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6.xml" ContentType="application/vnd.openxmlformats-officedocument.drawing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7.xml" ContentType="application/vnd.openxmlformats-officedocument.drawing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Jonathan V\Descargas\"/>
    </mc:Choice>
  </mc:AlternateContent>
  <xr:revisionPtr revIDLastSave="0" documentId="13_ncr:1_{8462AB55-79A4-420E-86D3-79CB6C1382B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arametros" sheetId="66" r:id="rId1"/>
    <sheet name="Dim_Proyectos" sheetId="60" r:id="rId2"/>
    <sheet name="Historico" sheetId="65" r:id="rId3"/>
    <sheet name="Ventas &amp; Metas" sheetId="59" r:id="rId4"/>
    <sheet name="Ventas &amp; Desistimientos" sheetId="57" r:id="rId5"/>
    <sheet name="JUNIO 2025" sheetId="2" r:id="rId6"/>
    <sheet name="Gráfica Vtas &amp; Desistim" sheetId="42" r:id="rId7"/>
    <sheet name="Gráfica Ventas acumuladas-Metas" sheetId="53" r:id="rId8"/>
    <sheet name="Resumen (2)" sheetId="58" r:id="rId9"/>
    <sheet name="Resumen" sheetId="3" r:id="rId10"/>
    <sheet name="Xoaca" sheetId="37" r:id="rId11"/>
    <sheet name="Menta" sheetId="39" r:id="rId12"/>
    <sheet name="UniK" sheetId="43" r:id="rId13"/>
    <sheet name="Cauttiva" sheetId="51" r:id="rId14"/>
    <sheet name="ArteK" sheetId="40" r:id="rId15"/>
    <sheet name="Camagua" sheetId="47" r:id="rId16"/>
    <sheet name="Monte Sion" sheetId="7" r:id="rId17"/>
    <sheet name="Wood" sheetId="46" r:id="rId18"/>
    <sheet name="Costazul" sheetId="5" r:id="rId19"/>
    <sheet name="Rincón del Valle" sheetId="52" r:id="rId20"/>
    <sheet name="Vallarta" sheetId="55" r:id="rId21"/>
    <sheet name="Kerantá" sheetId="49" r:id="rId22"/>
    <sheet name="Gaika" sheetId="44" r:id="rId23"/>
    <sheet name="Arboleda de Sion" sheetId="54" r:id="rId24"/>
    <sheet name="Books" sheetId="50" r:id="rId25"/>
    <sheet name="Aira" sheetId="48" r:id="rId26"/>
    <sheet name="Hoja1" sheetId="67" r:id="rId27"/>
  </sheets>
  <definedNames>
    <definedName name="_xlnm._FilterDatabase" localSheetId="3" hidden="1">'Ventas &amp; Metas'!$A$1:$E$1</definedName>
    <definedName name="_xlnm.Print_Area" localSheetId="5">'JUNIO 2025'!$A$1:$R$31</definedName>
    <definedName name="DatosExternos_2" localSheetId="2" hidden="1">Historico!$A$1:$F$4051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65" l="1"/>
  <c r="G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G44" i="65"/>
  <c r="G45" i="65"/>
  <c r="G46" i="65"/>
  <c r="G47" i="65"/>
  <c r="G48" i="65"/>
  <c r="G49" i="65"/>
  <c r="G50" i="65"/>
  <c r="G51" i="65"/>
  <c r="G52" i="65"/>
  <c r="G53" i="65"/>
  <c r="G54" i="65"/>
  <c r="G55" i="65"/>
  <c r="G56" i="65"/>
  <c r="G57" i="65"/>
  <c r="G58" i="65"/>
  <c r="G59" i="65"/>
  <c r="G60" i="65"/>
  <c r="G61" i="65"/>
  <c r="G62" i="65"/>
  <c r="G63" i="65"/>
  <c r="G64" i="65"/>
  <c r="G65" i="65"/>
  <c r="G66" i="65"/>
  <c r="G67" i="65"/>
  <c r="G68" i="65"/>
  <c r="G69" i="65"/>
  <c r="G70" i="65"/>
  <c r="G71" i="65"/>
  <c r="G72" i="65"/>
  <c r="G73" i="65"/>
  <c r="G74" i="65"/>
  <c r="G75" i="65"/>
  <c r="G76" i="65"/>
  <c r="G77" i="65"/>
  <c r="G78" i="65"/>
  <c r="G79" i="65"/>
  <c r="G80" i="65"/>
  <c r="G81" i="65"/>
  <c r="G82" i="65"/>
  <c r="G83" i="65"/>
  <c r="G84" i="65"/>
  <c r="G85" i="65"/>
  <c r="G86" i="65"/>
  <c r="G87" i="65"/>
  <c r="G88" i="65"/>
  <c r="G89" i="65"/>
  <c r="G90" i="65"/>
  <c r="G91" i="65"/>
  <c r="G92" i="65"/>
  <c r="G93" i="65"/>
  <c r="G94" i="65"/>
  <c r="G95" i="65"/>
  <c r="G96" i="65"/>
  <c r="G97" i="65"/>
  <c r="I97" i="65" s="1"/>
  <c r="G98" i="65"/>
  <c r="G99" i="65"/>
  <c r="G100" i="65"/>
  <c r="G101" i="65"/>
  <c r="G102" i="65"/>
  <c r="G103" i="65"/>
  <c r="G104" i="65"/>
  <c r="G105" i="65"/>
  <c r="G106" i="65"/>
  <c r="G107" i="65"/>
  <c r="G108" i="65"/>
  <c r="G109" i="65"/>
  <c r="G110" i="65"/>
  <c r="G111" i="65"/>
  <c r="G112" i="65"/>
  <c r="G113" i="65"/>
  <c r="G114" i="65"/>
  <c r="G115" i="65"/>
  <c r="G116" i="65"/>
  <c r="G117" i="65"/>
  <c r="G118" i="65"/>
  <c r="G119" i="65"/>
  <c r="G120" i="65"/>
  <c r="G121" i="65"/>
  <c r="G122" i="65"/>
  <c r="G123" i="65"/>
  <c r="G124" i="65"/>
  <c r="G125" i="65"/>
  <c r="G126" i="65"/>
  <c r="G127" i="65"/>
  <c r="G128" i="65"/>
  <c r="G129" i="65"/>
  <c r="G130" i="65"/>
  <c r="G131" i="65"/>
  <c r="G132" i="65"/>
  <c r="G133" i="65"/>
  <c r="G134" i="65"/>
  <c r="G135" i="65"/>
  <c r="G136" i="65"/>
  <c r="G137" i="65"/>
  <c r="G138" i="65"/>
  <c r="G139" i="65"/>
  <c r="G140" i="65"/>
  <c r="G141" i="65"/>
  <c r="G142" i="65"/>
  <c r="G143" i="65"/>
  <c r="G144" i="65"/>
  <c r="G145" i="65"/>
  <c r="G146" i="65"/>
  <c r="G147" i="65"/>
  <c r="G148" i="65"/>
  <c r="G149" i="65"/>
  <c r="G150" i="65"/>
  <c r="G151" i="65"/>
  <c r="G152" i="65"/>
  <c r="G153" i="65"/>
  <c r="G154" i="65"/>
  <c r="G155" i="65"/>
  <c r="G156" i="65"/>
  <c r="G157" i="65"/>
  <c r="G158" i="65"/>
  <c r="G159" i="65"/>
  <c r="G160" i="65"/>
  <c r="G161" i="65"/>
  <c r="G162" i="65"/>
  <c r="G163" i="65"/>
  <c r="G164" i="65"/>
  <c r="G165" i="65"/>
  <c r="G166" i="65"/>
  <c r="G167" i="65"/>
  <c r="G168" i="65"/>
  <c r="G169" i="65"/>
  <c r="G170" i="65"/>
  <c r="G171" i="65"/>
  <c r="G172" i="65"/>
  <c r="G173" i="65"/>
  <c r="G174" i="65"/>
  <c r="G175" i="65"/>
  <c r="G176" i="65"/>
  <c r="G177" i="65"/>
  <c r="G178" i="65"/>
  <c r="G179" i="65"/>
  <c r="G180" i="65"/>
  <c r="G181" i="65"/>
  <c r="G182" i="65"/>
  <c r="G183" i="65"/>
  <c r="G184" i="65"/>
  <c r="G185" i="65"/>
  <c r="G186" i="65"/>
  <c r="G187" i="65"/>
  <c r="G188" i="65"/>
  <c r="G189" i="65"/>
  <c r="G190" i="65"/>
  <c r="G191" i="65"/>
  <c r="G192" i="65"/>
  <c r="G193" i="65"/>
  <c r="G194" i="65"/>
  <c r="G195" i="65"/>
  <c r="G196" i="65"/>
  <c r="G197" i="65"/>
  <c r="G198" i="65"/>
  <c r="G199" i="65"/>
  <c r="G200" i="65"/>
  <c r="G201" i="65"/>
  <c r="G202" i="65"/>
  <c r="G203" i="65"/>
  <c r="G204" i="65"/>
  <c r="G205" i="65"/>
  <c r="G206" i="65"/>
  <c r="G207" i="65"/>
  <c r="G208" i="65"/>
  <c r="G209" i="65"/>
  <c r="G210" i="65"/>
  <c r="G211" i="65"/>
  <c r="G212" i="65"/>
  <c r="G213" i="65"/>
  <c r="G214" i="65"/>
  <c r="G215" i="65"/>
  <c r="G216" i="65"/>
  <c r="G217" i="65"/>
  <c r="G218" i="65"/>
  <c r="G219" i="65"/>
  <c r="G220" i="65"/>
  <c r="G221" i="65"/>
  <c r="G222" i="65"/>
  <c r="G223" i="65"/>
  <c r="G224" i="65"/>
  <c r="G225" i="65"/>
  <c r="G226" i="65"/>
  <c r="G227" i="65"/>
  <c r="G228" i="65"/>
  <c r="G229" i="65"/>
  <c r="G230" i="65"/>
  <c r="G231" i="65"/>
  <c r="G232" i="65"/>
  <c r="G233" i="65"/>
  <c r="G234" i="65"/>
  <c r="G235" i="65"/>
  <c r="G236" i="65"/>
  <c r="G237" i="65"/>
  <c r="G238" i="65"/>
  <c r="G239" i="65"/>
  <c r="G240" i="65"/>
  <c r="G241" i="65"/>
  <c r="G242" i="65"/>
  <c r="G243" i="65"/>
  <c r="G244" i="65"/>
  <c r="G245" i="65"/>
  <c r="G246" i="65"/>
  <c r="G247" i="65"/>
  <c r="G248" i="65"/>
  <c r="G249" i="65"/>
  <c r="G250" i="65"/>
  <c r="G251" i="65"/>
  <c r="G252" i="65"/>
  <c r="G253" i="65"/>
  <c r="G254" i="65"/>
  <c r="G255" i="65"/>
  <c r="G256" i="65"/>
  <c r="G257" i="65"/>
  <c r="G258" i="65"/>
  <c r="G259" i="65"/>
  <c r="G260" i="65"/>
  <c r="G261" i="65"/>
  <c r="G262" i="65"/>
  <c r="G263" i="65"/>
  <c r="G264" i="65"/>
  <c r="G265" i="65"/>
  <c r="G266" i="65"/>
  <c r="G267" i="65"/>
  <c r="G268" i="65"/>
  <c r="G269" i="65"/>
  <c r="G270" i="65"/>
  <c r="G271" i="65"/>
  <c r="G272" i="65"/>
  <c r="G273" i="65"/>
  <c r="G274" i="65"/>
  <c r="G275" i="65"/>
  <c r="G276" i="65"/>
  <c r="G277" i="65"/>
  <c r="G278" i="65"/>
  <c r="G279" i="65"/>
  <c r="G280" i="65"/>
  <c r="G281" i="65"/>
  <c r="G282" i="65"/>
  <c r="G283" i="65"/>
  <c r="G284" i="65"/>
  <c r="G285" i="65"/>
  <c r="G286" i="65"/>
  <c r="G287" i="65"/>
  <c r="G288" i="65"/>
  <c r="G289" i="65"/>
  <c r="G290" i="65"/>
  <c r="G291" i="65"/>
  <c r="G292" i="65"/>
  <c r="G293" i="65"/>
  <c r="G294" i="65"/>
  <c r="G295" i="65"/>
  <c r="G296" i="65"/>
  <c r="G297" i="65"/>
  <c r="G298" i="65"/>
  <c r="G299" i="65"/>
  <c r="G300" i="65"/>
  <c r="G301" i="65"/>
  <c r="G302" i="65"/>
  <c r="G303" i="65"/>
  <c r="G304" i="65"/>
  <c r="G305" i="65"/>
  <c r="G306" i="65"/>
  <c r="G307" i="65"/>
  <c r="G308" i="65"/>
  <c r="G309" i="65"/>
  <c r="G310" i="65"/>
  <c r="G311" i="65"/>
  <c r="G312" i="65"/>
  <c r="G313" i="65"/>
  <c r="G314" i="65"/>
  <c r="G315" i="65"/>
  <c r="G316" i="65"/>
  <c r="G317" i="65"/>
  <c r="G318" i="65"/>
  <c r="G319" i="65"/>
  <c r="G320" i="65"/>
  <c r="G321" i="65"/>
  <c r="G322" i="65"/>
  <c r="G323" i="65"/>
  <c r="G324" i="65"/>
  <c r="G325" i="65"/>
  <c r="G326" i="65"/>
  <c r="G327" i="65"/>
  <c r="G328" i="65"/>
  <c r="G329" i="65"/>
  <c r="G330" i="65"/>
  <c r="G331" i="65"/>
  <c r="G332" i="65"/>
  <c r="G333" i="65"/>
  <c r="G334" i="65"/>
  <c r="G335" i="65"/>
  <c r="G336" i="65"/>
  <c r="G337" i="65"/>
  <c r="G338" i="65"/>
  <c r="G339" i="65"/>
  <c r="G340" i="65"/>
  <c r="G341" i="65"/>
  <c r="G342" i="65"/>
  <c r="G343" i="65"/>
  <c r="G344" i="65"/>
  <c r="G345" i="65"/>
  <c r="G346" i="65"/>
  <c r="G347" i="65"/>
  <c r="G348" i="65"/>
  <c r="G349" i="65"/>
  <c r="G350" i="65"/>
  <c r="G351" i="65"/>
  <c r="G352" i="65"/>
  <c r="G353" i="65"/>
  <c r="G354" i="65"/>
  <c r="G355" i="65"/>
  <c r="G356" i="65"/>
  <c r="G357" i="65"/>
  <c r="G358" i="65"/>
  <c r="G359" i="65"/>
  <c r="G360" i="65"/>
  <c r="G361" i="65"/>
  <c r="G362" i="65"/>
  <c r="G363" i="65"/>
  <c r="G364" i="65"/>
  <c r="G365" i="65"/>
  <c r="G366" i="65"/>
  <c r="G367" i="65"/>
  <c r="G368" i="65"/>
  <c r="G369" i="65"/>
  <c r="G370" i="65"/>
  <c r="G371" i="65"/>
  <c r="G372" i="65"/>
  <c r="G373" i="65"/>
  <c r="G374" i="65"/>
  <c r="G375" i="65"/>
  <c r="G376" i="65"/>
  <c r="G377" i="65"/>
  <c r="G378" i="65"/>
  <c r="G379" i="65"/>
  <c r="G380" i="65"/>
  <c r="G381" i="65"/>
  <c r="G382" i="65"/>
  <c r="G383" i="65"/>
  <c r="G384" i="65"/>
  <c r="G385" i="65"/>
  <c r="G386" i="65"/>
  <c r="G387" i="65"/>
  <c r="G388" i="65"/>
  <c r="G389" i="65"/>
  <c r="G390" i="65"/>
  <c r="G391" i="65"/>
  <c r="G392" i="65"/>
  <c r="G393" i="65"/>
  <c r="G394" i="65"/>
  <c r="G395" i="65"/>
  <c r="G396" i="65"/>
  <c r="G397" i="65"/>
  <c r="G398" i="65"/>
  <c r="G399" i="65"/>
  <c r="G400" i="65"/>
  <c r="G401" i="65"/>
  <c r="G402" i="65"/>
  <c r="G403" i="65"/>
  <c r="G404" i="65"/>
  <c r="G405" i="65"/>
  <c r="G406" i="65"/>
  <c r="G407" i="65"/>
  <c r="G408" i="65"/>
  <c r="G409" i="65"/>
  <c r="G410" i="65"/>
  <c r="G411" i="65"/>
  <c r="G412" i="65"/>
  <c r="G413" i="65"/>
  <c r="G414" i="65"/>
  <c r="G415" i="65"/>
  <c r="G416" i="65"/>
  <c r="G417" i="65"/>
  <c r="G418" i="65"/>
  <c r="G419" i="65"/>
  <c r="G420" i="65"/>
  <c r="G421" i="65"/>
  <c r="G422" i="65"/>
  <c r="G423" i="65"/>
  <c r="G424" i="65"/>
  <c r="G425" i="65"/>
  <c r="G426" i="65"/>
  <c r="G427" i="65"/>
  <c r="G428" i="65"/>
  <c r="G429" i="65"/>
  <c r="G430" i="65"/>
  <c r="G431" i="65"/>
  <c r="G432" i="65"/>
  <c r="G433" i="65"/>
  <c r="G434" i="65"/>
  <c r="G435" i="65"/>
  <c r="G436" i="65"/>
  <c r="G437" i="65"/>
  <c r="G438" i="65"/>
  <c r="G439" i="65"/>
  <c r="G440" i="65"/>
  <c r="G441" i="65"/>
  <c r="G442" i="65"/>
  <c r="G443" i="65"/>
  <c r="G444" i="65"/>
  <c r="G445" i="65"/>
  <c r="G446" i="65"/>
  <c r="G447" i="65"/>
  <c r="G448" i="65"/>
  <c r="G449" i="65"/>
  <c r="G450" i="65"/>
  <c r="G451" i="65"/>
  <c r="G452" i="65"/>
  <c r="G453" i="65"/>
  <c r="G454" i="65"/>
  <c r="G455" i="65"/>
  <c r="G456" i="65"/>
  <c r="G457" i="65"/>
  <c r="G458" i="65"/>
  <c r="G459" i="65"/>
  <c r="G460" i="65"/>
  <c r="G461" i="65"/>
  <c r="G462" i="65"/>
  <c r="G463" i="65"/>
  <c r="G464" i="65"/>
  <c r="G465" i="65"/>
  <c r="G466" i="65"/>
  <c r="G467" i="65"/>
  <c r="G468" i="65"/>
  <c r="G469" i="65"/>
  <c r="G470" i="65"/>
  <c r="G471" i="65"/>
  <c r="G472" i="65"/>
  <c r="G473" i="65"/>
  <c r="G474" i="65"/>
  <c r="G475" i="65"/>
  <c r="G476" i="65"/>
  <c r="G477" i="65"/>
  <c r="G478" i="65"/>
  <c r="G479" i="65"/>
  <c r="G480" i="65"/>
  <c r="G481" i="65"/>
  <c r="G482" i="65"/>
  <c r="G483" i="65"/>
  <c r="G484" i="65"/>
  <c r="G485" i="65"/>
  <c r="G486" i="65"/>
  <c r="G487" i="65"/>
  <c r="G488" i="65"/>
  <c r="G489" i="65"/>
  <c r="G490" i="65"/>
  <c r="G491" i="65"/>
  <c r="G492" i="65"/>
  <c r="G493" i="65"/>
  <c r="G494" i="65"/>
  <c r="G495" i="65"/>
  <c r="G496" i="65"/>
  <c r="G497" i="65"/>
  <c r="G498" i="65"/>
  <c r="G499" i="65"/>
  <c r="G500" i="65"/>
  <c r="G501" i="65"/>
  <c r="G502" i="65"/>
  <c r="G503" i="65"/>
  <c r="G504" i="65"/>
  <c r="G505" i="65"/>
  <c r="G506" i="65"/>
  <c r="G507" i="65"/>
  <c r="G508" i="65"/>
  <c r="G509" i="65"/>
  <c r="G510" i="65"/>
  <c r="G511" i="65"/>
  <c r="G512" i="65"/>
  <c r="G513" i="65"/>
  <c r="G514" i="65"/>
  <c r="G515" i="65"/>
  <c r="G516" i="65"/>
  <c r="G517" i="65"/>
  <c r="G518" i="65"/>
  <c r="G519" i="65"/>
  <c r="G520" i="65"/>
  <c r="G521" i="65"/>
  <c r="G522" i="65"/>
  <c r="G523" i="65"/>
  <c r="G524" i="65"/>
  <c r="G525" i="65"/>
  <c r="G526" i="65"/>
  <c r="G527" i="65"/>
  <c r="G528" i="65"/>
  <c r="G529" i="65"/>
  <c r="G530" i="65"/>
  <c r="G531" i="65"/>
  <c r="G532" i="65"/>
  <c r="G533" i="65"/>
  <c r="G534" i="65"/>
  <c r="G535" i="65"/>
  <c r="G536" i="65"/>
  <c r="G537" i="65"/>
  <c r="G538" i="65"/>
  <c r="G539" i="65"/>
  <c r="G540" i="65"/>
  <c r="G541" i="65"/>
  <c r="G542" i="65"/>
  <c r="G543" i="65"/>
  <c r="G544" i="65"/>
  <c r="G545" i="65"/>
  <c r="G546" i="65"/>
  <c r="G547" i="65"/>
  <c r="G548" i="65"/>
  <c r="G549" i="65"/>
  <c r="G550" i="65"/>
  <c r="G551" i="65"/>
  <c r="G552" i="65"/>
  <c r="G553" i="65"/>
  <c r="G554" i="65"/>
  <c r="G555" i="65"/>
  <c r="G556" i="65"/>
  <c r="G557" i="65"/>
  <c r="G558" i="65"/>
  <c r="G559" i="65"/>
  <c r="G560" i="65"/>
  <c r="G561" i="65"/>
  <c r="G562" i="65"/>
  <c r="G563" i="65"/>
  <c r="G564" i="65"/>
  <c r="G565" i="65"/>
  <c r="G566" i="65"/>
  <c r="G567" i="65"/>
  <c r="G568" i="65"/>
  <c r="G569" i="65"/>
  <c r="G570" i="65"/>
  <c r="G571" i="65"/>
  <c r="G572" i="65"/>
  <c r="G573" i="65"/>
  <c r="G574" i="65"/>
  <c r="G575" i="65"/>
  <c r="G576" i="65"/>
  <c r="G577" i="65"/>
  <c r="G578" i="65"/>
  <c r="G579" i="65"/>
  <c r="G580" i="65"/>
  <c r="G581" i="65"/>
  <c r="G582" i="65"/>
  <c r="G583" i="65"/>
  <c r="G584" i="65"/>
  <c r="G585" i="65"/>
  <c r="G586" i="65"/>
  <c r="G587" i="65"/>
  <c r="G588" i="65"/>
  <c r="G589" i="65"/>
  <c r="G590" i="65"/>
  <c r="G591" i="65"/>
  <c r="G592" i="65"/>
  <c r="G593" i="65"/>
  <c r="G594" i="65"/>
  <c r="G595" i="65"/>
  <c r="G596" i="65"/>
  <c r="G597" i="65"/>
  <c r="G598" i="65"/>
  <c r="G599" i="65"/>
  <c r="G600" i="65"/>
  <c r="G601" i="65"/>
  <c r="G602" i="65"/>
  <c r="G603" i="65"/>
  <c r="G604" i="65"/>
  <c r="G605" i="65"/>
  <c r="G606" i="65"/>
  <c r="G607" i="65"/>
  <c r="G608" i="65"/>
  <c r="G609" i="65"/>
  <c r="G610" i="65"/>
  <c r="G611" i="65"/>
  <c r="G612" i="65"/>
  <c r="G613" i="65"/>
  <c r="G614" i="65"/>
  <c r="I614" i="65" s="1"/>
  <c r="G615" i="65"/>
  <c r="G616" i="65"/>
  <c r="G617" i="65"/>
  <c r="G618" i="65"/>
  <c r="G619" i="65"/>
  <c r="G620" i="65"/>
  <c r="G621" i="65"/>
  <c r="G622" i="65"/>
  <c r="G623" i="65"/>
  <c r="G624" i="65"/>
  <c r="G625" i="65"/>
  <c r="G626" i="65"/>
  <c r="G627" i="65"/>
  <c r="G628" i="65"/>
  <c r="G629" i="65"/>
  <c r="G630" i="65"/>
  <c r="G631" i="65"/>
  <c r="G632" i="65"/>
  <c r="G633" i="65"/>
  <c r="G634" i="65"/>
  <c r="G635" i="65"/>
  <c r="G636" i="65"/>
  <c r="G637" i="65"/>
  <c r="G638" i="65"/>
  <c r="G639" i="65"/>
  <c r="G640" i="65"/>
  <c r="G641" i="65"/>
  <c r="G642" i="65"/>
  <c r="G643" i="65"/>
  <c r="G644" i="65"/>
  <c r="G645" i="65"/>
  <c r="G646" i="65"/>
  <c r="G647" i="65"/>
  <c r="G648" i="65"/>
  <c r="G649" i="65"/>
  <c r="G650" i="65"/>
  <c r="G651" i="65"/>
  <c r="G652" i="65"/>
  <c r="G653" i="65"/>
  <c r="G654" i="65"/>
  <c r="G655" i="65"/>
  <c r="G656" i="65"/>
  <c r="G657" i="65"/>
  <c r="G658" i="65"/>
  <c r="G659" i="65"/>
  <c r="G660" i="65"/>
  <c r="G661" i="65"/>
  <c r="G662" i="65"/>
  <c r="G663" i="65"/>
  <c r="G664" i="65"/>
  <c r="G665" i="65"/>
  <c r="G666" i="65"/>
  <c r="G667" i="65"/>
  <c r="G668" i="65"/>
  <c r="G669" i="65"/>
  <c r="G670" i="65"/>
  <c r="G671" i="65"/>
  <c r="G672" i="65"/>
  <c r="G673" i="65"/>
  <c r="G674" i="65"/>
  <c r="G675" i="65"/>
  <c r="G676" i="65"/>
  <c r="G677" i="65"/>
  <c r="G678" i="65"/>
  <c r="G679" i="65"/>
  <c r="G680" i="65"/>
  <c r="G681" i="65"/>
  <c r="G682" i="65"/>
  <c r="G683" i="65"/>
  <c r="G684" i="65"/>
  <c r="G685" i="65"/>
  <c r="G686" i="65"/>
  <c r="G687" i="65"/>
  <c r="G688" i="65"/>
  <c r="G689" i="65"/>
  <c r="G690" i="65"/>
  <c r="G691" i="65"/>
  <c r="G692" i="65"/>
  <c r="G693" i="65"/>
  <c r="G694" i="65"/>
  <c r="G695" i="65"/>
  <c r="G696" i="65"/>
  <c r="G697" i="65"/>
  <c r="G698" i="65"/>
  <c r="G699" i="65"/>
  <c r="G700" i="65"/>
  <c r="G701" i="65"/>
  <c r="G702" i="65"/>
  <c r="G703" i="65"/>
  <c r="G704" i="65"/>
  <c r="G705" i="65"/>
  <c r="G706" i="65"/>
  <c r="G707" i="65"/>
  <c r="G708" i="65"/>
  <c r="G709" i="65"/>
  <c r="G710" i="65"/>
  <c r="G711" i="65"/>
  <c r="G712" i="65"/>
  <c r="G713" i="65"/>
  <c r="G714" i="65"/>
  <c r="G715" i="65"/>
  <c r="G716" i="65"/>
  <c r="G717" i="65"/>
  <c r="G718" i="65"/>
  <c r="G719" i="65"/>
  <c r="G720" i="65"/>
  <c r="G721" i="65"/>
  <c r="G722" i="65"/>
  <c r="G723" i="65"/>
  <c r="G724" i="65"/>
  <c r="G725" i="65"/>
  <c r="G726" i="65"/>
  <c r="G727" i="65"/>
  <c r="G728" i="65"/>
  <c r="G729" i="65"/>
  <c r="G730" i="65"/>
  <c r="G731" i="65"/>
  <c r="G732" i="65"/>
  <c r="G733" i="65"/>
  <c r="G734" i="65"/>
  <c r="G735" i="65"/>
  <c r="G736" i="65"/>
  <c r="G737" i="65"/>
  <c r="G738" i="65"/>
  <c r="G739" i="65"/>
  <c r="G740" i="65"/>
  <c r="G741" i="65"/>
  <c r="G742" i="65"/>
  <c r="G743" i="65"/>
  <c r="G744" i="65"/>
  <c r="G745" i="65"/>
  <c r="G746" i="65"/>
  <c r="G747" i="65"/>
  <c r="G748" i="65"/>
  <c r="G749" i="65"/>
  <c r="G750" i="65"/>
  <c r="G751" i="65"/>
  <c r="G752" i="65"/>
  <c r="G753" i="65"/>
  <c r="G754" i="65"/>
  <c r="G755" i="65"/>
  <c r="G756" i="65"/>
  <c r="G757" i="65"/>
  <c r="G758" i="65"/>
  <c r="G759" i="65"/>
  <c r="G760" i="65"/>
  <c r="G761" i="65"/>
  <c r="G762" i="65"/>
  <c r="G763" i="65"/>
  <c r="G764" i="65"/>
  <c r="G765" i="65"/>
  <c r="G766" i="65"/>
  <c r="G767" i="65"/>
  <c r="G768" i="65"/>
  <c r="G769" i="65"/>
  <c r="G770" i="65"/>
  <c r="G771" i="65"/>
  <c r="G772" i="65"/>
  <c r="G773" i="65"/>
  <c r="G774" i="65"/>
  <c r="G775" i="65"/>
  <c r="G776" i="65"/>
  <c r="G777" i="65"/>
  <c r="G778" i="65"/>
  <c r="G779" i="65"/>
  <c r="G780" i="65"/>
  <c r="G781" i="65"/>
  <c r="G782" i="65"/>
  <c r="G783" i="65"/>
  <c r="G784" i="65"/>
  <c r="G785" i="65"/>
  <c r="G786" i="65"/>
  <c r="G787" i="65"/>
  <c r="G788" i="65"/>
  <c r="G789" i="65"/>
  <c r="G790" i="65"/>
  <c r="G791" i="65"/>
  <c r="G792" i="65"/>
  <c r="G793" i="65"/>
  <c r="G794" i="65"/>
  <c r="G795" i="65"/>
  <c r="G796" i="65"/>
  <c r="G797" i="65"/>
  <c r="G798" i="65"/>
  <c r="G799" i="65"/>
  <c r="G800" i="65"/>
  <c r="G801" i="65"/>
  <c r="G802" i="65"/>
  <c r="G803" i="65"/>
  <c r="G804" i="65"/>
  <c r="G805" i="65"/>
  <c r="G806" i="65"/>
  <c r="G807" i="65"/>
  <c r="G808" i="65"/>
  <c r="G809" i="65"/>
  <c r="G810" i="65"/>
  <c r="G811" i="65"/>
  <c r="G812" i="65"/>
  <c r="G813" i="65"/>
  <c r="G814" i="65"/>
  <c r="G815" i="65"/>
  <c r="G816" i="65"/>
  <c r="G817" i="65"/>
  <c r="G818" i="65"/>
  <c r="G819" i="65"/>
  <c r="G820" i="65"/>
  <c r="G821" i="65"/>
  <c r="G822" i="65"/>
  <c r="G823" i="65"/>
  <c r="G824" i="65"/>
  <c r="G825" i="65"/>
  <c r="G826" i="65"/>
  <c r="G827" i="65"/>
  <c r="G828" i="65"/>
  <c r="G829" i="65"/>
  <c r="G830" i="65"/>
  <c r="G831" i="65"/>
  <c r="G832" i="65"/>
  <c r="G833" i="65"/>
  <c r="G834" i="65"/>
  <c r="G835" i="65"/>
  <c r="G836" i="65"/>
  <c r="G837" i="65"/>
  <c r="G838" i="65"/>
  <c r="G839" i="65"/>
  <c r="G840" i="65"/>
  <c r="G841" i="65"/>
  <c r="G842" i="65"/>
  <c r="G843" i="65"/>
  <c r="G844" i="65"/>
  <c r="G845" i="65"/>
  <c r="G846" i="65"/>
  <c r="G847" i="65"/>
  <c r="G848" i="65"/>
  <c r="G849" i="65"/>
  <c r="G850" i="65"/>
  <c r="G851" i="65"/>
  <c r="G852" i="65"/>
  <c r="G853" i="65"/>
  <c r="G854" i="65"/>
  <c r="G855" i="65"/>
  <c r="G856" i="65"/>
  <c r="G857" i="65"/>
  <c r="G858" i="65"/>
  <c r="G859" i="65"/>
  <c r="G860" i="65"/>
  <c r="G861" i="65"/>
  <c r="G862" i="65"/>
  <c r="G863" i="65"/>
  <c r="G864" i="65"/>
  <c r="G865" i="65"/>
  <c r="G866" i="65"/>
  <c r="G867" i="65"/>
  <c r="G868" i="65"/>
  <c r="G869" i="65"/>
  <c r="G870" i="65"/>
  <c r="G871" i="65"/>
  <c r="G872" i="65"/>
  <c r="G873" i="65"/>
  <c r="G874" i="65"/>
  <c r="G875" i="65"/>
  <c r="G876" i="65"/>
  <c r="G877" i="65"/>
  <c r="G878" i="65"/>
  <c r="G879" i="65"/>
  <c r="G880" i="65"/>
  <c r="G881" i="65"/>
  <c r="G882" i="65"/>
  <c r="G883" i="65"/>
  <c r="G884" i="65"/>
  <c r="G885" i="65"/>
  <c r="G886" i="65"/>
  <c r="G887" i="65"/>
  <c r="G888" i="65"/>
  <c r="G889" i="65"/>
  <c r="G890" i="65"/>
  <c r="G891" i="65"/>
  <c r="G892" i="65"/>
  <c r="G893" i="65"/>
  <c r="G894" i="65"/>
  <c r="G895" i="65"/>
  <c r="G896" i="65"/>
  <c r="G897" i="65"/>
  <c r="G898" i="65"/>
  <c r="G899" i="65"/>
  <c r="G900" i="65"/>
  <c r="G901" i="65"/>
  <c r="G902" i="65"/>
  <c r="G903" i="65"/>
  <c r="G904" i="65"/>
  <c r="G905" i="65"/>
  <c r="G906" i="65"/>
  <c r="G907" i="65"/>
  <c r="G908" i="65"/>
  <c r="G909" i="65"/>
  <c r="G910" i="65"/>
  <c r="G911" i="65"/>
  <c r="G912" i="65"/>
  <c r="G913" i="65"/>
  <c r="G914" i="65"/>
  <c r="G915" i="65"/>
  <c r="G916" i="65"/>
  <c r="G917" i="65"/>
  <c r="G918" i="65"/>
  <c r="G919" i="65"/>
  <c r="G920" i="65"/>
  <c r="G921" i="65"/>
  <c r="G922" i="65"/>
  <c r="G923" i="65"/>
  <c r="G924" i="65"/>
  <c r="G925" i="65"/>
  <c r="G926" i="65"/>
  <c r="G927" i="65"/>
  <c r="G928" i="65"/>
  <c r="G929" i="65"/>
  <c r="G930" i="65"/>
  <c r="G931" i="65"/>
  <c r="G932" i="65"/>
  <c r="G933" i="65"/>
  <c r="G934" i="65"/>
  <c r="G935" i="65"/>
  <c r="G936" i="65"/>
  <c r="G937" i="65"/>
  <c r="G938" i="65"/>
  <c r="G939" i="65"/>
  <c r="G940" i="65"/>
  <c r="G941" i="65"/>
  <c r="G942" i="65"/>
  <c r="G943" i="65"/>
  <c r="G944" i="65"/>
  <c r="G945" i="65"/>
  <c r="G946" i="65"/>
  <c r="G947" i="65"/>
  <c r="G948" i="65"/>
  <c r="G949" i="65"/>
  <c r="G950" i="65"/>
  <c r="G951" i="65"/>
  <c r="G952" i="65"/>
  <c r="G953" i="65"/>
  <c r="G954" i="65"/>
  <c r="G955" i="65"/>
  <c r="G956" i="65"/>
  <c r="G957" i="65"/>
  <c r="G958" i="65"/>
  <c r="G959" i="65"/>
  <c r="G960" i="65"/>
  <c r="G961" i="65"/>
  <c r="G962" i="65"/>
  <c r="G963" i="65"/>
  <c r="G964" i="65"/>
  <c r="G965" i="65"/>
  <c r="G966" i="65"/>
  <c r="G967" i="65"/>
  <c r="G968" i="65"/>
  <c r="G969" i="65"/>
  <c r="G970" i="65"/>
  <c r="G971" i="65"/>
  <c r="G972" i="65"/>
  <c r="G973" i="65"/>
  <c r="G974" i="65"/>
  <c r="G975" i="65"/>
  <c r="G976" i="65"/>
  <c r="G977" i="65"/>
  <c r="G978" i="65"/>
  <c r="G979" i="65"/>
  <c r="G980" i="65"/>
  <c r="G981" i="65"/>
  <c r="G982" i="65"/>
  <c r="G983" i="65"/>
  <c r="G984" i="65"/>
  <c r="G985" i="65"/>
  <c r="G986" i="65"/>
  <c r="G987" i="65"/>
  <c r="G988" i="65"/>
  <c r="G989" i="65"/>
  <c r="G990" i="65"/>
  <c r="G991" i="65"/>
  <c r="G992" i="65"/>
  <c r="G993" i="65"/>
  <c r="G994" i="65"/>
  <c r="G995" i="65"/>
  <c r="G996" i="65"/>
  <c r="G997" i="65"/>
  <c r="G998" i="65"/>
  <c r="G999" i="65"/>
  <c r="G1000" i="65"/>
  <c r="G1001" i="65"/>
  <c r="G1002" i="65"/>
  <c r="G1003" i="65"/>
  <c r="G1004" i="65"/>
  <c r="G1005" i="65"/>
  <c r="G1006" i="65"/>
  <c r="G1007" i="65"/>
  <c r="G1008" i="65"/>
  <c r="G1009" i="65"/>
  <c r="G1010" i="65"/>
  <c r="G1011" i="65"/>
  <c r="G1012" i="65"/>
  <c r="G1013" i="65"/>
  <c r="G1014" i="65"/>
  <c r="G1015" i="65"/>
  <c r="G1016" i="65"/>
  <c r="G1017" i="65"/>
  <c r="G1018" i="65"/>
  <c r="G1019" i="65"/>
  <c r="G1020" i="65"/>
  <c r="G1021" i="65"/>
  <c r="G1022" i="65"/>
  <c r="G1023" i="65"/>
  <c r="G1024" i="65"/>
  <c r="G1025" i="65"/>
  <c r="G1026" i="65"/>
  <c r="G1027" i="65"/>
  <c r="G1028" i="65"/>
  <c r="G1029" i="65"/>
  <c r="G1030" i="65"/>
  <c r="G1031" i="65"/>
  <c r="G1032" i="65"/>
  <c r="G1033" i="65"/>
  <c r="G1034" i="65"/>
  <c r="G1035" i="65"/>
  <c r="G1036" i="65"/>
  <c r="G1037" i="65"/>
  <c r="G1038" i="65"/>
  <c r="G1039" i="65"/>
  <c r="G1040" i="65"/>
  <c r="G1041" i="65"/>
  <c r="G1042" i="65"/>
  <c r="G1043" i="65"/>
  <c r="G1044" i="65"/>
  <c r="G1045" i="65"/>
  <c r="G1046" i="65"/>
  <c r="G1047" i="65"/>
  <c r="G1048" i="65"/>
  <c r="G1049" i="65"/>
  <c r="G1050" i="65"/>
  <c r="G1051" i="65"/>
  <c r="G1052" i="65"/>
  <c r="G1053" i="65"/>
  <c r="G1054" i="65"/>
  <c r="G1055" i="65"/>
  <c r="G1056" i="65"/>
  <c r="G1057" i="65"/>
  <c r="G1058" i="65"/>
  <c r="G1059" i="65"/>
  <c r="G1060" i="65"/>
  <c r="G1061" i="65"/>
  <c r="G1062" i="65"/>
  <c r="G1063" i="65"/>
  <c r="G1064" i="65"/>
  <c r="G1065" i="65"/>
  <c r="G1066" i="65"/>
  <c r="G1067" i="65"/>
  <c r="G1068" i="65"/>
  <c r="G1069" i="65"/>
  <c r="G1070" i="65"/>
  <c r="G1071" i="65"/>
  <c r="G1072" i="65"/>
  <c r="G1073" i="65"/>
  <c r="G1074" i="65"/>
  <c r="G1075" i="65"/>
  <c r="G1076" i="65"/>
  <c r="G1077" i="65"/>
  <c r="G1078" i="65"/>
  <c r="G1079" i="65"/>
  <c r="G1080" i="65"/>
  <c r="G1081" i="65"/>
  <c r="G1082" i="65"/>
  <c r="G1083" i="65"/>
  <c r="G1084" i="65"/>
  <c r="G1085" i="65"/>
  <c r="G1086" i="65"/>
  <c r="G1087" i="65"/>
  <c r="G1088" i="65"/>
  <c r="G1089" i="65"/>
  <c r="G1090" i="65"/>
  <c r="G1091" i="65"/>
  <c r="G1092" i="65"/>
  <c r="G1093" i="65"/>
  <c r="G1094" i="65"/>
  <c r="G1095" i="65"/>
  <c r="G1096" i="65"/>
  <c r="G1097" i="65"/>
  <c r="G1098" i="65"/>
  <c r="G1099" i="65"/>
  <c r="G1100" i="65"/>
  <c r="G1101" i="65"/>
  <c r="G1102" i="65"/>
  <c r="G1103" i="65"/>
  <c r="G1104" i="65"/>
  <c r="G1105" i="65"/>
  <c r="G1106" i="65"/>
  <c r="G1107" i="65"/>
  <c r="G1108" i="65"/>
  <c r="G1109" i="65"/>
  <c r="G1110" i="65"/>
  <c r="G1111" i="65"/>
  <c r="G1112" i="65"/>
  <c r="G1113" i="65"/>
  <c r="G1114" i="65"/>
  <c r="G1115" i="65"/>
  <c r="G1116" i="65"/>
  <c r="G1117" i="65"/>
  <c r="G1118" i="65"/>
  <c r="G1119" i="65"/>
  <c r="G1120" i="65"/>
  <c r="G1121" i="65"/>
  <c r="G1122" i="65"/>
  <c r="G1123" i="65"/>
  <c r="G1124" i="65"/>
  <c r="G1125" i="65"/>
  <c r="G1126" i="65"/>
  <c r="G1127" i="65"/>
  <c r="G1128" i="65"/>
  <c r="G1129" i="65"/>
  <c r="G1130" i="65"/>
  <c r="G1131" i="65"/>
  <c r="G1132" i="65"/>
  <c r="G1133" i="65"/>
  <c r="G1134" i="65"/>
  <c r="G1135" i="65"/>
  <c r="G1136" i="65"/>
  <c r="G1137" i="65"/>
  <c r="G1138" i="65"/>
  <c r="G1139" i="65"/>
  <c r="G1140" i="65"/>
  <c r="G1141" i="65"/>
  <c r="G1142" i="65"/>
  <c r="G1143" i="65"/>
  <c r="G1144" i="65"/>
  <c r="G1145" i="65"/>
  <c r="G1146" i="65"/>
  <c r="G1147" i="65"/>
  <c r="G1148" i="65"/>
  <c r="G1149" i="65"/>
  <c r="G1150" i="65"/>
  <c r="G1151" i="65"/>
  <c r="G1152" i="65"/>
  <c r="G1153" i="65"/>
  <c r="G1154" i="65"/>
  <c r="G1155" i="65"/>
  <c r="G1156" i="65"/>
  <c r="G1157" i="65"/>
  <c r="G1158" i="65"/>
  <c r="G1159" i="65"/>
  <c r="G1160" i="65"/>
  <c r="G1161" i="65"/>
  <c r="G1162" i="65"/>
  <c r="G1163" i="65"/>
  <c r="G1164" i="65"/>
  <c r="G1165" i="65"/>
  <c r="G1166" i="65"/>
  <c r="G1167" i="65"/>
  <c r="G1168" i="65"/>
  <c r="G1169" i="65"/>
  <c r="G1170" i="65"/>
  <c r="G1171" i="65"/>
  <c r="G1172" i="65"/>
  <c r="G1173" i="65"/>
  <c r="G1174" i="65"/>
  <c r="G1175" i="65"/>
  <c r="G1176" i="65"/>
  <c r="G1177" i="65"/>
  <c r="G1178" i="65"/>
  <c r="G1179" i="65"/>
  <c r="G1180" i="65"/>
  <c r="G1181" i="65"/>
  <c r="G1182" i="65"/>
  <c r="G1183" i="65"/>
  <c r="G1184" i="65"/>
  <c r="G1185" i="65"/>
  <c r="G1186" i="65"/>
  <c r="G1187" i="65"/>
  <c r="G1188" i="65"/>
  <c r="G1189" i="65"/>
  <c r="G1190" i="65"/>
  <c r="G1191" i="65"/>
  <c r="G1192" i="65"/>
  <c r="G1193" i="65"/>
  <c r="G1194" i="65"/>
  <c r="G1195" i="65"/>
  <c r="G1196" i="65"/>
  <c r="G1197" i="65"/>
  <c r="G1198" i="65"/>
  <c r="G1199" i="65"/>
  <c r="G1200" i="65"/>
  <c r="G1201" i="65"/>
  <c r="G1202" i="65"/>
  <c r="G1203" i="65"/>
  <c r="G1204" i="65"/>
  <c r="G1205" i="65"/>
  <c r="G1206" i="65"/>
  <c r="G1207" i="65"/>
  <c r="G1208" i="65"/>
  <c r="G1209" i="65"/>
  <c r="G1210" i="65"/>
  <c r="G1211" i="65"/>
  <c r="G1212" i="65"/>
  <c r="G1213" i="65"/>
  <c r="G1214" i="65"/>
  <c r="G1215" i="65"/>
  <c r="G1216" i="65"/>
  <c r="G1217" i="65"/>
  <c r="G1218" i="65"/>
  <c r="G1219" i="65"/>
  <c r="G1220" i="65"/>
  <c r="G1221" i="65"/>
  <c r="G1222" i="65"/>
  <c r="G1223" i="65"/>
  <c r="G1224" i="65"/>
  <c r="G1225" i="65"/>
  <c r="G1226" i="65"/>
  <c r="G1227" i="65"/>
  <c r="G1228" i="65"/>
  <c r="G1229" i="65"/>
  <c r="G1230" i="65"/>
  <c r="G1231" i="65"/>
  <c r="G1232" i="65"/>
  <c r="G1233" i="65"/>
  <c r="G1234" i="65"/>
  <c r="G1235" i="65"/>
  <c r="G1236" i="65"/>
  <c r="G1237" i="65"/>
  <c r="G1238" i="65"/>
  <c r="G1239" i="65"/>
  <c r="G1240" i="65"/>
  <c r="G1241" i="65"/>
  <c r="G1242" i="65"/>
  <c r="G1243" i="65"/>
  <c r="G1244" i="65"/>
  <c r="G1245" i="65"/>
  <c r="G1246" i="65"/>
  <c r="G1247" i="65"/>
  <c r="G1248" i="65"/>
  <c r="G1249" i="65"/>
  <c r="G1250" i="65"/>
  <c r="G1251" i="65"/>
  <c r="G1252" i="65"/>
  <c r="G1253" i="65"/>
  <c r="G1254" i="65"/>
  <c r="G1255" i="65"/>
  <c r="G1256" i="65"/>
  <c r="G1257" i="65"/>
  <c r="G1258" i="65"/>
  <c r="G1259" i="65"/>
  <c r="G1260" i="65"/>
  <c r="G1261" i="65"/>
  <c r="G1262" i="65"/>
  <c r="G1263" i="65"/>
  <c r="G1264" i="65"/>
  <c r="G1265" i="65"/>
  <c r="G1266" i="65"/>
  <c r="G1267" i="65"/>
  <c r="G1268" i="65"/>
  <c r="G1269" i="65"/>
  <c r="G1270" i="65"/>
  <c r="G1271" i="65"/>
  <c r="G1272" i="65"/>
  <c r="G1273" i="65"/>
  <c r="G1274" i="65"/>
  <c r="G1275" i="65"/>
  <c r="G1276" i="65"/>
  <c r="G1277" i="65"/>
  <c r="G1278" i="65"/>
  <c r="G1279" i="65"/>
  <c r="G1280" i="65"/>
  <c r="G1281" i="65"/>
  <c r="G1282" i="65"/>
  <c r="G1283" i="65"/>
  <c r="G1284" i="65"/>
  <c r="G1285" i="65"/>
  <c r="G1286" i="65"/>
  <c r="G1287" i="65"/>
  <c r="G1288" i="65"/>
  <c r="G1289" i="65"/>
  <c r="G1290" i="65"/>
  <c r="G1291" i="65"/>
  <c r="G1292" i="65"/>
  <c r="G1293" i="65"/>
  <c r="G1294" i="65"/>
  <c r="G1295" i="65"/>
  <c r="G1296" i="65"/>
  <c r="G1297" i="65"/>
  <c r="G1298" i="65"/>
  <c r="G1299" i="65"/>
  <c r="G1300" i="65"/>
  <c r="G1301" i="65"/>
  <c r="G1302" i="65"/>
  <c r="G1303" i="65"/>
  <c r="G1304" i="65"/>
  <c r="G1305" i="65"/>
  <c r="G1306" i="65"/>
  <c r="G1307" i="65"/>
  <c r="G1308" i="65"/>
  <c r="G1309" i="65"/>
  <c r="G1310" i="65"/>
  <c r="G1311" i="65"/>
  <c r="G1312" i="65"/>
  <c r="G1313" i="65"/>
  <c r="G1314" i="65"/>
  <c r="G1315" i="65"/>
  <c r="G1316" i="65"/>
  <c r="G1317" i="65"/>
  <c r="G1318" i="65"/>
  <c r="G1319" i="65"/>
  <c r="G1320" i="65"/>
  <c r="G1321" i="65"/>
  <c r="G1322" i="65"/>
  <c r="G1323" i="65"/>
  <c r="G1324" i="65"/>
  <c r="G1325" i="65"/>
  <c r="G1326" i="65"/>
  <c r="G1327" i="65"/>
  <c r="G1328" i="65"/>
  <c r="G1329" i="65"/>
  <c r="G1330" i="65"/>
  <c r="G1331" i="65"/>
  <c r="G1332" i="65"/>
  <c r="G1333" i="65"/>
  <c r="G1334" i="65"/>
  <c r="G1335" i="65"/>
  <c r="G1336" i="65"/>
  <c r="G1337" i="65"/>
  <c r="G1338" i="65"/>
  <c r="G1339" i="65"/>
  <c r="G1340" i="65"/>
  <c r="G1341" i="65"/>
  <c r="G1342" i="65"/>
  <c r="G1343" i="65"/>
  <c r="G1344" i="65"/>
  <c r="G1345" i="65"/>
  <c r="G1346" i="65"/>
  <c r="G1347" i="65"/>
  <c r="G1348" i="65"/>
  <c r="G1349" i="65"/>
  <c r="G1350" i="65"/>
  <c r="G1351" i="65"/>
  <c r="G1352" i="65"/>
  <c r="G1353" i="65"/>
  <c r="G1354" i="65"/>
  <c r="G1355" i="65"/>
  <c r="G1356" i="65"/>
  <c r="G1357" i="65"/>
  <c r="G1358" i="65"/>
  <c r="G1359" i="65"/>
  <c r="G1360" i="65"/>
  <c r="G1361" i="65"/>
  <c r="G1362" i="65"/>
  <c r="G1363" i="65"/>
  <c r="G1364" i="65"/>
  <c r="G1365" i="65"/>
  <c r="G1366" i="65"/>
  <c r="G1367" i="65"/>
  <c r="G1368" i="65"/>
  <c r="G1369" i="65"/>
  <c r="G1370" i="65"/>
  <c r="G1371" i="65"/>
  <c r="G1372" i="65"/>
  <c r="G1373" i="65"/>
  <c r="G1374" i="65"/>
  <c r="G1375" i="65"/>
  <c r="G1376" i="65"/>
  <c r="G1377" i="65"/>
  <c r="G1378" i="65"/>
  <c r="G1379" i="65"/>
  <c r="G1380" i="65"/>
  <c r="G1381" i="65"/>
  <c r="G1382" i="65"/>
  <c r="G1383" i="65"/>
  <c r="G1384" i="65"/>
  <c r="G1385" i="65"/>
  <c r="G1386" i="65"/>
  <c r="G1387" i="65"/>
  <c r="G1388" i="65"/>
  <c r="G1389" i="65"/>
  <c r="G1390" i="65"/>
  <c r="G1391" i="65"/>
  <c r="G1392" i="65"/>
  <c r="G1393" i="65"/>
  <c r="G1394" i="65"/>
  <c r="G1395" i="65"/>
  <c r="G1396" i="65"/>
  <c r="G1397" i="65"/>
  <c r="G1398" i="65"/>
  <c r="G1399" i="65"/>
  <c r="G1400" i="65"/>
  <c r="G1401" i="65"/>
  <c r="G1402" i="65"/>
  <c r="G1403" i="65"/>
  <c r="G1404" i="65"/>
  <c r="G1405" i="65"/>
  <c r="G1406" i="65"/>
  <c r="G1407" i="65"/>
  <c r="G1408" i="65"/>
  <c r="G1409" i="65"/>
  <c r="G1410" i="65"/>
  <c r="G1411" i="65"/>
  <c r="G1412" i="65"/>
  <c r="G1413" i="65"/>
  <c r="G1414" i="65"/>
  <c r="G1415" i="65"/>
  <c r="G1416" i="65"/>
  <c r="G1417" i="65"/>
  <c r="G1418" i="65"/>
  <c r="G1419" i="65"/>
  <c r="G1420" i="65"/>
  <c r="G1421" i="65"/>
  <c r="G1422" i="65"/>
  <c r="G1423" i="65"/>
  <c r="G1424" i="65"/>
  <c r="G1425" i="65"/>
  <c r="G1426" i="65"/>
  <c r="G1427" i="65"/>
  <c r="G1428" i="65"/>
  <c r="G1429" i="65"/>
  <c r="G1430" i="65"/>
  <c r="G1431" i="65"/>
  <c r="G1432" i="65"/>
  <c r="G1433" i="65"/>
  <c r="G1434" i="65"/>
  <c r="G1435" i="65"/>
  <c r="G1436" i="65"/>
  <c r="G1437" i="65"/>
  <c r="G1438" i="65"/>
  <c r="G1439" i="65"/>
  <c r="G1440" i="65"/>
  <c r="G1441" i="65"/>
  <c r="G1442" i="65"/>
  <c r="G1443" i="65"/>
  <c r="G1444" i="65"/>
  <c r="G1445" i="65"/>
  <c r="G1446" i="65"/>
  <c r="G1447" i="65"/>
  <c r="G1448" i="65"/>
  <c r="G1449" i="65"/>
  <c r="G1450" i="65"/>
  <c r="G1451" i="65"/>
  <c r="G1452" i="65"/>
  <c r="G1453" i="65"/>
  <c r="G1454" i="65"/>
  <c r="G1455" i="65"/>
  <c r="G1456" i="65"/>
  <c r="G1457" i="65"/>
  <c r="G1458" i="65"/>
  <c r="G1459" i="65"/>
  <c r="G1460" i="65"/>
  <c r="G1461" i="65"/>
  <c r="G1462" i="65"/>
  <c r="G1463" i="65"/>
  <c r="G1464" i="65"/>
  <c r="G1465" i="65"/>
  <c r="G1466" i="65"/>
  <c r="G1467" i="65"/>
  <c r="G1468" i="65"/>
  <c r="G1469" i="65"/>
  <c r="G1470" i="65"/>
  <c r="G1471" i="65"/>
  <c r="G1472" i="65"/>
  <c r="G1473" i="65"/>
  <c r="G1474" i="65"/>
  <c r="G1475" i="65"/>
  <c r="G1476" i="65"/>
  <c r="G1477" i="65"/>
  <c r="G1478" i="65"/>
  <c r="G1479" i="65"/>
  <c r="G1480" i="65"/>
  <c r="G1481" i="65"/>
  <c r="G1482" i="65"/>
  <c r="G1483" i="65"/>
  <c r="G1484" i="65"/>
  <c r="G1485" i="65"/>
  <c r="G1486" i="65"/>
  <c r="G1487" i="65"/>
  <c r="G1488" i="65"/>
  <c r="G1489" i="65"/>
  <c r="G1490" i="65"/>
  <c r="G1491" i="65"/>
  <c r="G1492" i="65"/>
  <c r="G1493" i="65"/>
  <c r="G1494" i="65"/>
  <c r="G1495" i="65"/>
  <c r="G1496" i="65"/>
  <c r="G1497" i="65"/>
  <c r="G1498" i="65"/>
  <c r="G1499" i="65"/>
  <c r="G1500" i="65"/>
  <c r="G1501" i="65"/>
  <c r="G1502" i="65"/>
  <c r="G1503" i="65"/>
  <c r="G1504" i="65"/>
  <c r="G1505" i="65"/>
  <c r="G1506" i="65"/>
  <c r="G1507" i="65"/>
  <c r="G1508" i="65"/>
  <c r="G1509" i="65"/>
  <c r="G1510" i="65"/>
  <c r="G1511" i="65"/>
  <c r="G1512" i="65"/>
  <c r="G1513" i="65"/>
  <c r="G1514" i="65"/>
  <c r="G1515" i="65"/>
  <c r="G1516" i="65"/>
  <c r="G1517" i="65"/>
  <c r="G1518" i="65"/>
  <c r="G1519" i="65"/>
  <c r="G1520" i="65"/>
  <c r="G1521" i="65"/>
  <c r="G1522" i="65"/>
  <c r="G1523" i="65"/>
  <c r="G1524" i="65"/>
  <c r="G1525" i="65"/>
  <c r="G1526" i="65"/>
  <c r="G1527" i="65"/>
  <c r="G1528" i="65"/>
  <c r="G1529" i="65"/>
  <c r="G1530" i="65"/>
  <c r="G1531" i="65"/>
  <c r="G1532" i="65"/>
  <c r="G1533" i="65"/>
  <c r="G1534" i="65"/>
  <c r="G1535" i="65"/>
  <c r="G1536" i="65"/>
  <c r="G1537" i="65"/>
  <c r="G1538" i="65"/>
  <c r="G1539" i="65"/>
  <c r="G1540" i="65"/>
  <c r="G1541" i="65"/>
  <c r="G1542" i="65"/>
  <c r="G1543" i="65"/>
  <c r="G1544" i="65"/>
  <c r="G1545" i="65"/>
  <c r="G1546" i="65"/>
  <c r="G1547" i="65"/>
  <c r="G1548" i="65"/>
  <c r="G1549" i="65"/>
  <c r="G1550" i="65"/>
  <c r="G1551" i="65"/>
  <c r="G1552" i="65"/>
  <c r="G1553" i="65"/>
  <c r="G1554" i="65"/>
  <c r="G1555" i="65"/>
  <c r="G1556" i="65"/>
  <c r="G1557" i="65"/>
  <c r="G1558" i="65"/>
  <c r="G1559" i="65"/>
  <c r="G1560" i="65"/>
  <c r="G1561" i="65"/>
  <c r="G1562" i="65"/>
  <c r="G1563" i="65"/>
  <c r="G1564" i="65"/>
  <c r="G1565" i="65"/>
  <c r="G1566" i="65"/>
  <c r="G1567" i="65"/>
  <c r="G1568" i="65"/>
  <c r="G1569" i="65"/>
  <c r="G1570" i="65"/>
  <c r="G1571" i="65"/>
  <c r="G1572" i="65"/>
  <c r="G1573" i="65"/>
  <c r="G1574" i="65"/>
  <c r="G1575" i="65"/>
  <c r="G1576" i="65"/>
  <c r="G1577" i="65"/>
  <c r="G1578" i="65"/>
  <c r="G1579" i="65"/>
  <c r="G1580" i="65"/>
  <c r="G1581" i="65"/>
  <c r="G1582" i="65"/>
  <c r="G1583" i="65"/>
  <c r="G1584" i="65"/>
  <c r="G1585" i="65"/>
  <c r="G1586" i="65"/>
  <c r="G1587" i="65"/>
  <c r="G1588" i="65"/>
  <c r="G1589" i="65"/>
  <c r="G1590" i="65"/>
  <c r="G1591" i="65"/>
  <c r="G1592" i="65"/>
  <c r="G1593" i="65"/>
  <c r="G1594" i="65"/>
  <c r="G1595" i="65"/>
  <c r="G1596" i="65"/>
  <c r="G1597" i="65"/>
  <c r="G1598" i="65"/>
  <c r="G1599" i="65"/>
  <c r="G1600" i="65"/>
  <c r="G1601" i="65"/>
  <c r="G1602" i="65"/>
  <c r="G1603" i="65"/>
  <c r="G1604" i="65"/>
  <c r="G1605" i="65"/>
  <c r="G1606" i="65"/>
  <c r="G1607" i="65"/>
  <c r="G1608" i="65"/>
  <c r="G1609" i="65"/>
  <c r="G1610" i="65"/>
  <c r="G1611" i="65"/>
  <c r="G1612" i="65"/>
  <c r="G1613" i="65"/>
  <c r="G1614" i="65"/>
  <c r="G1615" i="65"/>
  <c r="G1616" i="65"/>
  <c r="G1617" i="65"/>
  <c r="G1618" i="65"/>
  <c r="G1619" i="65"/>
  <c r="G1620" i="65"/>
  <c r="G1621" i="65"/>
  <c r="G1622" i="65"/>
  <c r="G1623" i="65"/>
  <c r="G1624" i="65"/>
  <c r="G1625" i="65"/>
  <c r="G1626" i="65"/>
  <c r="G1627" i="65"/>
  <c r="G1628" i="65"/>
  <c r="G1629" i="65"/>
  <c r="G1630" i="65"/>
  <c r="G1631" i="65"/>
  <c r="G1632" i="65"/>
  <c r="G1633" i="65"/>
  <c r="G1634" i="65"/>
  <c r="G1635" i="65"/>
  <c r="G1636" i="65"/>
  <c r="G1637" i="65"/>
  <c r="G1638" i="65"/>
  <c r="G1639" i="65"/>
  <c r="G1640" i="65"/>
  <c r="G1641" i="65"/>
  <c r="G1642" i="65"/>
  <c r="G1643" i="65"/>
  <c r="G1644" i="65"/>
  <c r="G1645" i="65"/>
  <c r="G1646" i="65"/>
  <c r="G1647" i="65"/>
  <c r="G1648" i="65"/>
  <c r="G1649" i="65"/>
  <c r="G1650" i="65"/>
  <c r="G1651" i="65"/>
  <c r="G1652" i="65"/>
  <c r="G1653" i="65"/>
  <c r="G1654" i="65"/>
  <c r="G1655" i="65"/>
  <c r="G1656" i="65"/>
  <c r="G1657" i="65"/>
  <c r="G1658" i="65"/>
  <c r="G1659" i="65"/>
  <c r="G1660" i="65"/>
  <c r="G1661" i="65"/>
  <c r="G1662" i="65"/>
  <c r="G1663" i="65"/>
  <c r="G1664" i="65"/>
  <c r="G1665" i="65"/>
  <c r="G1666" i="65"/>
  <c r="G1667" i="65"/>
  <c r="G1668" i="65"/>
  <c r="G1669" i="65"/>
  <c r="G1670" i="65"/>
  <c r="G1671" i="65"/>
  <c r="G1672" i="65"/>
  <c r="G1673" i="65"/>
  <c r="G1674" i="65"/>
  <c r="G1675" i="65"/>
  <c r="G1676" i="65"/>
  <c r="G1677" i="65"/>
  <c r="G1678" i="65"/>
  <c r="G1679" i="65"/>
  <c r="G1680" i="65"/>
  <c r="G1681" i="65"/>
  <c r="G1682" i="65"/>
  <c r="G1683" i="65"/>
  <c r="G1684" i="65"/>
  <c r="G1685" i="65"/>
  <c r="G1686" i="65"/>
  <c r="G1687" i="65"/>
  <c r="G1688" i="65"/>
  <c r="G1689" i="65"/>
  <c r="G1690" i="65"/>
  <c r="G1691" i="65"/>
  <c r="G1692" i="65"/>
  <c r="G1693" i="65"/>
  <c r="G1694" i="65"/>
  <c r="G1695" i="65"/>
  <c r="G1696" i="65"/>
  <c r="G1697" i="65"/>
  <c r="G1698" i="65"/>
  <c r="G1699" i="65"/>
  <c r="G1700" i="65"/>
  <c r="G1701" i="65"/>
  <c r="G1702" i="65"/>
  <c r="G1703" i="65"/>
  <c r="G1704" i="65"/>
  <c r="G1705" i="65"/>
  <c r="G1706" i="65"/>
  <c r="G1707" i="65"/>
  <c r="G1708" i="65"/>
  <c r="G1709" i="65"/>
  <c r="G1710" i="65"/>
  <c r="G1711" i="65"/>
  <c r="G1712" i="65"/>
  <c r="G1713" i="65"/>
  <c r="G1714" i="65"/>
  <c r="G1715" i="65"/>
  <c r="G1716" i="65"/>
  <c r="G1717" i="65"/>
  <c r="G1718" i="65"/>
  <c r="G1719" i="65"/>
  <c r="G1720" i="65"/>
  <c r="G1721" i="65"/>
  <c r="G1722" i="65"/>
  <c r="G1723" i="65"/>
  <c r="G1724" i="65"/>
  <c r="G1725" i="65"/>
  <c r="G1726" i="65"/>
  <c r="G1727" i="65"/>
  <c r="G1728" i="65"/>
  <c r="G1729" i="65"/>
  <c r="G1730" i="65"/>
  <c r="G1731" i="65"/>
  <c r="G1732" i="65"/>
  <c r="G1733" i="65"/>
  <c r="G1734" i="65"/>
  <c r="G1735" i="65"/>
  <c r="G1736" i="65"/>
  <c r="G1737" i="65"/>
  <c r="G1738" i="65"/>
  <c r="G1739" i="65"/>
  <c r="G1740" i="65"/>
  <c r="G1741" i="65"/>
  <c r="G1742" i="65"/>
  <c r="G1743" i="65"/>
  <c r="G1744" i="65"/>
  <c r="G1745" i="65"/>
  <c r="G1746" i="65"/>
  <c r="G1747" i="65"/>
  <c r="G1748" i="65"/>
  <c r="G1749" i="65"/>
  <c r="G1750" i="65"/>
  <c r="G1751" i="65"/>
  <c r="G1752" i="65"/>
  <c r="G1753" i="65"/>
  <c r="G1754" i="65"/>
  <c r="G1755" i="65"/>
  <c r="G1756" i="65"/>
  <c r="G1757" i="65"/>
  <c r="G1758" i="65"/>
  <c r="G1759" i="65"/>
  <c r="G1760" i="65"/>
  <c r="G1761" i="65"/>
  <c r="G1762" i="65"/>
  <c r="G1763" i="65"/>
  <c r="G1764" i="65"/>
  <c r="G1765" i="65"/>
  <c r="G1766" i="65"/>
  <c r="G1767" i="65"/>
  <c r="G1768" i="65"/>
  <c r="G1769" i="65"/>
  <c r="G1770" i="65"/>
  <c r="G1771" i="65"/>
  <c r="G1772" i="65"/>
  <c r="G1773" i="65"/>
  <c r="G1774" i="65"/>
  <c r="G1775" i="65"/>
  <c r="G1776" i="65"/>
  <c r="G1777" i="65"/>
  <c r="G1778" i="65"/>
  <c r="G1779" i="65"/>
  <c r="G1780" i="65"/>
  <c r="G1781" i="65"/>
  <c r="G1782" i="65"/>
  <c r="G1783" i="65"/>
  <c r="G1784" i="65"/>
  <c r="G1785" i="65"/>
  <c r="G1786" i="65"/>
  <c r="G1787" i="65"/>
  <c r="G1788" i="65"/>
  <c r="G1789" i="65"/>
  <c r="G1790" i="65"/>
  <c r="G1791" i="65"/>
  <c r="G1792" i="65"/>
  <c r="G1793" i="65"/>
  <c r="G1794" i="65"/>
  <c r="G1795" i="65"/>
  <c r="G1796" i="65"/>
  <c r="G1797" i="65"/>
  <c r="G1798" i="65"/>
  <c r="G1799" i="65"/>
  <c r="G1800" i="65"/>
  <c r="G1801" i="65"/>
  <c r="G1802" i="65"/>
  <c r="G1803" i="65"/>
  <c r="G1804" i="65"/>
  <c r="G1805" i="65"/>
  <c r="G1806" i="65"/>
  <c r="G1807" i="65"/>
  <c r="G1808" i="65"/>
  <c r="G1809" i="65"/>
  <c r="G1810" i="65"/>
  <c r="G1811" i="65"/>
  <c r="G1812" i="65"/>
  <c r="G1813" i="65"/>
  <c r="G1814" i="65"/>
  <c r="G1815" i="65"/>
  <c r="G1816" i="65"/>
  <c r="G1817" i="65"/>
  <c r="G1818" i="65"/>
  <c r="G1819" i="65"/>
  <c r="G1820" i="65"/>
  <c r="G1821" i="65"/>
  <c r="G1822" i="65"/>
  <c r="G1823" i="65"/>
  <c r="G1824" i="65"/>
  <c r="G1825" i="65"/>
  <c r="G1826" i="65"/>
  <c r="G1827" i="65"/>
  <c r="G1828" i="65"/>
  <c r="G1829" i="65"/>
  <c r="G1830" i="65"/>
  <c r="G1831" i="65"/>
  <c r="G1832" i="65"/>
  <c r="G1833" i="65"/>
  <c r="G1834" i="65"/>
  <c r="G1835" i="65"/>
  <c r="G1836" i="65"/>
  <c r="G1837" i="65"/>
  <c r="G1838" i="65"/>
  <c r="G1839" i="65"/>
  <c r="G1840" i="65"/>
  <c r="G1841" i="65"/>
  <c r="G1842" i="65"/>
  <c r="G1843" i="65"/>
  <c r="G1844" i="65"/>
  <c r="G1845" i="65"/>
  <c r="G1846" i="65"/>
  <c r="G1847" i="65"/>
  <c r="G1848" i="65"/>
  <c r="G1849" i="65"/>
  <c r="G1850" i="65"/>
  <c r="G1851" i="65"/>
  <c r="G1852" i="65"/>
  <c r="G1853" i="65"/>
  <c r="G1854" i="65"/>
  <c r="G1855" i="65"/>
  <c r="G1856" i="65"/>
  <c r="G1857" i="65"/>
  <c r="G1858" i="65"/>
  <c r="G1859" i="65"/>
  <c r="G1860" i="65"/>
  <c r="G1861" i="65"/>
  <c r="G1862" i="65"/>
  <c r="G1863" i="65"/>
  <c r="G1864" i="65"/>
  <c r="G1865" i="65"/>
  <c r="G1866" i="65"/>
  <c r="G1867" i="65"/>
  <c r="G1868" i="65"/>
  <c r="G1869" i="65"/>
  <c r="G1870" i="65"/>
  <c r="G1871" i="65"/>
  <c r="G1872" i="65"/>
  <c r="G1873" i="65"/>
  <c r="G1874" i="65"/>
  <c r="G1875" i="65"/>
  <c r="G1876" i="65"/>
  <c r="G1877" i="65"/>
  <c r="G1878" i="65"/>
  <c r="G1879" i="65"/>
  <c r="G1880" i="65"/>
  <c r="G1881" i="65"/>
  <c r="G1882" i="65"/>
  <c r="G1883" i="65"/>
  <c r="G1884" i="65"/>
  <c r="G1885" i="65"/>
  <c r="G1886" i="65"/>
  <c r="G1887" i="65"/>
  <c r="G1888" i="65"/>
  <c r="G1889" i="65"/>
  <c r="G1890" i="65"/>
  <c r="G1891" i="65"/>
  <c r="G1892" i="65"/>
  <c r="G1893" i="65"/>
  <c r="G1894" i="65"/>
  <c r="G1895" i="65"/>
  <c r="G1896" i="65"/>
  <c r="G1897" i="65"/>
  <c r="G1898" i="65"/>
  <c r="G1899" i="65"/>
  <c r="G1900" i="65"/>
  <c r="G1901" i="65"/>
  <c r="G1902" i="65"/>
  <c r="G1903" i="65"/>
  <c r="G1904" i="65"/>
  <c r="G1905" i="65"/>
  <c r="G1906" i="65"/>
  <c r="G1907" i="65"/>
  <c r="G1908" i="65"/>
  <c r="G1909" i="65"/>
  <c r="G1910" i="65"/>
  <c r="G1911" i="65"/>
  <c r="G1912" i="65"/>
  <c r="G1913" i="65"/>
  <c r="G1914" i="65"/>
  <c r="G1915" i="65"/>
  <c r="G1916" i="65"/>
  <c r="G1917" i="65"/>
  <c r="G1918" i="65"/>
  <c r="G1919" i="65"/>
  <c r="G1920" i="65"/>
  <c r="G1921" i="65"/>
  <c r="G1922" i="65"/>
  <c r="G1923" i="65"/>
  <c r="G1924" i="65"/>
  <c r="G1925" i="65"/>
  <c r="G1926" i="65"/>
  <c r="G1927" i="65"/>
  <c r="G1928" i="65"/>
  <c r="G1929" i="65"/>
  <c r="G1930" i="65"/>
  <c r="G1931" i="65"/>
  <c r="G1932" i="65"/>
  <c r="G1933" i="65"/>
  <c r="G1934" i="65"/>
  <c r="G1935" i="65"/>
  <c r="G1936" i="65"/>
  <c r="G1937" i="65"/>
  <c r="G1938" i="65"/>
  <c r="G1939" i="65"/>
  <c r="G1940" i="65"/>
  <c r="G1941" i="65"/>
  <c r="G1942" i="65"/>
  <c r="G1943" i="65"/>
  <c r="G1944" i="65"/>
  <c r="G1945" i="65"/>
  <c r="G1946" i="65"/>
  <c r="G1947" i="65"/>
  <c r="G1948" i="65"/>
  <c r="G1949" i="65"/>
  <c r="G1950" i="65"/>
  <c r="G1951" i="65"/>
  <c r="G1952" i="65"/>
  <c r="G1953" i="65"/>
  <c r="G1954" i="65"/>
  <c r="G1955" i="65"/>
  <c r="G1956" i="65"/>
  <c r="G1957" i="65"/>
  <c r="G1958" i="65"/>
  <c r="G1959" i="65"/>
  <c r="G1960" i="65"/>
  <c r="G1961" i="65"/>
  <c r="G1962" i="65"/>
  <c r="G1963" i="65"/>
  <c r="G1964" i="65"/>
  <c r="G1965" i="65"/>
  <c r="G1966" i="65"/>
  <c r="G1967" i="65"/>
  <c r="G1968" i="65"/>
  <c r="G1969" i="65"/>
  <c r="G1970" i="65"/>
  <c r="G1971" i="65"/>
  <c r="G1972" i="65"/>
  <c r="G1973" i="65"/>
  <c r="G1974" i="65"/>
  <c r="G1975" i="65"/>
  <c r="G1976" i="65"/>
  <c r="G1977" i="65"/>
  <c r="G1978" i="65"/>
  <c r="G1979" i="65"/>
  <c r="G1980" i="65"/>
  <c r="G1981" i="65"/>
  <c r="G1982" i="65"/>
  <c r="G1983" i="65"/>
  <c r="G1984" i="65"/>
  <c r="G1985" i="65"/>
  <c r="G1986" i="65"/>
  <c r="G1987" i="65"/>
  <c r="G1988" i="65"/>
  <c r="G1989" i="65"/>
  <c r="G1990" i="65"/>
  <c r="G1991" i="65"/>
  <c r="G1992" i="65"/>
  <c r="G1993" i="65"/>
  <c r="G1994" i="65"/>
  <c r="G1995" i="65"/>
  <c r="G1996" i="65"/>
  <c r="G1997" i="65"/>
  <c r="G1998" i="65"/>
  <c r="G1999" i="65"/>
  <c r="G2000" i="65"/>
  <c r="G2001" i="65"/>
  <c r="G2002" i="65"/>
  <c r="G2003" i="65"/>
  <c r="G2004" i="65"/>
  <c r="G2005" i="65"/>
  <c r="G2006" i="65"/>
  <c r="G2007" i="65"/>
  <c r="G2008" i="65"/>
  <c r="G2009" i="65"/>
  <c r="G2010" i="65"/>
  <c r="G2011" i="65"/>
  <c r="G2012" i="65"/>
  <c r="G2013" i="65"/>
  <c r="G2014" i="65"/>
  <c r="G2015" i="65"/>
  <c r="G2016" i="65"/>
  <c r="G2017" i="65"/>
  <c r="G2018" i="65"/>
  <c r="G2019" i="65"/>
  <c r="G2020" i="65"/>
  <c r="G2021" i="65"/>
  <c r="G2022" i="65"/>
  <c r="G2023" i="65"/>
  <c r="G2024" i="65"/>
  <c r="G2025" i="65"/>
  <c r="G2026" i="65"/>
  <c r="G2027" i="65"/>
  <c r="G2028" i="65"/>
  <c r="G2029" i="65"/>
  <c r="G2030" i="65"/>
  <c r="G2031" i="65"/>
  <c r="G2032" i="65"/>
  <c r="G2033" i="65"/>
  <c r="G2034" i="65"/>
  <c r="G2035" i="65"/>
  <c r="G2036" i="65"/>
  <c r="G2037" i="65"/>
  <c r="G2038" i="65"/>
  <c r="G2039" i="65"/>
  <c r="G2040" i="65"/>
  <c r="G2041" i="65"/>
  <c r="G2042" i="65"/>
  <c r="G2043" i="65"/>
  <c r="G2044" i="65"/>
  <c r="G2045" i="65"/>
  <c r="G2046" i="65"/>
  <c r="G2047" i="65"/>
  <c r="G2048" i="65"/>
  <c r="G2049" i="65"/>
  <c r="G2050" i="65"/>
  <c r="G2051" i="65"/>
  <c r="G2052" i="65"/>
  <c r="G2053" i="65"/>
  <c r="G2054" i="65"/>
  <c r="G2055" i="65"/>
  <c r="G2056" i="65"/>
  <c r="G2057" i="65"/>
  <c r="G2058" i="65"/>
  <c r="G2059" i="65"/>
  <c r="G2060" i="65"/>
  <c r="G2061" i="65"/>
  <c r="G2062" i="65"/>
  <c r="G2063" i="65"/>
  <c r="G2064" i="65"/>
  <c r="G2065" i="65"/>
  <c r="G2066" i="65"/>
  <c r="G2067" i="65"/>
  <c r="G2068" i="65"/>
  <c r="G2069" i="65"/>
  <c r="G2070" i="65"/>
  <c r="G2071" i="65"/>
  <c r="G2072" i="65"/>
  <c r="G2073" i="65"/>
  <c r="G2074" i="65"/>
  <c r="G2075" i="65"/>
  <c r="G2076" i="65"/>
  <c r="G2077" i="65"/>
  <c r="G2078" i="65"/>
  <c r="G2079" i="65"/>
  <c r="G2080" i="65"/>
  <c r="G2081" i="65"/>
  <c r="G2082" i="65"/>
  <c r="G2083" i="65"/>
  <c r="G2084" i="65"/>
  <c r="G2085" i="65"/>
  <c r="G2086" i="65"/>
  <c r="G2087" i="65"/>
  <c r="G2088" i="65"/>
  <c r="G2089" i="65"/>
  <c r="G2090" i="65"/>
  <c r="G2091" i="65"/>
  <c r="G2092" i="65"/>
  <c r="G2093" i="65"/>
  <c r="G2094" i="65"/>
  <c r="G2095" i="65"/>
  <c r="G2096" i="65"/>
  <c r="G2097" i="65"/>
  <c r="G2098" i="65"/>
  <c r="G2099" i="65"/>
  <c r="G2100" i="65"/>
  <c r="G2101" i="65"/>
  <c r="G2102" i="65"/>
  <c r="G2103" i="65"/>
  <c r="G2104" i="65"/>
  <c r="G2105" i="65"/>
  <c r="G2106" i="65"/>
  <c r="G2107" i="65"/>
  <c r="G2108" i="65"/>
  <c r="G2109" i="65"/>
  <c r="G2110" i="65"/>
  <c r="G2111" i="65"/>
  <c r="G2112" i="65"/>
  <c r="G2113" i="65"/>
  <c r="G2114" i="65"/>
  <c r="G2115" i="65"/>
  <c r="G2116" i="65"/>
  <c r="G2117" i="65"/>
  <c r="G2118" i="65"/>
  <c r="G2119" i="65"/>
  <c r="G2120" i="65"/>
  <c r="G2121" i="65"/>
  <c r="G2122" i="65"/>
  <c r="G2123" i="65"/>
  <c r="G2124" i="65"/>
  <c r="G2125" i="65"/>
  <c r="G2126" i="65"/>
  <c r="G2127" i="65"/>
  <c r="G2128" i="65"/>
  <c r="G2129" i="65"/>
  <c r="G2130" i="65"/>
  <c r="G2131" i="65"/>
  <c r="G2132" i="65"/>
  <c r="G2133" i="65"/>
  <c r="G2134" i="65"/>
  <c r="G2135" i="65"/>
  <c r="G2136" i="65"/>
  <c r="G2137" i="65"/>
  <c r="G2138" i="65"/>
  <c r="G2139" i="65"/>
  <c r="G2140" i="65"/>
  <c r="G2141" i="65"/>
  <c r="G2142" i="65"/>
  <c r="G2143" i="65"/>
  <c r="G2144" i="65"/>
  <c r="G2145" i="65"/>
  <c r="G2146" i="65"/>
  <c r="G2147" i="65"/>
  <c r="G2148" i="65"/>
  <c r="G2149" i="65"/>
  <c r="G2150" i="65"/>
  <c r="G2151" i="65"/>
  <c r="G2152" i="65"/>
  <c r="G2153" i="65"/>
  <c r="G2154" i="65"/>
  <c r="G2155" i="65"/>
  <c r="G2156" i="65"/>
  <c r="G2157" i="65"/>
  <c r="G2158" i="65"/>
  <c r="G2159" i="65"/>
  <c r="G2160" i="65"/>
  <c r="G2161" i="65"/>
  <c r="G2162" i="65"/>
  <c r="G2163" i="65"/>
  <c r="G2164" i="65"/>
  <c r="G2165" i="65"/>
  <c r="G2166" i="65"/>
  <c r="G2167" i="65"/>
  <c r="G2168" i="65"/>
  <c r="G2169" i="65"/>
  <c r="G2170" i="65"/>
  <c r="G2171" i="65"/>
  <c r="G2172" i="65"/>
  <c r="G2173" i="65"/>
  <c r="G2174" i="65"/>
  <c r="G2175" i="65"/>
  <c r="G2176" i="65"/>
  <c r="G2177" i="65"/>
  <c r="G2178" i="65"/>
  <c r="G2179" i="65"/>
  <c r="G2180" i="65"/>
  <c r="G2181" i="65"/>
  <c r="G2182" i="65"/>
  <c r="G2183" i="65"/>
  <c r="G2184" i="65"/>
  <c r="G2185" i="65"/>
  <c r="G2186" i="65"/>
  <c r="G2187" i="65"/>
  <c r="G2188" i="65"/>
  <c r="G2189" i="65"/>
  <c r="G2190" i="65"/>
  <c r="G2191" i="65"/>
  <c r="G2192" i="65"/>
  <c r="G2193" i="65"/>
  <c r="G2194" i="65"/>
  <c r="G2195" i="65"/>
  <c r="G2196" i="65"/>
  <c r="G2197" i="65"/>
  <c r="G2198" i="65"/>
  <c r="G2199" i="65"/>
  <c r="G2200" i="65"/>
  <c r="G2201" i="65"/>
  <c r="G2202" i="65"/>
  <c r="G2203" i="65"/>
  <c r="G2204" i="65"/>
  <c r="G2205" i="65"/>
  <c r="G2206" i="65"/>
  <c r="G2207" i="65"/>
  <c r="G2208" i="65"/>
  <c r="G2209" i="65"/>
  <c r="G2210" i="65"/>
  <c r="G2211" i="65"/>
  <c r="G2212" i="65"/>
  <c r="G2213" i="65"/>
  <c r="G2214" i="65"/>
  <c r="G2215" i="65"/>
  <c r="G2216" i="65"/>
  <c r="G2217" i="65"/>
  <c r="G2218" i="65"/>
  <c r="G2219" i="65"/>
  <c r="G2220" i="65"/>
  <c r="G2221" i="65"/>
  <c r="G2222" i="65"/>
  <c r="G2223" i="65"/>
  <c r="G2224" i="65"/>
  <c r="G2225" i="65"/>
  <c r="G2226" i="65"/>
  <c r="G2227" i="65"/>
  <c r="G2228" i="65"/>
  <c r="G2229" i="65"/>
  <c r="G2230" i="65"/>
  <c r="G2231" i="65"/>
  <c r="G2232" i="65"/>
  <c r="G2233" i="65"/>
  <c r="G2234" i="65"/>
  <c r="G2235" i="65"/>
  <c r="G2236" i="65"/>
  <c r="G2237" i="65"/>
  <c r="G2238" i="65"/>
  <c r="G2239" i="65"/>
  <c r="G2240" i="65"/>
  <c r="G2241" i="65"/>
  <c r="G2242" i="65"/>
  <c r="G2243" i="65"/>
  <c r="G2244" i="65"/>
  <c r="G2245" i="65"/>
  <c r="G2246" i="65"/>
  <c r="G2247" i="65"/>
  <c r="G2248" i="65"/>
  <c r="G2249" i="65"/>
  <c r="G2250" i="65"/>
  <c r="G2251" i="65"/>
  <c r="G2252" i="65"/>
  <c r="G2253" i="65"/>
  <c r="G2254" i="65"/>
  <c r="G2255" i="65"/>
  <c r="G2256" i="65"/>
  <c r="G2257" i="65"/>
  <c r="G2258" i="65"/>
  <c r="G2259" i="65"/>
  <c r="G2260" i="65"/>
  <c r="G2261" i="65"/>
  <c r="G2262" i="65"/>
  <c r="G2263" i="65"/>
  <c r="G2264" i="65"/>
  <c r="G2265" i="65"/>
  <c r="G2266" i="65"/>
  <c r="G2267" i="65"/>
  <c r="G2268" i="65"/>
  <c r="G2269" i="65"/>
  <c r="G2270" i="65"/>
  <c r="G2271" i="65"/>
  <c r="G2272" i="65"/>
  <c r="G2273" i="65"/>
  <c r="G2274" i="65"/>
  <c r="G2275" i="65"/>
  <c r="G2276" i="65"/>
  <c r="G2277" i="65"/>
  <c r="G2278" i="65"/>
  <c r="G2279" i="65"/>
  <c r="G2280" i="65"/>
  <c r="G2281" i="65"/>
  <c r="G2282" i="65"/>
  <c r="G2283" i="65"/>
  <c r="G2284" i="65"/>
  <c r="G2285" i="65"/>
  <c r="G2286" i="65"/>
  <c r="G2287" i="65"/>
  <c r="G2288" i="65"/>
  <c r="G2289" i="65"/>
  <c r="G2290" i="65"/>
  <c r="G2291" i="65"/>
  <c r="G2292" i="65"/>
  <c r="G2293" i="65"/>
  <c r="G2294" i="65"/>
  <c r="G2295" i="65"/>
  <c r="G2296" i="65"/>
  <c r="G2297" i="65"/>
  <c r="G2298" i="65"/>
  <c r="G2299" i="65"/>
  <c r="G2300" i="65"/>
  <c r="G2301" i="65"/>
  <c r="G2302" i="65"/>
  <c r="G2303" i="65"/>
  <c r="G2304" i="65"/>
  <c r="G2305" i="65"/>
  <c r="G2306" i="65"/>
  <c r="G2307" i="65"/>
  <c r="G2308" i="65"/>
  <c r="G2309" i="65"/>
  <c r="G2310" i="65"/>
  <c r="G2311" i="65"/>
  <c r="G2312" i="65"/>
  <c r="G2313" i="65"/>
  <c r="G2314" i="65"/>
  <c r="G2315" i="65"/>
  <c r="G2316" i="65"/>
  <c r="G2317" i="65"/>
  <c r="G2318" i="65"/>
  <c r="G2319" i="65"/>
  <c r="G2320" i="65"/>
  <c r="G2321" i="65"/>
  <c r="G2322" i="65"/>
  <c r="G2323" i="65"/>
  <c r="G2324" i="65"/>
  <c r="G2325" i="65"/>
  <c r="G2326" i="65"/>
  <c r="G2327" i="65"/>
  <c r="G2328" i="65"/>
  <c r="G2329" i="65"/>
  <c r="G2330" i="65"/>
  <c r="G2331" i="65"/>
  <c r="G2332" i="65"/>
  <c r="G2333" i="65"/>
  <c r="G2334" i="65"/>
  <c r="G2335" i="65"/>
  <c r="G2336" i="65"/>
  <c r="G2337" i="65"/>
  <c r="G2338" i="65"/>
  <c r="G2339" i="65"/>
  <c r="G2340" i="65"/>
  <c r="G2341" i="65"/>
  <c r="G2342" i="65"/>
  <c r="G2343" i="65"/>
  <c r="G2344" i="65"/>
  <c r="G2345" i="65"/>
  <c r="G2346" i="65"/>
  <c r="G2347" i="65"/>
  <c r="G2348" i="65"/>
  <c r="G2349" i="65"/>
  <c r="G2350" i="65"/>
  <c r="G2351" i="65"/>
  <c r="G2352" i="65"/>
  <c r="G2353" i="65"/>
  <c r="G2354" i="65"/>
  <c r="G2355" i="65"/>
  <c r="G2356" i="65"/>
  <c r="G2357" i="65"/>
  <c r="G2358" i="65"/>
  <c r="G2359" i="65"/>
  <c r="G2360" i="65"/>
  <c r="G2361" i="65"/>
  <c r="G2362" i="65"/>
  <c r="G2363" i="65"/>
  <c r="G2364" i="65"/>
  <c r="G2365" i="65"/>
  <c r="G2366" i="65"/>
  <c r="G2367" i="65"/>
  <c r="G2368" i="65"/>
  <c r="G2369" i="65"/>
  <c r="G2370" i="65"/>
  <c r="G2371" i="65"/>
  <c r="G2372" i="65"/>
  <c r="G2373" i="65"/>
  <c r="G2374" i="65"/>
  <c r="G2375" i="65"/>
  <c r="G2376" i="65"/>
  <c r="G2377" i="65"/>
  <c r="G2378" i="65"/>
  <c r="G2379" i="65"/>
  <c r="G2380" i="65"/>
  <c r="G2381" i="65"/>
  <c r="G2382" i="65"/>
  <c r="G2383" i="65"/>
  <c r="G2384" i="65"/>
  <c r="G2385" i="65"/>
  <c r="G2386" i="65"/>
  <c r="G2387" i="65"/>
  <c r="G2388" i="65"/>
  <c r="G2389" i="65"/>
  <c r="G2390" i="65"/>
  <c r="G2391" i="65"/>
  <c r="G2392" i="65"/>
  <c r="G2393" i="65"/>
  <c r="G2394" i="65"/>
  <c r="G2395" i="65"/>
  <c r="G2396" i="65"/>
  <c r="G2397" i="65"/>
  <c r="G2398" i="65"/>
  <c r="G2399" i="65"/>
  <c r="G2400" i="65"/>
  <c r="G2401" i="65"/>
  <c r="G2402" i="65"/>
  <c r="G2403" i="65"/>
  <c r="G2404" i="65"/>
  <c r="G2405" i="65"/>
  <c r="G2406" i="65"/>
  <c r="G2407" i="65"/>
  <c r="G2408" i="65"/>
  <c r="G2409" i="65"/>
  <c r="G2410" i="65"/>
  <c r="G2411" i="65"/>
  <c r="G2412" i="65"/>
  <c r="G2413" i="65"/>
  <c r="G2414" i="65"/>
  <c r="G2415" i="65"/>
  <c r="G2416" i="65"/>
  <c r="G2417" i="65"/>
  <c r="G2418" i="65"/>
  <c r="G2419" i="65"/>
  <c r="G2420" i="65"/>
  <c r="G2421" i="65"/>
  <c r="G2422" i="65"/>
  <c r="G2423" i="65"/>
  <c r="G2424" i="65"/>
  <c r="G2425" i="65"/>
  <c r="G2426" i="65"/>
  <c r="G2427" i="65"/>
  <c r="G2428" i="65"/>
  <c r="G2429" i="65"/>
  <c r="G2430" i="65"/>
  <c r="G2431" i="65"/>
  <c r="G2432" i="65"/>
  <c r="G2433" i="65"/>
  <c r="G2434" i="65"/>
  <c r="G2435" i="65"/>
  <c r="G2436" i="65"/>
  <c r="G2437" i="65"/>
  <c r="G2438" i="65"/>
  <c r="G2439" i="65"/>
  <c r="G2440" i="65"/>
  <c r="G2441" i="65"/>
  <c r="G2442" i="65"/>
  <c r="G2443" i="65"/>
  <c r="G2444" i="65"/>
  <c r="G2445" i="65"/>
  <c r="G2446" i="65"/>
  <c r="G2447" i="65"/>
  <c r="G2448" i="65"/>
  <c r="G2449" i="65"/>
  <c r="G2450" i="65"/>
  <c r="G2451" i="65"/>
  <c r="G2452" i="65"/>
  <c r="G2453" i="65"/>
  <c r="G2454" i="65"/>
  <c r="G2455" i="65"/>
  <c r="G2456" i="65"/>
  <c r="G2457" i="65"/>
  <c r="G2458" i="65"/>
  <c r="G2459" i="65"/>
  <c r="G2460" i="65"/>
  <c r="G2461" i="65"/>
  <c r="G2462" i="65"/>
  <c r="G2463" i="65"/>
  <c r="G2464" i="65"/>
  <c r="G2465" i="65"/>
  <c r="G2466" i="65"/>
  <c r="G2467" i="65"/>
  <c r="G2468" i="65"/>
  <c r="G2469" i="65"/>
  <c r="G2470" i="65"/>
  <c r="G2471" i="65"/>
  <c r="G2472" i="65"/>
  <c r="G2473" i="65"/>
  <c r="G2474" i="65"/>
  <c r="G2475" i="65"/>
  <c r="G2476" i="65"/>
  <c r="G2477" i="65"/>
  <c r="G2478" i="65"/>
  <c r="G2479" i="65"/>
  <c r="G2480" i="65"/>
  <c r="G2481" i="65"/>
  <c r="G2482" i="65"/>
  <c r="G2483" i="65"/>
  <c r="G2484" i="65"/>
  <c r="G2485" i="65"/>
  <c r="G2486" i="65"/>
  <c r="G2487" i="65"/>
  <c r="G2488" i="65"/>
  <c r="G2489" i="65"/>
  <c r="G2490" i="65"/>
  <c r="G2491" i="65"/>
  <c r="G2492" i="65"/>
  <c r="G2493" i="65"/>
  <c r="G2494" i="65"/>
  <c r="G2495" i="65"/>
  <c r="G2496" i="65"/>
  <c r="G2497" i="65"/>
  <c r="G2498" i="65"/>
  <c r="G2499" i="65"/>
  <c r="G2500" i="65"/>
  <c r="G2501" i="65"/>
  <c r="G2502" i="65"/>
  <c r="G2503" i="65"/>
  <c r="G2504" i="65"/>
  <c r="G2505" i="65"/>
  <c r="G2506" i="65"/>
  <c r="G2507" i="65"/>
  <c r="G2508" i="65"/>
  <c r="G2509" i="65"/>
  <c r="G2510" i="65"/>
  <c r="G2511" i="65"/>
  <c r="G2512" i="65"/>
  <c r="G2513" i="65"/>
  <c r="G2514" i="65"/>
  <c r="G2515" i="65"/>
  <c r="G2516" i="65"/>
  <c r="G2517" i="65"/>
  <c r="G2518" i="65"/>
  <c r="G2519" i="65"/>
  <c r="G2520" i="65"/>
  <c r="G2521" i="65"/>
  <c r="G2522" i="65"/>
  <c r="G2523" i="65"/>
  <c r="G2524" i="65"/>
  <c r="G2525" i="65"/>
  <c r="G2526" i="65"/>
  <c r="G2527" i="65"/>
  <c r="G2528" i="65"/>
  <c r="G2529" i="65"/>
  <c r="G2530" i="65"/>
  <c r="G2531" i="65"/>
  <c r="G2532" i="65"/>
  <c r="G2533" i="65"/>
  <c r="G2534" i="65"/>
  <c r="G2535" i="65"/>
  <c r="G2536" i="65"/>
  <c r="G2537" i="65"/>
  <c r="G2538" i="65"/>
  <c r="G2539" i="65"/>
  <c r="G2540" i="65"/>
  <c r="G2541" i="65"/>
  <c r="G2542" i="65"/>
  <c r="G2543" i="65"/>
  <c r="G2544" i="65"/>
  <c r="G2545" i="65"/>
  <c r="G2546" i="65"/>
  <c r="G2547" i="65"/>
  <c r="G2548" i="65"/>
  <c r="G2549" i="65"/>
  <c r="G2550" i="65"/>
  <c r="G2551" i="65"/>
  <c r="G2552" i="65"/>
  <c r="G2553" i="65"/>
  <c r="G2554" i="65"/>
  <c r="G2555" i="65"/>
  <c r="G2556" i="65"/>
  <c r="G2557" i="65"/>
  <c r="G2558" i="65"/>
  <c r="G2559" i="65"/>
  <c r="G2560" i="65"/>
  <c r="G2561" i="65"/>
  <c r="G2562" i="65"/>
  <c r="G2563" i="65"/>
  <c r="G2564" i="65"/>
  <c r="G2565" i="65"/>
  <c r="G2566" i="65"/>
  <c r="G2567" i="65"/>
  <c r="G2568" i="65"/>
  <c r="G2569" i="65"/>
  <c r="G2570" i="65"/>
  <c r="G2571" i="65"/>
  <c r="G2572" i="65"/>
  <c r="G2573" i="65"/>
  <c r="G2574" i="65"/>
  <c r="G2575" i="65"/>
  <c r="G2576" i="65"/>
  <c r="G2577" i="65"/>
  <c r="G2578" i="65"/>
  <c r="G2579" i="65"/>
  <c r="G2580" i="65"/>
  <c r="G2581" i="65"/>
  <c r="G2582" i="65"/>
  <c r="G2583" i="65"/>
  <c r="G2584" i="65"/>
  <c r="G2585" i="65"/>
  <c r="G2586" i="65"/>
  <c r="G2587" i="65"/>
  <c r="G2588" i="65"/>
  <c r="G2589" i="65"/>
  <c r="G2590" i="65"/>
  <c r="G2591" i="65"/>
  <c r="G2592" i="65"/>
  <c r="G2593" i="65"/>
  <c r="G2594" i="65"/>
  <c r="G2595" i="65"/>
  <c r="G2596" i="65"/>
  <c r="G2597" i="65"/>
  <c r="G2598" i="65"/>
  <c r="G2599" i="65"/>
  <c r="G2600" i="65"/>
  <c r="G2601" i="65"/>
  <c r="G2602" i="65"/>
  <c r="G2603" i="65"/>
  <c r="G2604" i="65"/>
  <c r="G2605" i="65"/>
  <c r="G2606" i="65"/>
  <c r="G2607" i="65"/>
  <c r="G2608" i="65"/>
  <c r="G2609" i="65"/>
  <c r="G2610" i="65"/>
  <c r="G2611" i="65"/>
  <c r="G2612" i="65"/>
  <c r="G2613" i="65"/>
  <c r="G2614" i="65"/>
  <c r="G2615" i="65"/>
  <c r="G2616" i="65"/>
  <c r="G2617" i="65"/>
  <c r="G2618" i="65"/>
  <c r="G2619" i="65"/>
  <c r="G2620" i="65"/>
  <c r="G2621" i="65"/>
  <c r="G2622" i="65"/>
  <c r="G2623" i="65"/>
  <c r="G2624" i="65"/>
  <c r="G2625" i="65"/>
  <c r="G2626" i="65"/>
  <c r="G2627" i="65"/>
  <c r="G2628" i="65"/>
  <c r="G2629" i="65"/>
  <c r="G2630" i="65"/>
  <c r="G2631" i="65"/>
  <c r="G2632" i="65"/>
  <c r="G2633" i="65"/>
  <c r="G2634" i="65"/>
  <c r="G2635" i="65"/>
  <c r="G2636" i="65"/>
  <c r="G2637" i="65"/>
  <c r="G2638" i="65"/>
  <c r="G2639" i="65"/>
  <c r="G2640" i="65"/>
  <c r="G2641" i="65"/>
  <c r="G2642" i="65"/>
  <c r="G2643" i="65"/>
  <c r="G2644" i="65"/>
  <c r="G2645" i="65"/>
  <c r="G2646" i="65"/>
  <c r="G2647" i="65"/>
  <c r="G2648" i="65"/>
  <c r="G2649" i="65"/>
  <c r="G2650" i="65"/>
  <c r="G2651" i="65"/>
  <c r="G2652" i="65"/>
  <c r="G2653" i="65"/>
  <c r="G2654" i="65"/>
  <c r="G2655" i="65"/>
  <c r="G2656" i="65"/>
  <c r="G2657" i="65"/>
  <c r="G2658" i="65"/>
  <c r="G2659" i="65"/>
  <c r="G2660" i="65"/>
  <c r="G2661" i="65"/>
  <c r="G2662" i="65"/>
  <c r="G2663" i="65"/>
  <c r="G2664" i="65"/>
  <c r="G2665" i="65"/>
  <c r="G2666" i="65"/>
  <c r="G2667" i="65"/>
  <c r="G2668" i="65"/>
  <c r="G2669" i="65"/>
  <c r="G2670" i="65"/>
  <c r="G2671" i="65"/>
  <c r="G2672" i="65"/>
  <c r="G2673" i="65"/>
  <c r="G2674" i="65"/>
  <c r="G2675" i="65"/>
  <c r="G2676" i="65"/>
  <c r="G2677" i="65"/>
  <c r="G2678" i="65"/>
  <c r="G2679" i="65"/>
  <c r="G2680" i="65"/>
  <c r="G2681" i="65"/>
  <c r="G2682" i="65"/>
  <c r="G2683" i="65"/>
  <c r="G2684" i="65"/>
  <c r="G2685" i="65"/>
  <c r="G2686" i="65"/>
  <c r="G2687" i="65"/>
  <c r="G2688" i="65"/>
  <c r="G2689" i="65"/>
  <c r="G2690" i="65"/>
  <c r="G2691" i="65"/>
  <c r="G2692" i="65"/>
  <c r="G2693" i="65"/>
  <c r="G2694" i="65"/>
  <c r="G2695" i="65"/>
  <c r="G2696" i="65"/>
  <c r="G2697" i="65"/>
  <c r="G2698" i="65"/>
  <c r="G2699" i="65"/>
  <c r="G2700" i="65"/>
  <c r="G2701" i="65"/>
  <c r="G2702" i="65"/>
  <c r="G2703" i="65"/>
  <c r="G2704" i="65"/>
  <c r="G2705" i="65"/>
  <c r="G2706" i="65"/>
  <c r="G2707" i="65"/>
  <c r="G2708" i="65"/>
  <c r="G2709" i="65"/>
  <c r="G2710" i="65"/>
  <c r="G2711" i="65"/>
  <c r="G2712" i="65"/>
  <c r="G2713" i="65"/>
  <c r="G2714" i="65"/>
  <c r="G2715" i="65"/>
  <c r="G2716" i="65"/>
  <c r="G2717" i="65"/>
  <c r="G2718" i="65"/>
  <c r="G2719" i="65"/>
  <c r="G2720" i="65"/>
  <c r="G2721" i="65"/>
  <c r="G2722" i="65"/>
  <c r="G2723" i="65"/>
  <c r="G2724" i="65"/>
  <c r="G2725" i="65"/>
  <c r="G2726" i="65"/>
  <c r="G2727" i="65"/>
  <c r="G2728" i="65"/>
  <c r="G2729" i="65"/>
  <c r="G2730" i="65"/>
  <c r="G2731" i="65"/>
  <c r="G2732" i="65"/>
  <c r="G2733" i="65"/>
  <c r="G2734" i="65"/>
  <c r="G2735" i="65"/>
  <c r="G2736" i="65"/>
  <c r="G2737" i="65"/>
  <c r="G2738" i="65"/>
  <c r="G2739" i="65"/>
  <c r="G2740" i="65"/>
  <c r="G2741" i="65"/>
  <c r="G2742" i="65"/>
  <c r="G2743" i="65"/>
  <c r="G2744" i="65"/>
  <c r="G2745" i="65"/>
  <c r="G2746" i="65"/>
  <c r="G2747" i="65"/>
  <c r="G2748" i="65"/>
  <c r="G2749" i="65"/>
  <c r="G2750" i="65"/>
  <c r="G2751" i="65"/>
  <c r="G2752" i="65"/>
  <c r="G2753" i="65"/>
  <c r="G2754" i="65"/>
  <c r="G2755" i="65"/>
  <c r="G2756" i="65"/>
  <c r="G2757" i="65"/>
  <c r="G2758" i="65"/>
  <c r="G2759" i="65"/>
  <c r="G2760" i="65"/>
  <c r="G2761" i="65"/>
  <c r="G2762" i="65"/>
  <c r="G2763" i="65"/>
  <c r="G2764" i="65"/>
  <c r="G2765" i="65"/>
  <c r="G2766" i="65"/>
  <c r="G2767" i="65"/>
  <c r="G2768" i="65"/>
  <c r="G2769" i="65"/>
  <c r="G2770" i="65"/>
  <c r="G2771" i="65"/>
  <c r="G2772" i="65"/>
  <c r="G2773" i="65"/>
  <c r="G2774" i="65"/>
  <c r="G2775" i="65"/>
  <c r="G2776" i="65"/>
  <c r="G2777" i="65"/>
  <c r="G2778" i="65"/>
  <c r="G2779" i="65"/>
  <c r="G2780" i="65"/>
  <c r="G2781" i="65"/>
  <c r="G2782" i="65"/>
  <c r="G2783" i="65"/>
  <c r="G2784" i="65"/>
  <c r="G2785" i="65"/>
  <c r="G2786" i="65"/>
  <c r="G2787" i="65"/>
  <c r="G2788" i="65"/>
  <c r="G2789" i="65"/>
  <c r="G2790" i="65"/>
  <c r="G2791" i="65"/>
  <c r="G2792" i="65"/>
  <c r="G2793" i="65"/>
  <c r="G2794" i="65"/>
  <c r="G2795" i="65"/>
  <c r="G2796" i="65"/>
  <c r="G2797" i="65"/>
  <c r="G2798" i="65"/>
  <c r="G2799" i="65"/>
  <c r="G2800" i="65"/>
  <c r="G2801" i="65"/>
  <c r="G2802" i="65"/>
  <c r="G2803" i="65"/>
  <c r="G2804" i="65"/>
  <c r="G2805" i="65"/>
  <c r="G2806" i="65"/>
  <c r="G2807" i="65"/>
  <c r="G2808" i="65"/>
  <c r="G2809" i="65"/>
  <c r="G2810" i="65"/>
  <c r="G2811" i="65"/>
  <c r="G2812" i="65"/>
  <c r="G2813" i="65"/>
  <c r="G2814" i="65"/>
  <c r="G2815" i="65"/>
  <c r="G2816" i="65"/>
  <c r="G2817" i="65"/>
  <c r="G2818" i="65"/>
  <c r="G2819" i="65"/>
  <c r="G2820" i="65"/>
  <c r="G2821" i="65"/>
  <c r="G2822" i="65"/>
  <c r="G2823" i="65"/>
  <c r="G2824" i="65"/>
  <c r="G2825" i="65"/>
  <c r="G2826" i="65"/>
  <c r="G2827" i="65"/>
  <c r="G2828" i="65"/>
  <c r="G2829" i="65"/>
  <c r="G2830" i="65"/>
  <c r="G2831" i="65"/>
  <c r="G2832" i="65"/>
  <c r="G2833" i="65"/>
  <c r="G2834" i="65"/>
  <c r="G2835" i="65"/>
  <c r="G2836" i="65"/>
  <c r="G2837" i="65"/>
  <c r="G2838" i="65"/>
  <c r="G2839" i="65"/>
  <c r="G2840" i="65"/>
  <c r="G2841" i="65"/>
  <c r="G2842" i="65"/>
  <c r="G2843" i="65"/>
  <c r="G2844" i="65"/>
  <c r="G2845" i="65"/>
  <c r="G2846" i="65"/>
  <c r="G2847" i="65"/>
  <c r="G2848" i="65"/>
  <c r="G2849" i="65"/>
  <c r="G2850" i="65"/>
  <c r="G2851" i="65"/>
  <c r="G2852" i="65"/>
  <c r="G2853" i="65"/>
  <c r="G2854" i="65"/>
  <c r="G2855" i="65"/>
  <c r="G2856" i="65"/>
  <c r="G2857" i="65"/>
  <c r="G2858" i="65"/>
  <c r="G2859" i="65"/>
  <c r="G2860" i="65"/>
  <c r="G2861" i="65"/>
  <c r="G2862" i="65"/>
  <c r="G2863" i="65"/>
  <c r="G2864" i="65"/>
  <c r="G2865" i="65"/>
  <c r="G2866" i="65"/>
  <c r="G2867" i="65"/>
  <c r="G2868" i="65"/>
  <c r="G2869" i="65"/>
  <c r="G2870" i="65"/>
  <c r="G2871" i="65"/>
  <c r="G2872" i="65"/>
  <c r="G2873" i="65"/>
  <c r="G2874" i="65"/>
  <c r="G2875" i="65"/>
  <c r="G2876" i="65"/>
  <c r="G2877" i="65"/>
  <c r="G2878" i="65"/>
  <c r="G2879" i="65"/>
  <c r="G2880" i="65"/>
  <c r="G2881" i="65"/>
  <c r="G2882" i="65"/>
  <c r="G2883" i="65"/>
  <c r="G2884" i="65"/>
  <c r="G2885" i="65"/>
  <c r="G2886" i="65"/>
  <c r="G2887" i="65"/>
  <c r="G2888" i="65"/>
  <c r="G2889" i="65"/>
  <c r="G2890" i="65"/>
  <c r="G2891" i="65"/>
  <c r="G2892" i="65"/>
  <c r="G2893" i="65"/>
  <c r="G2894" i="65"/>
  <c r="G2895" i="65"/>
  <c r="G2896" i="65"/>
  <c r="G2897" i="65"/>
  <c r="G2898" i="65"/>
  <c r="G2899" i="65"/>
  <c r="G2900" i="65"/>
  <c r="G2901" i="65"/>
  <c r="G2902" i="65"/>
  <c r="G2903" i="65"/>
  <c r="G2904" i="65"/>
  <c r="G2905" i="65"/>
  <c r="G2906" i="65"/>
  <c r="G2907" i="65"/>
  <c r="G2908" i="65"/>
  <c r="G2909" i="65"/>
  <c r="G2910" i="65"/>
  <c r="G2911" i="65"/>
  <c r="G2912" i="65"/>
  <c r="G2913" i="65"/>
  <c r="G2914" i="65"/>
  <c r="G2915" i="65"/>
  <c r="G2916" i="65"/>
  <c r="G2917" i="65"/>
  <c r="G2918" i="65"/>
  <c r="G2919" i="65"/>
  <c r="G2920" i="65"/>
  <c r="G2921" i="65"/>
  <c r="G2922" i="65"/>
  <c r="G2923" i="65"/>
  <c r="G2924" i="65"/>
  <c r="G2925" i="65"/>
  <c r="G2926" i="65"/>
  <c r="G2927" i="65"/>
  <c r="G2928" i="65"/>
  <c r="G2929" i="65"/>
  <c r="G2930" i="65"/>
  <c r="G2931" i="65"/>
  <c r="G2932" i="65"/>
  <c r="G2933" i="65"/>
  <c r="G2934" i="65"/>
  <c r="G2935" i="65"/>
  <c r="G2936" i="65"/>
  <c r="G2937" i="65"/>
  <c r="G2938" i="65"/>
  <c r="G2939" i="65"/>
  <c r="G2940" i="65"/>
  <c r="G2941" i="65"/>
  <c r="G2942" i="65"/>
  <c r="G2943" i="65"/>
  <c r="G2944" i="65"/>
  <c r="G2945" i="65"/>
  <c r="G2946" i="65"/>
  <c r="G2947" i="65"/>
  <c r="G2948" i="65"/>
  <c r="G2949" i="65"/>
  <c r="G2950" i="65"/>
  <c r="G2951" i="65"/>
  <c r="G2952" i="65"/>
  <c r="G2953" i="65"/>
  <c r="G2954" i="65"/>
  <c r="G2955" i="65"/>
  <c r="G2956" i="65"/>
  <c r="G2957" i="65"/>
  <c r="G2958" i="65"/>
  <c r="G2959" i="65"/>
  <c r="G2960" i="65"/>
  <c r="G2961" i="65"/>
  <c r="G2962" i="65"/>
  <c r="G2963" i="65"/>
  <c r="G2964" i="65"/>
  <c r="G2965" i="65"/>
  <c r="G2966" i="65"/>
  <c r="G2967" i="65"/>
  <c r="G2968" i="65"/>
  <c r="G2969" i="65"/>
  <c r="G2970" i="65"/>
  <c r="G2971" i="65"/>
  <c r="G2972" i="65"/>
  <c r="G2973" i="65"/>
  <c r="G2974" i="65"/>
  <c r="G2975" i="65"/>
  <c r="G2976" i="65"/>
  <c r="G2977" i="65"/>
  <c r="G2978" i="65"/>
  <c r="G2979" i="65"/>
  <c r="G2980" i="65"/>
  <c r="G2981" i="65"/>
  <c r="G2982" i="65"/>
  <c r="G2983" i="65"/>
  <c r="G2984" i="65"/>
  <c r="G2985" i="65"/>
  <c r="G2986" i="65"/>
  <c r="G2987" i="65"/>
  <c r="G2988" i="65"/>
  <c r="G2989" i="65"/>
  <c r="G2990" i="65"/>
  <c r="G2991" i="65"/>
  <c r="G2992" i="65"/>
  <c r="G2993" i="65"/>
  <c r="G2994" i="65"/>
  <c r="G2995" i="65"/>
  <c r="G2996" i="65"/>
  <c r="G2997" i="65"/>
  <c r="G2998" i="65"/>
  <c r="G2999" i="65"/>
  <c r="G3000" i="65"/>
  <c r="G3001" i="65"/>
  <c r="G3002" i="65"/>
  <c r="G3003" i="65"/>
  <c r="G3004" i="65"/>
  <c r="G3005" i="65"/>
  <c r="G3006" i="65"/>
  <c r="G3007" i="65"/>
  <c r="G3008" i="65"/>
  <c r="G3009" i="65"/>
  <c r="G3010" i="65"/>
  <c r="G3011" i="65"/>
  <c r="G3012" i="65"/>
  <c r="G3013" i="65"/>
  <c r="G3014" i="65"/>
  <c r="G3015" i="65"/>
  <c r="G3016" i="65"/>
  <c r="G3017" i="65"/>
  <c r="G3018" i="65"/>
  <c r="G3019" i="65"/>
  <c r="G3020" i="65"/>
  <c r="G3021" i="65"/>
  <c r="G3022" i="65"/>
  <c r="G3023" i="65"/>
  <c r="G3024" i="65"/>
  <c r="G3025" i="65"/>
  <c r="G3026" i="65"/>
  <c r="G3027" i="65"/>
  <c r="G3028" i="65"/>
  <c r="G3029" i="65"/>
  <c r="G3030" i="65"/>
  <c r="G3031" i="65"/>
  <c r="G3032" i="65"/>
  <c r="G3033" i="65"/>
  <c r="G3034" i="65"/>
  <c r="G3035" i="65"/>
  <c r="G3036" i="65"/>
  <c r="G3037" i="65"/>
  <c r="G3038" i="65"/>
  <c r="G3039" i="65"/>
  <c r="G3040" i="65"/>
  <c r="G3041" i="65"/>
  <c r="G3042" i="65"/>
  <c r="G3043" i="65"/>
  <c r="G3044" i="65"/>
  <c r="G3045" i="65"/>
  <c r="G3046" i="65"/>
  <c r="G3047" i="65"/>
  <c r="G3048" i="65"/>
  <c r="G3049" i="65"/>
  <c r="G3050" i="65"/>
  <c r="G3051" i="65"/>
  <c r="G3052" i="65"/>
  <c r="G3053" i="65"/>
  <c r="G3054" i="65"/>
  <c r="G3055" i="65"/>
  <c r="G3056" i="65"/>
  <c r="G3057" i="65"/>
  <c r="G3058" i="65"/>
  <c r="G3059" i="65"/>
  <c r="G3060" i="65"/>
  <c r="G3061" i="65"/>
  <c r="G3062" i="65"/>
  <c r="G3063" i="65"/>
  <c r="G3064" i="65"/>
  <c r="G3065" i="65"/>
  <c r="G3066" i="65"/>
  <c r="G3067" i="65"/>
  <c r="G3068" i="65"/>
  <c r="G3069" i="65"/>
  <c r="G3070" i="65"/>
  <c r="G3071" i="65"/>
  <c r="G3072" i="65"/>
  <c r="G3073" i="65"/>
  <c r="G3074" i="65"/>
  <c r="G3075" i="65"/>
  <c r="G3076" i="65"/>
  <c r="G3077" i="65"/>
  <c r="G3078" i="65"/>
  <c r="G3079" i="65"/>
  <c r="G3080" i="65"/>
  <c r="G3081" i="65"/>
  <c r="G3082" i="65"/>
  <c r="G3083" i="65"/>
  <c r="G3084" i="65"/>
  <c r="G3085" i="65"/>
  <c r="G3086" i="65"/>
  <c r="G3087" i="65"/>
  <c r="G3088" i="65"/>
  <c r="G3089" i="65"/>
  <c r="G3090" i="65"/>
  <c r="G3091" i="65"/>
  <c r="G3092" i="65"/>
  <c r="G3093" i="65"/>
  <c r="G3094" i="65"/>
  <c r="G3095" i="65"/>
  <c r="G3096" i="65"/>
  <c r="G3097" i="65"/>
  <c r="G3098" i="65"/>
  <c r="G3099" i="65"/>
  <c r="G3100" i="65"/>
  <c r="G3101" i="65"/>
  <c r="G3102" i="65"/>
  <c r="G3103" i="65"/>
  <c r="G3104" i="65"/>
  <c r="G3105" i="65"/>
  <c r="G3106" i="65"/>
  <c r="G3107" i="65"/>
  <c r="G3108" i="65"/>
  <c r="G3109" i="65"/>
  <c r="G3110" i="65"/>
  <c r="G3111" i="65"/>
  <c r="G3112" i="65"/>
  <c r="G3113" i="65"/>
  <c r="G3114" i="65"/>
  <c r="G3115" i="65"/>
  <c r="G3116" i="65"/>
  <c r="G3117" i="65"/>
  <c r="G3118" i="65"/>
  <c r="G3119" i="65"/>
  <c r="G3120" i="65"/>
  <c r="G3121" i="65"/>
  <c r="G3122" i="65"/>
  <c r="G3123" i="65"/>
  <c r="G3124" i="65"/>
  <c r="G3125" i="65"/>
  <c r="G3126" i="65"/>
  <c r="G3127" i="65"/>
  <c r="G3128" i="65"/>
  <c r="G3129" i="65"/>
  <c r="G3130" i="65"/>
  <c r="G3131" i="65"/>
  <c r="G3132" i="65"/>
  <c r="G3133" i="65"/>
  <c r="G3134" i="65"/>
  <c r="G3135" i="65"/>
  <c r="G3136" i="65"/>
  <c r="G3137" i="65"/>
  <c r="G3138" i="65"/>
  <c r="G3139" i="65"/>
  <c r="G3140" i="65"/>
  <c r="G3141" i="65"/>
  <c r="G3142" i="65"/>
  <c r="G3143" i="65"/>
  <c r="G3144" i="65"/>
  <c r="G3145" i="65"/>
  <c r="G3146" i="65"/>
  <c r="G3147" i="65"/>
  <c r="G3148" i="65"/>
  <c r="G3149" i="65"/>
  <c r="G3150" i="65"/>
  <c r="G3151" i="65"/>
  <c r="G3152" i="65"/>
  <c r="G3153" i="65"/>
  <c r="G3154" i="65"/>
  <c r="G3155" i="65"/>
  <c r="G3156" i="65"/>
  <c r="G3157" i="65"/>
  <c r="G3158" i="65"/>
  <c r="G3159" i="65"/>
  <c r="G3160" i="65"/>
  <c r="G3161" i="65"/>
  <c r="G3162" i="65"/>
  <c r="G3163" i="65"/>
  <c r="G3164" i="65"/>
  <c r="G3165" i="65"/>
  <c r="G3166" i="65"/>
  <c r="G3167" i="65"/>
  <c r="G3168" i="65"/>
  <c r="G3169" i="65"/>
  <c r="G3170" i="65"/>
  <c r="G3171" i="65"/>
  <c r="G3172" i="65"/>
  <c r="G3173" i="65"/>
  <c r="G3174" i="65"/>
  <c r="G3175" i="65"/>
  <c r="G3176" i="65"/>
  <c r="G3177" i="65"/>
  <c r="G3178" i="65"/>
  <c r="G3179" i="65"/>
  <c r="G3180" i="65"/>
  <c r="G3181" i="65"/>
  <c r="G3182" i="65"/>
  <c r="G3183" i="65"/>
  <c r="G3184" i="65"/>
  <c r="G3185" i="65"/>
  <c r="G3186" i="65"/>
  <c r="G3187" i="65"/>
  <c r="G3188" i="65"/>
  <c r="G3189" i="65"/>
  <c r="G3190" i="65"/>
  <c r="G3191" i="65"/>
  <c r="G3192" i="65"/>
  <c r="G3193" i="65"/>
  <c r="G3194" i="65"/>
  <c r="G3195" i="65"/>
  <c r="G3196" i="65"/>
  <c r="G3197" i="65"/>
  <c r="G3198" i="65"/>
  <c r="G3199" i="65"/>
  <c r="G3200" i="65"/>
  <c r="G3201" i="65"/>
  <c r="G3202" i="65"/>
  <c r="G3203" i="65"/>
  <c r="G3204" i="65"/>
  <c r="G3205" i="65"/>
  <c r="G3206" i="65"/>
  <c r="G3207" i="65"/>
  <c r="G3208" i="65"/>
  <c r="G3209" i="65"/>
  <c r="G3210" i="65"/>
  <c r="G3211" i="65"/>
  <c r="G3212" i="65"/>
  <c r="G3213" i="65"/>
  <c r="G3214" i="65"/>
  <c r="G3215" i="65"/>
  <c r="G3216" i="65"/>
  <c r="G3217" i="65"/>
  <c r="G3218" i="65"/>
  <c r="G3219" i="65"/>
  <c r="G3220" i="65"/>
  <c r="G3221" i="65"/>
  <c r="G3222" i="65"/>
  <c r="G3223" i="65"/>
  <c r="G3224" i="65"/>
  <c r="G3225" i="65"/>
  <c r="G3226" i="65"/>
  <c r="G3227" i="65"/>
  <c r="G3228" i="65"/>
  <c r="G3229" i="65"/>
  <c r="G3230" i="65"/>
  <c r="G3231" i="65"/>
  <c r="G3232" i="65"/>
  <c r="G3233" i="65"/>
  <c r="G3234" i="65"/>
  <c r="G3235" i="65"/>
  <c r="G3236" i="65"/>
  <c r="G3237" i="65"/>
  <c r="G3238" i="65"/>
  <c r="G3239" i="65"/>
  <c r="G3240" i="65"/>
  <c r="G3241" i="65"/>
  <c r="G3242" i="65"/>
  <c r="G3243" i="65"/>
  <c r="G3244" i="65"/>
  <c r="G3245" i="65"/>
  <c r="G3246" i="65"/>
  <c r="G3247" i="65"/>
  <c r="G3248" i="65"/>
  <c r="G3249" i="65"/>
  <c r="G3250" i="65"/>
  <c r="G3251" i="65"/>
  <c r="G3252" i="65"/>
  <c r="G3253" i="65"/>
  <c r="G3254" i="65"/>
  <c r="G3255" i="65"/>
  <c r="G3256" i="65"/>
  <c r="G3257" i="65"/>
  <c r="G3258" i="65"/>
  <c r="G3259" i="65"/>
  <c r="G3260" i="65"/>
  <c r="G3261" i="65"/>
  <c r="G3262" i="65"/>
  <c r="G3263" i="65"/>
  <c r="G3264" i="65"/>
  <c r="G3265" i="65"/>
  <c r="G3266" i="65"/>
  <c r="G3267" i="65"/>
  <c r="G3268" i="65"/>
  <c r="G3269" i="65"/>
  <c r="G3270" i="65"/>
  <c r="G3271" i="65"/>
  <c r="G3272" i="65"/>
  <c r="G3273" i="65"/>
  <c r="G3274" i="65"/>
  <c r="G3275" i="65"/>
  <c r="G3276" i="65"/>
  <c r="G3277" i="65"/>
  <c r="G3278" i="65"/>
  <c r="G3279" i="65"/>
  <c r="G3280" i="65"/>
  <c r="G3281" i="65"/>
  <c r="G3282" i="65"/>
  <c r="G3283" i="65"/>
  <c r="G3284" i="65"/>
  <c r="G3285" i="65"/>
  <c r="G3286" i="65"/>
  <c r="G3287" i="65"/>
  <c r="G3288" i="65"/>
  <c r="G3289" i="65"/>
  <c r="G3290" i="65"/>
  <c r="G3291" i="65"/>
  <c r="G3292" i="65"/>
  <c r="G3293" i="65"/>
  <c r="G3294" i="65"/>
  <c r="G3295" i="65"/>
  <c r="G3296" i="65"/>
  <c r="G3297" i="65"/>
  <c r="G3298" i="65"/>
  <c r="G3299" i="65"/>
  <c r="G3300" i="65"/>
  <c r="G3301" i="65"/>
  <c r="G3302" i="65"/>
  <c r="G3303" i="65"/>
  <c r="G3304" i="65"/>
  <c r="G3305" i="65"/>
  <c r="G3306" i="65"/>
  <c r="G3307" i="65"/>
  <c r="G3308" i="65"/>
  <c r="G3309" i="65"/>
  <c r="G3310" i="65"/>
  <c r="G3311" i="65"/>
  <c r="G3312" i="65"/>
  <c r="G3313" i="65"/>
  <c r="G3314" i="65"/>
  <c r="G3315" i="65"/>
  <c r="G3316" i="65"/>
  <c r="G3317" i="65"/>
  <c r="G3318" i="65"/>
  <c r="G3319" i="65"/>
  <c r="G3320" i="65"/>
  <c r="G3321" i="65"/>
  <c r="G3322" i="65"/>
  <c r="G3323" i="65"/>
  <c r="G3324" i="65"/>
  <c r="G3325" i="65"/>
  <c r="G3326" i="65"/>
  <c r="G3327" i="65"/>
  <c r="G3328" i="65"/>
  <c r="G3329" i="65"/>
  <c r="G3330" i="65"/>
  <c r="G3331" i="65"/>
  <c r="G3332" i="65"/>
  <c r="G3333" i="65"/>
  <c r="G3334" i="65"/>
  <c r="G3335" i="65"/>
  <c r="G3336" i="65"/>
  <c r="G3337" i="65"/>
  <c r="G3338" i="65"/>
  <c r="G3339" i="65"/>
  <c r="G3340" i="65"/>
  <c r="G3341" i="65"/>
  <c r="G3342" i="65"/>
  <c r="G3343" i="65"/>
  <c r="G3344" i="65"/>
  <c r="G3345" i="65"/>
  <c r="G3346" i="65"/>
  <c r="G3347" i="65"/>
  <c r="G3348" i="65"/>
  <c r="G3349" i="65"/>
  <c r="G3350" i="65"/>
  <c r="G3351" i="65"/>
  <c r="G3352" i="65"/>
  <c r="G3353" i="65"/>
  <c r="G3354" i="65"/>
  <c r="G3355" i="65"/>
  <c r="G3356" i="65"/>
  <c r="G3357" i="65"/>
  <c r="G3358" i="65"/>
  <c r="G3359" i="65"/>
  <c r="G3360" i="65"/>
  <c r="G3361" i="65"/>
  <c r="G3362" i="65"/>
  <c r="G3363" i="65"/>
  <c r="G3364" i="65"/>
  <c r="G3365" i="65"/>
  <c r="G3366" i="65"/>
  <c r="G3367" i="65"/>
  <c r="G3368" i="65"/>
  <c r="G3369" i="65"/>
  <c r="G3370" i="65"/>
  <c r="G3371" i="65"/>
  <c r="G3372" i="65"/>
  <c r="G3373" i="65"/>
  <c r="G3374" i="65"/>
  <c r="G3375" i="65"/>
  <c r="G3376" i="65"/>
  <c r="G3377" i="65"/>
  <c r="G3378" i="65"/>
  <c r="G3379" i="65"/>
  <c r="G3380" i="65"/>
  <c r="G3381" i="65"/>
  <c r="G3382" i="65"/>
  <c r="G3383" i="65"/>
  <c r="G3384" i="65"/>
  <c r="G3385" i="65"/>
  <c r="G3386" i="65"/>
  <c r="G3387" i="65"/>
  <c r="G3388" i="65"/>
  <c r="G3389" i="65"/>
  <c r="G3390" i="65"/>
  <c r="G3391" i="65"/>
  <c r="G3392" i="65"/>
  <c r="G3393" i="65"/>
  <c r="G3394" i="65"/>
  <c r="G3395" i="65"/>
  <c r="G3396" i="65"/>
  <c r="G3397" i="65"/>
  <c r="G3398" i="65"/>
  <c r="G3399" i="65"/>
  <c r="G3400" i="65"/>
  <c r="G3401" i="65"/>
  <c r="G3402" i="65"/>
  <c r="G3403" i="65"/>
  <c r="G3404" i="65"/>
  <c r="G3405" i="65"/>
  <c r="G3406" i="65"/>
  <c r="G3407" i="65"/>
  <c r="G3408" i="65"/>
  <c r="G3409" i="65"/>
  <c r="G3410" i="65"/>
  <c r="G3411" i="65"/>
  <c r="G3412" i="65"/>
  <c r="G3413" i="65"/>
  <c r="G3414" i="65"/>
  <c r="G3415" i="65"/>
  <c r="G3416" i="65"/>
  <c r="G3417" i="65"/>
  <c r="G3418" i="65"/>
  <c r="G3419" i="65"/>
  <c r="G3420" i="65"/>
  <c r="G3421" i="65"/>
  <c r="G3422" i="65"/>
  <c r="G3423" i="65"/>
  <c r="G3424" i="65"/>
  <c r="G3425" i="65"/>
  <c r="G3426" i="65"/>
  <c r="G3427" i="65"/>
  <c r="G3428" i="65"/>
  <c r="G3429" i="65"/>
  <c r="G3430" i="65"/>
  <c r="G3431" i="65"/>
  <c r="G3432" i="65"/>
  <c r="G3433" i="65"/>
  <c r="G3434" i="65"/>
  <c r="G3435" i="65"/>
  <c r="G3436" i="65"/>
  <c r="G3437" i="65"/>
  <c r="G3438" i="65"/>
  <c r="G3439" i="65"/>
  <c r="G3440" i="65"/>
  <c r="G3441" i="65"/>
  <c r="G3442" i="65"/>
  <c r="G3443" i="65"/>
  <c r="G3444" i="65"/>
  <c r="G3445" i="65"/>
  <c r="G3446" i="65"/>
  <c r="G3447" i="65"/>
  <c r="G3448" i="65"/>
  <c r="G3449" i="65"/>
  <c r="G3450" i="65"/>
  <c r="G3451" i="65"/>
  <c r="G3452" i="65"/>
  <c r="G3453" i="65"/>
  <c r="G3454" i="65"/>
  <c r="G3455" i="65"/>
  <c r="G3456" i="65"/>
  <c r="G3457" i="65"/>
  <c r="G3458" i="65"/>
  <c r="G3459" i="65"/>
  <c r="G3460" i="65"/>
  <c r="G3461" i="65"/>
  <c r="G3462" i="65"/>
  <c r="G3463" i="65"/>
  <c r="G3464" i="65"/>
  <c r="G3465" i="65"/>
  <c r="G3466" i="65"/>
  <c r="G3467" i="65"/>
  <c r="G3468" i="65"/>
  <c r="G3469" i="65"/>
  <c r="G3470" i="65"/>
  <c r="G3471" i="65"/>
  <c r="G3472" i="65"/>
  <c r="G3473" i="65"/>
  <c r="G3474" i="65"/>
  <c r="G3475" i="65"/>
  <c r="G3476" i="65"/>
  <c r="G3477" i="65"/>
  <c r="G3478" i="65"/>
  <c r="G3479" i="65"/>
  <c r="G3480" i="65"/>
  <c r="G3481" i="65"/>
  <c r="G3482" i="65"/>
  <c r="G3483" i="65"/>
  <c r="G3484" i="65"/>
  <c r="G3485" i="65"/>
  <c r="G3486" i="65"/>
  <c r="G3487" i="65"/>
  <c r="G3488" i="65"/>
  <c r="G3489" i="65"/>
  <c r="G3490" i="65"/>
  <c r="G3491" i="65"/>
  <c r="G3492" i="65"/>
  <c r="G3493" i="65"/>
  <c r="G3494" i="65"/>
  <c r="G3495" i="65"/>
  <c r="G3496" i="65"/>
  <c r="G3497" i="65"/>
  <c r="G3498" i="65"/>
  <c r="G3499" i="65"/>
  <c r="G3500" i="65"/>
  <c r="G3501" i="65"/>
  <c r="G3502" i="65"/>
  <c r="G3503" i="65"/>
  <c r="G3504" i="65"/>
  <c r="G3505" i="65"/>
  <c r="G3506" i="65"/>
  <c r="G3507" i="65"/>
  <c r="G3508" i="65"/>
  <c r="G3509" i="65"/>
  <c r="G3510" i="65"/>
  <c r="G3511" i="65"/>
  <c r="G3512" i="65"/>
  <c r="G3513" i="65"/>
  <c r="G3514" i="65"/>
  <c r="G3515" i="65"/>
  <c r="G3516" i="65"/>
  <c r="G3517" i="65"/>
  <c r="G3518" i="65"/>
  <c r="G3519" i="65"/>
  <c r="G3520" i="65"/>
  <c r="G3521" i="65"/>
  <c r="G3522" i="65"/>
  <c r="G3523" i="65"/>
  <c r="G3524" i="65"/>
  <c r="G3525" i="65"/>
  <c r="G3526" i="65"/>
  <c r="G3527" i="65"/>
  <c r="G3528" i="65"/>
  <c r="G3529" i="65"/>
  <c r="G3530" i="65"/>
  <c r="G3531" i="65"/>
  <c r="G3532" i="65"/>
  <c r="G3533" i="65"/>
  <c r="G3534" i="65"/>
  <c r="G3535" i="65"/>
  <c r="G3536" i="65"/>
  <c r="G3537" i="65"/>
  <c r="G3538" i="65"/>
  <c r="G3539" i="65"/>
  <c r="G3540" i="65"/>
  <c r="G3541" i="65"/>
  <c r="G3542" i="65"/>
  <c r="G3543" i="65"/>
  <c r="G3544" i="65"/>
  <c r="G3545" i="65"/>
  <c r="G3546" i="65"/>
  <c r="G3547" i="65"/>
  <c r="G3548" i="65"/>
  <c r="G3549" i="65"/>
  <c r="G3550" i="65"/>
  <c r="G3551" i="65"/>
  <c r="G3552" i="65"/>
  <c r="G3553" i="65"/>
  <c r="G3554" i="65"/>
  <c r="G3555" i="65"/>
  <c r="G3556" i="65"/>
  <c r="G3557" i="65"/>
  <c r="G3558" i="65"/>
  <c r="G3559" i="65"/>
  <c r="G3560" i="65"/>
  <c r="G3561" i="65"/>
  <c r="G3562" i="65"/>
  <c r="G3563" i="65"/>
  <c r="G3564" i="65"/>
  <c r="G3565" i="65"/>
  <c r="G3566" i="65"/>
  <c r="G3567" i="65"/>
  <c r="G3568" i="65"/>
  <c r="G3569" i="65"/>
  <c r="G3570" i="65"/>
  <c r="G3571" i="65"/>
  <c r="G3572" i="65"/>
  <c r="G3573" i="65"/>
  <c r="G3574" i="65"/>
  <c r="G3575" i="65"/>
  <c r="G3576" i="65"/>
  <c r="G3577" i="65"/>
  <c r="G3578" i="65"/>
  <c r="G3579" i="65"/>
  <c r="G3580" i="65"/>
  <c r="G3581" i="65"/>
  <c r="G3582" i="65"/>
  <c r="G3583" i="65"/>
  <c r="G3584" i="65"/>
  <c r="G3585" i="65"/>
  <c r="G3586" i="65"/>
  <c r="G3587" i="65"/>
  <c r="G3588" i="65"/>
  <c r="G3589" i="65"/>
  <c r="G3590" i="65"/>
  <c r="G3591" i="65"/>
  <c r="G3592" i="65"/>
  <c r="G3593" i="65"/>
  <c r="G3594" i="65"/>
  <c r="G3595" i="65"/>
  <c r="G3596" i="65"/>
  <c r="G3597" i="65"/>
  <c r="G3598" i="65"/>
  <c r="G3599" i="65"/>
  <c r="G3600" i="65"/>
  <c r="G3601" i="65"/>
  <c r="G3602" i="65"/>
  <c r="G3603" i="65"/>
  <c r="G3604" i="65"/>
  <c r="G3605" i="65"/>
  <c r="G3606" i="65"/>
  <c r="G3607" i="65"/>
  <c r="G3608" i="65"/>
  <c r="G3609" i="65"/>
  <c r="G3610" i="65"/>
  <c r="G3611" i="65"/>
  <c r="G3612" i="65"/>
  <c r="G3613" i="65"/>
  <c r="G3614" i="65"/>
  <c r="G3615" i="65"/>
  <c r="G3616" i="65"/>
  <c r="G3617" i="65"/>
  <c r="G3618" i="65"/>
  <c r="G3619" i="65"/>
  <c r="G3620" i="65"/>
  <c r="G3621" i="65"/>
  <c r="G3622" i="65"/>
  <c r="G3623" i="65"/>
  <c r="G3624" i="65"/>
  <c r="G3625" i="65"/>
  <c r="G3626" i="65"/>
  <c r="G3627" i="65"/>
  <c r="G3628" i="65"/>
  <c r="G3629" i="65"/>
  <c r="G3630" i="65"/>
  <c r="G3631" i="65"/>
  <c r="G3632" i="65"/>
  <c r="G3633" i="65"/>
  <c r="G3634" i="65"/>
  <c r="G3635" i="65"/>
  <c r="G3636" i="65"/>
  <c r="G3637" i="65"/>
  <c r="G3638" i="65"/>
  <c r="G3639" i="65"/>
  <c r="G3640" i="65"/>
  <c r="G3641" i="65"/>
  <c r="G3642" i="65"/>
  <c r="G3643" i="65"/>
  <c r="G3644" i="65"/>
  <c r="G3645" i="65"/>
  <c r="G3646" i="65"/>
  <c r="G3647" i="65"/>
  <c r="G3648" i="65"/>
  <c r="G3649" i="65"/>
  <c r="G3650" i="65"/>
  <c r="G3651" i="65"/>
  <c r="G3652" i="65"/>
  <c r="G3653" i="65"/>
  <c r="G3654" i="65"/>
  <c r="G3655" i="65"/>
  <c r="G3656" i="65"/>
  <c r="G3657" i="65"/>
  <c r="G3658" i="65"/>
  <c r="G3659" i="65"/>
  <c r="G3660" i="65"/>
  <c r="G3661" i="65"/>
  <c r="G3662" i="65"/>
  <c r="G3663" i="65"/>
  <c r="G3664" i="65"/>
  <c r="G3665" i="65"/>
  <c r="G3666" i="65"/>
  <c r="G3667" i="65"/>
  <c r="G3668" i="65"/>
  <c r="G3669" i="65"/>
  <c r="G3670" i="65"/>
  <c r="G3671" i="65"/>
  <c r="G3672" i="65"/>
  <c r="G3673" i="65"/>
  <c r="G3674" i="65"/>
  <c r="G3675" i="65"/>
  <c r="G3676" i="65"/>
  <c r="G3677" i="65"/>
  <c r="G3678" i="65"/>
  <c r="G3679" i="65"/>
  <c r="G3680" i="65"/>
  <c r="G3681" i="65"/>
  <c r="G3682" i="65"/>
  <c r="G3683" i="65"/>
  <c r="G3684" i="65"/>
  <c r="G3685" i="65"/>
  <c r="G3686" i="65"/>
  <c r="G3687" i="65"/>
  <c r="G3688" i="65"/>
  <c r="G3689" i="65"/>
  <c r="G3690" i="65"/>
  <c r="G3691" i="65"/>
  <c r="G3692" i="65"/>
  <c r="G3693" i="65"/>
  <c r="G3694" i="65"/>
  <c r="G3695" i="65"/>
  <c r="G3696" i="65"/>
  <c r="G3697" i="65"/>
  <c r="G3698" i="65"/>
  <c r="G3699" i="65"/>
  <c r="G3700" i="65"/>
  <c r="G3701" i="65"/>
  <c r="G3702" i="65"/>
  <c r="G3703" i="65"/>
  <c r="G3704" i="65"/>
  <c r="G3705" i="65"/>
  <c r="G3706" i="65"/>
  <c r="G3707" i="65"/>
  <c r="G3708" i="65"/>
  <c r="G3709" i="65"/>
  <c r="G3710" i="65"/>
  <c r="G3711" i="65"/>
  <c r="G3712" i="65"/>
  <c r="G3713" i="65"/>
  <c r="G3714" i="65"/>
  <c r="G3715" i="65"/>
  <c r="G3716" i="65"/>
  <c r="G3717" i="65"/>
  <c r="G3718" i="65"/>
  <c r="G3719" i="65"/>
  <c r="G3720" i="65"/>
  <c r="G3721" i="65"/>
  <c r="G3722" i="65"/>
  <c r="G3723" i="65"/>
  <c r="G3724" i="65"/>
  <c r="G3725" i="65"/>
  <c r="G3726" i="65"/>
  <c r="G3727" i="65"/>
  <c r="G3728" i="65"/>
  <c r="G3729" i="65"/>
  <c r="G3730" i="65"/>
  <c r="G3731" i="65"/>
  <c r="G3732" i="65"/>
  <c r="G3733" i="65"/>
  <c r="G3734" i="65"/>
  <c r="G3735" i="65"/>
  <c r="G3736" i="65"/>
  <c r="G3737" i="65"/>
  <c r="G3738" i="65"/>
  <c r="G3739" i="65"/>
  <c r="G3740" i="65"/>
  <c r="G3741" i="65"/>
  <c r="G3742" i="65"/>
  <c r="G3743" i="65"/>
  <c r="G3744" i="65"/>
  <c r="G3745" i="65"/>
  <c r="G3746" i="65"/>
  <c r="G3747" i="65"/>
  <c r="G3748" i="65"/>
  <c r="G3749" i="65"/>
  <c r="G3750" i="65"/>
  <c r="G3751" i="65"/>
  <c r="G3752" i="65"/>
  <c r="G3753" i="65"/>
  <c r="G3754" i="65"/>
  <c r="G3755" i="65"/>
  <c r="G3756" i="65"/>
  <c r="G3757" i="65"/>
  <c r="G3758" i="65"/>
  <c r="G3759" i="65"/>
  <c r="G3760" i="65"/>
  <c r="G3761" i="65"/>
  <c r="G3762" i="65"/>
  <c r="G3763" i="65"/>
  <c r="G3764" i="65"/>
  <c r="G3765" i="65"/>
  <c r="G3766" i="65"/>
  <c r="G3767" i="65"/>
  <c r="G3768" i="65"/>
  <c r="G3769" i="65"/>
  <c r="G3770" i="65"/>
  <c r="G3771" i="65"/>
  <c r="G3772" i="65"/>
  <c r="G3773" i="65"/>
  <c r="G3774" i="65"/>
  <c r="G3775" i="65"/>
  <c r="G3776" i="65"/>
  <c r="G3777" i="65"/>
  <c r="G3778" i="65"/>
  <c r="G3779" i="65"/>
  <c r="G3780" i="65"/>
  <c r="G3781" i="65"/>
  <c r="G3782" i="65"/>
  <c r="G3783" i="65"/>
  <c r="G3784" i="65"/>
  <c r="G3785" i="65"/>
  <c r="G3786" i="65"/>
  <c r="G3787" i="65"/>
  <c r="G3788" i="65"/>
  <c r="G3789" i="65"/>
  <c r="G3790" i="65"/>
  <c r="G3791" i="65"/>
  <c r="G3792" i="65"/>
  <c r="G3793" i="65"/>
  <c r="G3794" i="65"/>
  <c r="G3795" i="65"/>
  <c r="G3796" i="65"/>
  <c r="G3797" i="65"/>
  <c r="G3798" i="65"/>
  <c r="G3799" i="65"/>
  <c r="G3800" i="65"/>
  <c r="G3801" i="65"/>
  <c r="G3802" i="65"/>
  <c r="G3803" i="65"/>
  <c r="G3804" i="65"/>
  <c r="G3805" i="65"/>
  <c r="G3806" i="65"/>
  <c r="G3807" i="65"/>
  <c r="G3808" i="65"/>
  <c r="G3809" i="65"/>
  <c r="G3810" i="65"/>
  <c r="G3811" i="65"/>
  <c r="G3812" i="65"/>
  <c r="G3813" i="65"/>
  <c r="G3814" i="65"/>
  <c r="G3815" i="65"/>
  <c r="G3816" i="65"/>
  <c r="G3817" i="65"/>
  <c r="G3818" i="65"/>
  <c r="G3819" i="65"/>
  <c r="G3820" i="65"/>
  <c r="G3821" i="65"/>
  <c r="G3822" i="65"/>
  <c r="G3823" i="65"/>
  <c r="G3824" i="65"/>
  <c r="G3825" i="65"/>
  <c r="G3826" i="65"/>
  <c r="G3827" i="65"/>
  <c r="G3828" i="65"/>
  <c r="G3829" i="65"/>
  <c r="G3830" i="65"/>
  <c r="G3831" i="65"/>
  <c r="G3832" i="65"/>
  <c r="G3833" i="65"/>
  <c r="G3834" i="65"/>
  <c r="G3835" i="65"/>
  <c r="G3836" i="65"/>
  <c r="G3837" i="65"/>
  <c r="G3838" i="65"/>
  <c r="G3839" i="65"/>
  <c r="G3840" i="65"/>
  <c r="G3841" i="65"/>
  <c r="G3842" i="65"/>
  <c r="G3843" i="65"/>
  <c r="G3844" i="65"/>
  <c r="G3845" i="65"/>
  <c r="G3846" i="65"/>
  <c r="G3847" i="65"/>
  <c r="G3848" i="65"/>
  <c r="G3849" i="65"/>
  <c r="G3850" i="65"/>
  <c r="G3851" i="65"/>
  <c r="G3852" i="65"/>
  <c r="G3853" i="65"/>
  <c r="G3854" i="65"/>
  <c r="G3855" i="65"/>
  <c r="G3856" i="65"/>
  <c r="G3857" i="65"/>
  <c r="G3858" i="65"/>
  <c r="G3859" i="65"/>
  <c r="G3860" i="65"/>
  <c r="G3861" i="65"/>
  <c r="G3862" i="65"/>
  <c r="G3863" i="65"/>
  <c r="G3864" i="65"/>
  <c r="G3865" i="65"/>
  <c r="G3866" i="65"/>
  <c r="G3867" i="65"/>
  <c r="G3868" i="65"/>
  <c r="G3869" i="65"/>
  <c r="G3870" i="65"/>
  <c r="G3871" i="65"/>
  <c r="G3872" i="65"/>
  <c r="G3873" i="65"/>
  <c r="G3874" i="65"/>
  <c r="G3875" i="65"/>
  <c r="G3876" i="65"/>
  <c r="G3877" i="65"/>
  <c r="G3878" i="65"/>
  <c r="G3879" i="65"/>
  <c r="G3880" i="65"/>
  <c r="G3881" i="65"/>
  <c r="G3882" i="65"/>
  <c r="G3883" i="65"/>
  <c r="G3884" i="65"/>
  <c r="G3885" i="65"/>
  <c r="G3886" i="65"/>
  <c r="G3887" i="65"/>
  <c r="G3888" i="65"/>
  <c r="G3889" i="65"/>
  <c r="G3890" i="65"/>
  <c r="G3891" i="65"/>
  <c r="G3892" i="65"/>
  <c r="G3893" i="65"/>
  <c r="G3894" i="65"/>
  <c r="G3895" i="65"/>
  <c r="G3896" i="65"/>
  <c r="G3897" i="65"/>
  <c r="G3898" i="65"/>
  <c r="G3899" i="65"/>
  <c r="G3900" i="65"/>
  <c r="G3901" i="65"/>
  <c r="G3902" i="65"/>
  <c r="G3903" i="65"/>
  <c r="G3904" i="65"/>
  <c r="G3905" i="65"/>
  <c r="G3906" i="65"/>
  <c r="G3907" i="65"/>
  <c r="G3908" i="65"/>
  <c r="G3909" i="65"/>
  <c r="G3910" i="65"/>
  <c r="G3911" i="65"/>
  <c r="G3912" i="65"/>
  <c r="G3913" i="65"/>
  <c r="G3914" i="65"/>
  <c r="G3915" i="65"/>
  <c r="G3916" i="65"/>
  <c r="G3917" i="65"/>
  <c r="G3918" i="65"/>
  <c r="G3919" i="65"/>
  <c r="G3920" i="65"/>
  <c r="G3921" i="65"/>
  <c r="G3922" i="65"/>
  <c r="G3923" i="65"/>
  <c r="G3924" i="65"/>
  <c r="G3925" i="65"/>
  <c r="G3926" i="65"/>
  <c r="G3927" i="65"/>
  <c r="G3928" i="65"/>
  <c r="G3929" i="65"/>
  <c r="G3930" i="65"/>
  <c r="G3931" i="65"/>
  <c r="G3932" i="65"/>
  <c r="G3933" i="65"/>
  <c r="G3934" i="65"/>
  <c r="G3935" i="65"/>
  <c r="G3936" i="65"/>
  <c r="G3937" i="65"/>
  <c r="G3938" i="65"/>
  <c r="G3939" i="65"/>
  <c r="G3940" i="65"/>
  <c r="G3941" i="65"/>
  <c r="G3942" i="65"/>
  <c r="G3943" i="65"/>
  <c r="G3944" i="65"/>
  <c r="G3945" i="65"/>
  <c r="G3946" i="65"/>
  <c r="G3947" i="65"/>
  <c r="G3948" i="65"/>
  <c r="G3949" i="65"/>
  <c r="G3950" i="65"/>
  <c r="G3951" i="65"/>
  <c r="G3952" i="65"/>
  <c r="G3953" i="65"/>
  <c r="G3954" i="65"/>
  <c r="G3955" i="65"/>
  <c r="G3956" i="65"/>
  <c r="G3957" i="65"/>
  <c r="G3958" i="65"/>
  <c r="G3959" i="65"/>
  <c r="G3960" i="65"/>
  <c r="G3961" i="65"/>
  <c r="G3962" i="65"/>
  <c r="G3963" i="65"/>
  <c r="G3964" i="65"/>
  <c r="G3965" i="65"/>
  <c r="G3966" i="65"/>
  <c r="G3967" i="65"/>
  <c r="G3968" i="65"/>
  <c r="G3969" i="65"/>
  <c r="G3970" i="65"/>
  <c r="G3971" i="65"/>
  <c r="G3972" i="65"/>
  <c r="G3973" i="65"/>
  <c r="G3974" i="65"/>
  <c r="G3975" i="65"/>
  <c r="G3976" i="65"/>
  <c r="G3977" i="65"/>
  <c r="G3978" i="65"/>
  <c r="G3979" i="65"/>
  <c r="G3980" i="65"/>
  <c r="G3981" i="65"/>
  <c r="G3982" i="65"/>
  <c r="G3983" i="65"/>
  <c r="G3984" i="65"/>
  <c r="G3985" i="65"/>
  <c r="G3986" i="65"/>
  <c r="G3987" i="65"/>
  <c r="G3988" i="65"/>
  <c r="G3989" i="65"/>
  <c r="G3990" i="65"/>
  <c r="G3991" i="65"/>
  <c r="G3992" i="65"/>
  <c r="G3993" i="65"/>
  <c r="G3994" i="65"/>
  <c r="G3995" i="65"/>
  <c r="G3996" i="65"/>
  <c r="G3997" i="65"/>
  <c r="G3998" i="65"/>
  <c r="G3999" i="65"/>
  <c r="G4000" i="65"/>
  <c r="G4001" i="65"/>
  <c r="G4002" i="65"/>
  <c r="G4003" i="65"/>
  <c r="G4004" i="65"/>
  <c r="G4005" i="65"/>
  <c r="G4006" i="65"/>
  <c r="G4007" i="65"/>
  <c r="G4008" i="65"/>
  <c r="G4009" i="65"/>
  <c r="G4010" i="65"/>
  <c r="G4011" i="65"/>
  <c r="G4012" i="65"/>
  <c r="G4013" i="65"/>
  <c r="G4014" i="65"/>
  <c r="G4015" i="65"/>
  <c r="G4016" i="65"/>
  <c r="G4017" i="65"/>
  <c r="G4018" i="65"/>
  <c r="G4019" i="65"/>
  <c r="G4020" i="65"/>
  <c r="G4021" i="65"/>
  <c r="G4022" i="65"/>
  <c r="G4023" i="65"/>
  <c r="G4024" i="65"/>
  <c r="G4025" i="65"/>
  <c r="G4026" i="65"/>
  <c r="G4027" i="65"/>
  <c r="G4028" i="65"/>
  <c r="G4029" i="65"/>
  <c r="G4030" i="65"/>
  <c r="G4031" i="65"/>
  <c r="G4032" i="65"/>
  <c r="G4033" i="65"/>
  <c r="G4034" i="65"/>
  <c r="G4035" i="65"/>
  <c r="G4036" i="65"/>
  <c r="G4037" i="65"/>
  <c r="G4038" i="65"/>
  <c r="G4039" i="65"/>
  <c r="G4040" i="65"/>
  <c r="G4041" i="65"/>
  <c r="G4042" i="65"/>
  <c r="G4043" i="65"/>
  <c r="G4044" i="65"/>
  <c r="G4045" i="65"/>
  <c r="G4046" i="65"/>
  <c r="G4047" i="65"/>
  <c r="G4048" i="65"/>
  <c r="G4049" i="65"/>
  <c r="G4050" i="65"/>
  <c r="G4051" i="65"/>
  <c r="H2" i="65"/>
  <c r="H3" i="65"/>
  <c r="I3" i="65" s="1"/>
  <c r="H4" i="65"/>
  <c r="I4" i="65" s="1"/>
  <c r="H5" i="65"/>
  <c r="H6" i="65"/>
  <c r="I6" i="65" s="1"/>
  <c r="H7" i="65"/>
  <c r="H8" i="65"/>
  <c r="I8" i="65" s="1"/>
  <c r="H9" i="65"/>
  <c r="H10" i="65"/>
  <c r="H11" i="65"/>
  <c r="I11" i="65" s="1"/>
  <c r="H12" i="65"/>
  <c r="H13" i="65"/>
  <c r="H14" i="65"/>
  <c r="H15" i="65"/>
  <c r="H16" i="65"/>
  <c r="I16" i="65" s="1"/>
  <c r="H17" i="65"/>
  <c r="I17" i="65" s="1"/>
  <c r="H18" i="65"/>
  <c r="I18" i="65" s="1"/>
  <c r="H19" i="65"/>
  <c r="H20" i="65"/>
  <c r="H21" i="65"/>
  <c r="I21" i="65" s="1"/>
  <c r="H22" i="65"/>
  <c r="I22" i="65" s="1"/>
  <c r="H23" i="65"/>
  <c r="I23" i="65" s="1"/>
  <c r="H24" i="65"/>
  <c r="I24" i="65" s="1"/>
  <c r="H25" i="65"/>
  <c r="I25" i="65" s="1"/>
  <c r="H26" i="65"/>
  <c r="H27" i="65"/>
  <c r="I27" i="65" s="1"/>
  <c r="H28" i="65"/>
  <c r="H29" i="65"/>
  <c r="H30" i="65"/>
  <c r="I30" i="65" s="1"/>
  <c r="H31" i="65"/>
  <c r="I31" i="65" s="1"/>
  <c r="H32" i="65"/>
  <c r="I32" i="65" s="1"/>
  <c r="H33" i="65"/>
  <c r="H34" i="65"/>
  <c r="H35" i="65"/>
  <c r="H36" i="65"/>
  <c r="I36" i="65" s="1"/>
  <c r="H37" i="65"/>
  <c r="H38" i="65"/>
  <c r="I38" i="65" s="1"/>
  <c r="H39" i="65"/>
  <c r="H40" i="65"/>
  <c r="H41" i="65"/>
  <c r="H42" i="65"/>
  <c r="H43" i="65"/>
  <c r="H44" i="65"/>
  <c r="I44" i="65" s="1"/>
  <c r="H45" i="65"/>
  <c r="H46" i="65"/>
  <c r="I46" i="65" s="1"/>
  <c r="H47" i="65"/>
  <c r="H48" i="65"/>
  <c r="I48" i="65" s="1"/>
  <c r="H49" i="65"/>
  <c r="I49" i="65" s="1"/>
  <c r="H50" i="65"/>
  <c r="I50" i="65" s="1"/>
  <c r="H51" i="65"/>
  <c r="I51" i="65" s="1"/>
  <c r="H52" i="65"/>
  <c r="I52" i="65" s="1"/>
  <c r="H53" i="65"/>
  <c r="I53" i="65" s="1"/>
  <c r="H54" i="65"/>
  <c r="H55" i="65"/>
  <c r="I55" i="65" s="1"/>
  <c r="H56" i="65"/>
  <c r="H57" i="65"/>
  <c r="H58" i="65"/>
  <c r="H59" i="65"/>
  <c r="H60" i="65"/>
  <c r="H61" i="65"/>
  <c r="H62" i="65"/>
  <c r="I62" i="65" s="1"/>
  <c r="H63" i="65"/>
  <c r="H64" i="65"/>
  <c r="I64" i="65" s="1"/>
  <c r="H65" i="65"/>
  <c r="H66" i="65"/>
  <c r="I66" i="65" s="1"/>
  <c r="H67" i="65"/>
  <c r="H68" i="65"/>
  <c r="H69" i="65"/>
  <c r="H70" i="65"/>
  <c r="H71" i="65"/>
  <c r="H72" i="65"/>
  <c r="I72" i="65" s="1"/>
  <c r="H73" i="65"/>
  <c r="H74" i="65"/>
  <c r="I74" i="65" s="1"/>
  <c r="H75" i="65"/>
  <c r="H76" i="65"/>
  <c r="I76" i="65" s="1"/>
  <c r="H77" i="65"/>
  <c r="H78" i="65"/>
  <c r="I78" i="65" s="1"/>
  <c r="H79" i="65"/>
  <c r="I79" i="65" s="1"/>
  <c r="H80" i="65"/>
  <c r="I80" i="65" s="1"/>
  <c r="H81" i="65"/>
  <c r="H82" i="65"/>
  <c r="H83" i="65"/>
  <c r="I83" i="65" s="1"/>
  <c r="H84" i="65"/>
  <c r="H85" i="65"/>
  <c r="H86" i="65"/>
  <c r="I86" i="65" s="1"/>
  <c r="H87" i="65"/>
  <c r="H88" i="65"/>
  <c r="I88" i="65" s="1"/>
  <c r="H89" i="65"/>
  <c r="H90" i="65"/>
  <c r="I90" i="65" s="1"/>
  <c r="H91" i="65"/>
  <c r="H92" i="65"/>
  <c r="I92" i="65" s="1"/>
  <c r="H93" i="65"/>
  <c r="I93" i="65" s="1"/>
  <c r="H94" i="65"/>
  <c r="I94" i="65" s="1"/>
  <c r="H95" i="65"/>
  <c r="H96" i="65"/>
  <c r="H97" i="65"/>
  <c r="H98" i="65"/>
  <c r="H99" i="65"/>
  <c r="H100" i="65"/>
  <c r="I100" i="65" s="1"/>
  <c r="H101" i="65"/>
  <c r="H102" i="65"/>
  <c r="I102" i="65" s="1"/>
  <c r="H103" i="65"/>
  <c r="H104" i="65"/>
  <c r="I104" i="65" s="1"/>
  <c r="H105" i="65"/>
  <c r="H106" i="65"/>
  <c r="I106" i="65" s="1"/>
  <c r="H107" i="65"/>
  <c r="H108" i="65"/>
  <c r="I108" i="65" s="1"/>
  <c r="H109" i="65"/>
  <c r="H110" i="65"/>
  <c r="H111" i="65"/>
  <c r="H112" i="65"/>
  <c r="H113" i="65"/>
  <c r="H114" i="65"/>
  <c r="H115" i="65"/>
  <c r="I115" i="65" s="1"/>
  <c r="H116" i="65"/>
  <c r="I116" i="65" s="1"/>
  <c r="H117" i="65"/>
  <c r="H118" i="65"/>
  <c r="I118" i="65" s="1"/>
  <c r="H119" i="65"/>
  <c r="H120" i="65"/>
  <c r="I120" i="65" s="1"/>
  <c r="H121" i="65"/>
  <c r="I121" i="65" s="1"/>
  <c r="H122" i="65"/>
  <c r="I122" i="65" s="1"/>
  <c r="H123" i="65"/>
  <c r="H124" i="65"/>
  <c r="H125" i="65"/>
  <c r="H126" i="65"/>
  <c r="H127" i="65"/>
  <c r="H128" i="65"/>
  <c r="I128" i="65" s="1"/>
  <c r="H129" i="65"/>
  <c r="I129" i="65" s="1"/>
  <c r="H130" i="65"/>
  <c r="H131" i="65"/>
  <c r="H132" i="65"/>
  <c r="I132" i="65" s="1"/>
  <c r="H133" i="65"/>
  <c r="H134" i="65"/>
  <c r="I134" i="65" s="1"/>
  <c r="H135" i="65"/>
  <c r="H136" i="65"/>
  <c r="I136" i="65" s="1"/>
  <c r="H137" i="65"/>
  <c r="H138" i="65"/>
  <c r="H139" i="65"/>
  <c r="H140" i="65"/>
  <c r="H141" i="65"/>
  <c r="H142" i="65"/>
  <c r="I142" i="65" s="1"/>
  <c r="H143" i="65"/>
  <c r="I143" i="65" s="1"/>
  <c r="H144" i="65"/>
  <c r="I144" i="65" s="1"/>
  <c r="H145" i="65"/>
  <c r="H146" i="65"/>
  <c r="I146" i="65" s="1"/>
  <c r="H147" i="65"/>
  <c r="H148" i="65"/>
  <c r="I148" i="65" s="1"/>
  <c r="H149" i="65"/>
  <c r="I149" i="65" s="1"/>
  <c r="H150" i="65"/>
  <c r="H151" i="65"/>
  <c r="H152" i="65"/>
  <c r="H153" i="65"/>
  <c r="H154" i="65"/>
  <c r="H155" i="65"/>
  <c r="H156" i="65"/>
  <c r="I156" i="65" s="1"/>
  <c r="H157" i="65"/>
  <c r="H158" i="65"/>
  <c r="H159" i="65"/>
  <c r="I159" i="65" s="1"/>
  <c r="H160" i="65"/>
  <c r="I160" i="65" s="1"/>
  <c r="H161" i="65"/>
  <c r="H162" i="65"/>
  <c r="I162" i="65" s="1"/>
  <c r="H163" i="65"/>
  <c r="H164" i="65"/>
  <c r="I164" i="65" s="1"/>
  <c r="H165" i="65"/>
  <c r="H166" i="65"/>
  <c r="H167" i="65"/>
  <c r="I167" i="65" s="1"/>
  <c r="H168" i="65"/>
  <c r="H169" i="65"/>
  <c r="H170" i="65"/>
  <c r="H171" i="65"/>
  <c r="I171" i="65" s="1"/>
  <c r="H172" i="65"/>
  <c r="I172" i="65" s="1"/>
  <c r="H173" i="65"/>
  <c r="H174" i="65"/>
  <c r="H175" i="65"/>
  <c r="H176" i="65"/>
  <c r="I176" i="65" s="1"/>
  <c r="H177" i="65"/>
  <c r="I177" i="65" s="1"/>
  <c r="H178" i="65"/>
  <c r="H179" i="65"/>
  <c r="H180" i="65"/>
  <c r="H181" i="65"/>
  <c r="H182" i="65"/>
  <c r="H183" i="65"/>
  <c r="H184" i="65"/>
  <c r="I184" i="65" s="1"/>
  <c r="H185" i="65"/>
  <c r="I185" i="65" s="1"/>
  <c r="H186" i="65"/>
  <c r="I186" i="65" s="1"/>
  <c r="H187" i="65"/>
  <c r="H188" i="65"/>
  <c r="I188" i="65" s="1"/>
  <c r="H189" i="65"/>
  <c r="H190" i="65"/>
  <c r="I190" i="65" s="1"/>
  <c r="H191" i="65"/>
  <c r="H192" i="65"/>
  <c r="I192" i="65" s="1"/>
  <c r="H193" i="65"/>
  <c r="H194" i="65"/>
  <c r="H195" i="65"/>
  <c r="H196" i="65"/>
  <c r="H197" i="65"/>
  <c r="H198" i="65"/>
  <c r="I198" i="65" s="1"/>
  <c r="H199" i="65"/>
  <c r="H200" i="65"/>
  <c r="I200" i="65" s="1"/>
  <c r="H201" i="65"/>
  <c r="H202" i="65"/>
  <c r="I202" i="65" s="1"/>
  <c r="H203" i="65"/>
  <c r="H204" i="65"/>
  <c r="I204" i="65" s="1"/>
  <c r="H205" i="65"/>
  <c r="H206" i="65"/>
  <c r="I206" i="65" s="1"/>
  <c r="H207" i="65"/>
  <c r="H208" i="65"/>
  <c r="H209" i="65"/>
  <c r="H210" i="65"/>
  <c r="H211" i="65"/>
  <c r="H212" i="65"/>
  <c r="H213" i="65"/>
  <c r="I213" i="65" s="1"/>
  <c r="H214" i="65"/>
  <c r="I214" i="65" s="1"/>
  <c r="H215" i="65"/>
  <c r="H216" i="65"/>
  <c r="I216" i="65" s="1"/>
  <c r="H217" i="65"/>
  <c r="H218" i="65"/>
  <c r="I218" i="65" s="1"/>
  <c r="H219" i="65"/>
  <c r="I219" i="65" s="1"/>
  <c r="H220" i="65"/>
  <c r="I220" i="65" s="1"/>
  <c r="H221" i="65"/>
  <c r="H222" i="65"/>
  <c r="H223" i="65"/>
  <c r="H224" i="65"/>
  <c r="H225" i="65"/>
  <c r="H226" i="65"/>
  <c r="H227" i="65"/>
  <c r="I227" i="65" s="1"/>
  <c r="H228" i="65"/>
  <c r="H229" i="65"/>
  <c r="H230" i="65"/>
  <c r="I230" i="65" s="1"/>
  <c r="H231" i="65"/>
  <c r="H232" i="65"/>
  <c r="I232" i="65" s="1"/>
  <c r="H233" i="65"/>
  <c r="I233" i="65" s="1"/>
  <c r="H234" i="65"/>
  <c r="I234" i="65" s="1"/>
  <c r="H235" i="65"/>
  <c r="I235" i="65" s="1"/>
  <c r="H236" i="65"/>
  <c r="H237" i="65"/>
  <c r="H238" i="65"/>
  <c r="H239" i="65"/>
  <c r="H240" i="65"/>
  <c r="I240" i="65" s="1"/>
  <c r="H241" i="65"/>
  <c r="I241" i="65" s="1"/>
  <c r="H242" i="65"/>
  <c r="I242" i="65" s="1"/>
  <c r="H243" i="65"/>
  <c r="H244" i="65"/>
  <c r="I244" i="65" s="1"/>
  <c r="H245" i="65"/>
  <c r="H246" i="65"/>
  <c r="I246" i="65" s="1"/>
  <c r="H247" i="65"/>
  <c r="I247" i="65" s="1"/>
  <c r="H248" i="65"/>
  <c r="I248" i="65" s="1"/>
  <c r="H249" i="65"/>
  <c r="H250" i="65"/>
  <c r="H251" i="65"/>
  <c r="H252" i="65"/>
  <c r="H253" i="65"/>
  <c r="H254" i="65"/>
  <c r="H255" i="65"/>
  <c r="I255" i="65" s="1"/>
  <c r="H256" i="65"/>
  <c r="I256" i="65" s="1"/>
  <c r="H257" i="65"/>
  <c r="H258" i="65"/>
  <c r="I258" i="65" s="1"/>
  <c r="H259" i="65"/>
  <c r="H260" i="65"/>
  <c r="I260" i="65" s="1"/>
  <c r="H261" i="65"/>
  <c r="H262" i="65"/>
  <c r="H263" i="65"/>
  <c r="H264" i="65"/>
  <c r="H265" i="65"/>
  <c r="H266" i="65"/>
  <c r="H267" i="65"/>
  <c r="H268" i="65"/>
  <c r="I268" i="65" s="1"/>
  <c r="H269" i="65"/>
  <c r="I269" i="65" s="1"/>
  <c r="H270" i="65"/>
  <c r="I270" i="65" s="1"/>
  <c r="H271" i="65"/>
  <c r="H272" i="65"/>
  <c r="I272" i="65" s="1"/>
  <c r="H273" i="65"/>
  <c r="H274" i="65"/>
  <c r="I274" i="65" s="1"/>
  <c r="H275" i="65"/>
  <c r="H276" i="65"/>
  <c r="I276" i="65" s="1"/>
  <c r="H277" i="65"/>
  <c r="H278" i="65"/>
  <c r="H279" i="65"/>
  <c r="H280" i="65"/>
  <c r="H281" i="65"/>
  <c r="H282" i="65"/>
  <c r="H283" i="65"/>
  <c r="H284" i="65"/>
  <c r="H285" i="65"/>
  <c r="H286" i="65"/>
  <c r="I286" i="65" s="1"/>
  <c r="H287" i="65"/>
  <c r="H288" i="65"/>
  <c r="I288" i="65" s="1"/>
  <c r="H289" i="65"/>
  <c r="H290" i="65"/>
  <c r="I290" i="65" s="1"/>
  <c r="H291" i="65"/>
  <c r="H292" i="65"/>
  <c r="H293" i="65"/>
  <c r="H294" i="65"/>
  <c r="H295" i="65"/>
  <c r="H296" i="65"/>
  <c r="H297" i="65"/>
  <c r="I297" i="65" s="1"/>
  <c r="H298" i="65"/>
  <c r="H299" i="65"/>
  <c r="I299" i="65" s="1"/>
  <c r="H300" i="65"/>
  <c r="I300" i="65" s="1"/>
  <c r="H301" i="65"/>
  <c r="H302" i="65"/>
  <c r="I302" i="65" s="1"/>
  <c r="H303" i="65"/>
  <c r="I303" i="65" s="1"/>
  <c r="H304" i="65"/>
  <c r="I304" i="65" s="1"/>
  <c r="H305" i="65"/>
  <c r="H306" i="65"/>
  <c r="H307" i="65"/>
  <c r="H308" i="65"/>
  <c r="H309" i="65"/>
  <c r="H310" i="65"/>
  <c r="I310" i="65" s="1"/>
  <c r="H311" i="65"/>
  <c r="I311" i="65" s="1"/>
  <c r="H312" i="65"/>
  <c r="I312" i="65" s="1"/>
  <c r="H313" i="65"/>
  <c r="H314" i="65"/>
  <c r="I314" i="65" s="1"/>
  <c r="H315" i="65"/>
  <c r="H316" i="65"/>
  <c r="I316" i="65" s="1"/>
  <c r="H317" i="65"/>
  <c r="I317" i="65" s="1"/>
  <c r="H318" i="65"/>
  <c r="H319" i="65"/>
  <c r="H320" i="65"/>
  <c r="H321" i="65"/>
  <c r="H322" i="65"/>
  <c r="H323" i="65"/>
  <c r="H324" i="65"/>
  <c r="H325" i="65"/>
  <c r="I325" i="65" s="1"/>
  <c r="H326" i="65"/>
  <c r="I326" i="65" s="1"/>
  <c r="H327" i="65"/>
  <c r="H328" i="65"/>
  <c r="I328" i="65" s="1"/>
  <c r="H329" i="65"/>
  <c r="H330" i="65"/>
  <c r="I330" i="65" s="1"/>
  <c r="H331" i="65"/>
  <c r="H332" i="65"/>
  <c r="I332" i="65" s="1"/>
  <c r="H333" i="65"/>
  <c r="I333" i="65" s="1"/>
  <c r="H334" i="65"/>
  <c r="H335" i="65"/>
  <c r="H336" i="65"/>
  <c r="H337" i="65"/>
  <c r="H338" i="65"/>
  <c r="H339" i="65"/>
  <c r="I339" i="65" s="1"/>
  <c r="H340" i="65"/>
  <c r="H341" i="65"/>
  <c r="H342" i="65"/>
  <c r="I342" i="65" s="1"/>
  <c r="H343" i="65"/>
  <c r="H344" i="65"/>
  <c r="I344" i="65" s="1"/>
  <c r="H345" i="65"/>
  <c r="H346" i="65"/>
  <c r="I346" i="65" s="1"/>
  <c r="H347" i="65"/>
  <c r="I347" i="65" s="1"/>
  <c r="H348" i="65"/>
  <c r="H349" i="65"/>
  <c r="H350" i="65"/>
  <c r="H351" i="65"/>
  <c r="H352" i="65"/>
  <c r="H353" i="65"/>
  <c r="I353" i="65" s="1"/>
  <c r="H354" i="65"/>
  <c r="I354" i="65" s="1"/>
  <c r="H355" i="65"/>
  <c r="H356" i="65"/>
  <c r="I356" i="65" s="1"/>
  <c r="H357" i="65"/>
  <c r="H358" i="65"/>
  <c r="I358" i="65" s="1"/>
  <c r="H359" i="65"/>
  <c r="I359" i="65" s="1"/>
  <c r="H360" i="65"/>
  <c r="I360" i="65" s="1"/>
  <c r="H361" i="65"/>
  <c r="I361" i="65" s="1"/>
  <c r="H362" i="65"/>
  <c r="H363" i="65"/>
  <c r="I363" i="65" s="1"/>
  <c r="H364" i="65"/>
  <c r="H365" i="65"/>
  <c r="H366" i="65"/>
  <c r="H367" i="65"/>
  <c r="H368" i="65"/>
  <c r="I368" i="65" s="1"/>
  <c r="H369" i="65"/>
  <c r="H370" i="65"/>
  <c r="I370" i="65" s="1"/>
  <c r="H371" i="65"/>
  <c r="I371" i="65" s="1"/>
  <c r="H372" i="65"/>
  <c r="I372" i="65" s="1"/>
  <c r="H373" i="65"/>
  <c r="H374" i="65"/>
  <c r="H375" i="65"/>
  <c r="H376" i="65"/>
  <c r="H377" i="65"/>
  <c r="I377" i="65" s="1"/>
  <c r="H378" i="65"/>
  <c r="H379" i="65"/>
  <c r="H380" i="65"/>
  <c r="H381" i="65"/>
  <c r="I381" i="65" s="1"/>
  <c r="H382" i="65"/>
  <c r="I382" i="65" s="1"/>
  <c r="H383" i="65"/>
  <c r="H384" i="65"/>
  <c r="I384" i="65" s="1"/>
  <c r="H385" i="65"/>
  <c r="H386" i="65"/>
  <c r="I386" i="65" s="1"/>
  <c r="H387" i="65"/>
  <c r="H388" i="65"/>
  <c r="I388" i="65" s="1"/>
  <c r="H389" i="65"/>
  <c r="H390" i="65"/>
  <c r="H391" i="65"/>
  <c r="H392" i="65"/>
  <c r="H393" i="65"/>
  <c r="H394" i="65"/>
  <c r="I394" i="65" s="1"/>
  <c r="H395" i="65"/>
  <c r="H396" i="65"/>
  <c r="I396" i="65" s="1"/>
  <c r="H397" i="65"/>
  <c r="I397" i="65" s="1"/>
  <c r="H398" i="65"/>
  <c r="I398" i="65" s="1"/>
  <c r="H399" i="65"/>
  <c r="I399" i="65" s="1"/>
  <c r="H400" i="65"/>
  <c r="I400" i="65" s="1"/>
  <c r="H401" i="65"/>
  <c r="I401" i="65" s="1"/>
  <c r="H402" i="65"/>
  <c r="I402" i="65" s="1"/>
  <c r="H403" i="65"/>
  <c r="H404" i="65"/>
  <c r="H405" i="65"/>
  <c r="H406" i="65"/>
  <c r="H407" i="65"/>
  <c r="H408" i="65"/>
  <c r="I408" i="65" s="1"/>
  <c r="H409" i="65"/>
  <c r="I409" i="65" s="1"/>
  <c r="H410" i="65"/>
  <c r="H411" i="65"/>
  <c r="H412" i="65"/>
  <c r="H413" i="65"/>
  <c r="I413" i="65" s="1"/>
  <c r="H414" i="65"/>
  <c r="I414" i="65" s="1"/>
  <c r="H415" i="65"/>
  <c r="H416" i="65"/>
  <c r="I416" i="65" s="1"/>
  <c r="H417" i="65"/>
  <c r="H418" i="65"/>
  <c r="H419" i="65"/>
  <c r="H420" i="65"/>
  <c r="H421" i="65"/>
  <c r="H422" i="65"/>
  <c r="I422" i="65" s="1"/>
  <c r="H423" i="65"/>
  <c r="I423" i="65" s="1"/>
  <c r="H424" i="65"/>
  <c r="I424" i="65" s="1"/>
  <c r="H425" i="65"/>
  <c r="H426" i="65"/>
  <c r="I426" i="65" s="1"/>
  <c r="H427" i="65"/>
  <c r="H428" i="65"/>
  <c r="I428" i="65" s="1"/>
  <c r="H429" i="65"/>
  <c r="I429" i="65" s="1"/>
  <c r="H430" i="65"/>
  <c r="I430" i="65" s="1"/>
  <c r="H431" i="65"/>
  <c r="H432" i="65"/>
  <c r="H433" i="65"/>
  <c r="H434" i="65"/>
  <c r="H435" i="65"/>
  <c r="H436" i="65"/>
  <c r="I436" i="65" s="1"/>
  <c r="H437" i="65"/>
  <c r="I437" i="65" s="1"/>
  <c r="H438" i="65"/>
  <c r="H439" i="65"/>
  <c r="H440" i="65"/>
  <c r="H441" i="65"/>
  <c r="I441" i="65" s="1"/>
  <c r="H442" i="65"/>
  <c r="I442" i="65" s="1"/>
  <c r="H443" i="65"/>
  <c r="H444" i="65"/>
  <c r="I444" i="65" s="1"/>
  <c r="H445" i="65"/>
  <c r="H446" i="65"/>
  <c r="H447" i="65"/>
  <c r="H448" i="65"/>
  <c r="H449" i="65"/>
  <c r="H450" i="65"/>
  <c r="I450" i="65" s="1"/>
  <c r="H451" i="65"/>
  <c r="I451" i="65" s="1"/>
  <c r="H452" i="65"/>
  <c r="I452" i="65" s="1"/>
  <c r="H453" i="65"/>
  <c r="H454" i="65"/>
  <c r="I454" i="65" s="1"/>
  <c r="H455" i="65"/>
  <c r="I455" i="65" s="1"/>
  <c r="H456" i="65"/>
  <c r="I456" i="65" s="1"/>
  <c r="H457" i="65"/>
  <c r="I457" i="65" s="1"/>
  <c r="H458" i="65"/>
  <c r="I458" i="65" s="1"/>
  <c r="H459" i="65"/>
  <c r="H460" i="65"/>
  <c r="H461" i="65"/>
  <c r="H462" i="65"/>
  <c r="H463" i="65"/>
  <c r="H464" i="65"/>
  <c r="I464" i="65" s="1"/>
  <c r="H465" i="65"/>
  <c r="H466" i="65"/>
  <c r="H467" i="65"/>
  <c r="I467" i="65" s="1"/>
  <c r="H468" i="65"/>
  <c r="H469" i="65"/>
  <c r="H470" i="65"/>
  <c r="I470" i="65" s="1"/>
  <c r="H471" i="65"/>
  <c r="I471" i="65" s="1"/>
  <c r="H472" i="65"/>
  <c r="I472" i="65" s="1"/>
  <c r="H473" i="65"/>
  <c r="H474" i="65"/>
  <c r="H475" i="65"/>
  <c r="H476" i="65"/>
  <c r="H477" i="65"/>
  <c r="H478" i="65"/>
  <c r="H479" i="65"/>
  <c r="I479" i="65" s="1"/>
  <c r="H480" i="65"/>
  <c r="H481" i="65"/>
  <c r="I481" i="65" s="1"/>
  <c r="H482" i="65"/>
  <c r="I482" i="65" s="1"/>
  <c r="H483" i="65"/>
  <c r="I483" i="65" s="1"/>
  <c r="H484" i="65"/>
  <c r="I484" i="65" s="1"/>
  <c r="H485" i="65"/>
  <c r="I485" i="65" s="1"/>
  <c r="H486" i="65"/>
  <c r="I486" i="65" s="1"/>
  <c r="H487" i="65"/>
  <c r="H488" i="65"/>
  <c r="H489" i="65"/>
  <c r="H490" i="65"/>
  <c r="H491" i="65"/>
  <c r="H492" i="65"/>
  <c r="H493" i="65"/>
  <c r="I493" i="65" s="1"/>
  <c r="H494" i="65"/>
  <c r="I494" i="65" s="1"/>
  <c r="H495" i="65"/>
  <c r="H496" i="65"/>
  <c r="H497" i="65"/>
  <c r="H498" i="65"/>
  <c r="I498" i="65" s="1"/>
  <c r="H499" i="65"/>
  <c r="H500" i="65"/>
  <c r="H501" i="65"/>
  <c r="H502" i="65"/>
  <c r="H503" i="65"/>
  <c r="H504" i="65"/>
  <c r="H505" i="65"/>
  <c r="H506" i="65"/>
  <c r="I506" i="65" s="1"/>
  <c r="H507" i="65"/>
  <c r="I507" i="65" s="1"/>
  <c r="H508" i="65"/>
  <c r="I508" i="65" s="1"/>
  <c r="H509" i="65"/>
  <c r="H510" i="65"/>
  <c r="I510" i="65" s="1"/>
  <c r="H511" i="65"/>
  <c r="I511" i="65" s="1"/>
  <c r="H512" i="65"/>
  <c r="I512" i="65" s="1"/>
  <c r="H513" i="65"/>
  <c r="H514" i="65"/>
  <c r="I514" i="65" s="1"/>
  <c r="H515" i="65"/>
  <c r="H516" i="65"/>
  <c r="H517" i="65"/>
  <c r="H518" i="65"/>
  <c r="H519" i="65"/>
  <c r="H520" i="65"/>
  <c r="H521" i="65"/>
  <c r="H522" i="65"/>
  <c r="I522" i="65" s="1"/>
  <c r="H523" i="65"/>
  <c r="H524" i="65"/>
  <c r="H525" i="65"/>
  <c r="I525" i="65" s="1"/>
  <c r="H526" i="65"/>
  <c r="I526" i="65" s="1"/>
  <c r="H527" i="65"/>
  <c r="H528" i="65"/>
  <c r="H529" i="65"/>
  <c r="H530" i="65"/>
  <c r="H531" i="65"/>
  <c r="H532" i="65"/>
  <c r="H533" i="65"/>
  <c r="H534" i="65"/>
  <c r="I534" i="65" s="1"/>
  <c r="H535" i="65"/>
  <c r="I535" i="65" s="1"/>
  <c r="H536" i="65"/>
  <c r="I536" i="65" s="1"/>
  <c r="H537" i="65"/>
  <c r="I537" i="65" s="1"/>
  <c r="H538" i="65"/>
  <c r="H539" i="65"/>
  <c r="I539" i="65" s="1"/>
  <c r="H540" i="65"/>
  <c r="I540" i="65" s="1"/>
  <c r="H541" i="65"/>
  <c r="I541" i="65" s="1"/>
  <c r="H542" i="65"/>
  <c r="I542" i="65" s="1"/>
  <c r="H543" i="65"/>
  <c r="H544" i="65"/>
  <c r="H545" i="65"/>
  <c r="H546" i="65"/>
  <c r="H547" i="65"/>
  <c r="H548" i="65"/>
  <c r="I548" i="65" s="1"/>
  <c r="H549" i="65"/>
  <c r="I549" i="65" s="1"/>
  <c r="H550" i="65"/>
  <c r="I550" i="65" s="1"/>
  <c r="H551" i="65"/>
  <c r="H552" i="65"/>
  <c r="H553" i="65"/>
  <c r="I553" i="65" s="1"/>
  <c r="H554" i="65"/>
  <c r="I554" i="65" s="1"/>
  <c r="H555" i="65"/>
  <c r="H556" i="65"/>
  <c r="I556" i="65" s="1"/>
  <c r="H557" i="65"/>
  <c r="H558" i="65"/>
  <c r="H559" i="65"/>
  <c r="H560" i="65"/>
  <c r="H561" i="65"/>
  <c r="H562" i="65"/>
  <c r="H563" i="65"/>
  <c r="H564" i="65"/>
  <c r="I564" i="65" s="1"/>
  <c r="H565" i="65"/>
  <c r="H566" i="65"/>
  <c r="I566" i="65" s="1"/>
  <c r="H567" i="65"/>
  <c r="I567" i="65" s="1"/>
  <c r="H568" i="65"/>
  <c r="I568" i="65" s="1"/>
  <c r="H569" i="65"/>
  <c r="H570" i="65"/>
  <c r="I570" i="65" s="1"/>
  <c r="H571" i="65"/>
  <c r="H572" i="65"/>
  <c r="H573" i="65"/>
  <c r="H574" i="65"/>
  <c r="H575" i="65"/>
  <c r="H576" i="65"/>
  <c r="H577" i="65"/>
  <c r="I577" i="65" s="1"/>
  <c r="H578" i="65"/>
  <c r="H579" i="65"/>
  <c r="H580" i="65"/>
  <c r="I580" i="65" s="1"/>
  <c r="H581" i="65"/>
  <c r="I581" i="65" s="1"/>
  <c r="H582" i="65"/>
  <c r="I582" i="65" s="1"/>
  <c r="H583" i="65"/>
  <c r="I583" i="65" s="1"/>
  <c r="H584" i="65"/>
  <c r="H585" i="65"/>
  <c r="H586" i="65"/>
  <c r="H587" i="65"/>
  <c r="H588" i="65"/>
  <c r="H589" i="65"/>
  <c r="H590" i="65"/>
  <c r="I590" i="65" s="1"/>
  <c r="H591" i="65"/>
  <c r="I591" i="65" s="1"/>
  <c r="H592" i="65"/>
  <c r="H593" i="65"/>
  <c r="H594" i="65"/>
  <c r="H595" i="65"/>
  <c r="I595" i="65" s="1"/>
  <c r="H596" i="65"/>
  <c r="I596" i="65" s="1"/>
  <c r="H597" i="65"/>
  <c r="I597" i="65" s="1"/>
  <c r="H598" i="65"/>
  <c r="H599" i="65"/>
  <c r="I599" i="65" s="1"/>
  <c r="H600" i="65"/>
  <c r="H601" i="65"/>
  <c r="H602" i="65"/>
  <c r="H603" i="65"/>
  <c r="H604" i="65"/>
  <c r="I604" i="65" s="1"/>
  <c r="H605" i="65"/>
  <c r="I605" i="65" s="1"/>
  <c r="H606" i="65"/>
  <c r="I606" i="65" s="1"/>
  <c r="H607" i="65"/>
  <c r="I607" i="65" s="1"/>
  <c r="H608" i="65"/>
  <c r="I608" i="65" s="1"/>
  <c r="H609" i="65"/>
  <c r="I609" i="65" s="1"/>
  <c r="H610" i="65"/>
  <c r="I610" i="65" s="1"/>
  <c r="H611" i="65"/>
  <c r="I611" i="65" s="1"/>
  <c r="H612" i="65"/>
  <c r="I612" i="65" s="1"/>
  <c r="H613" i="65"/>
  <c r="H614" i="65"/>
  <c r="H615" i="65"/>
  <c r="I615" i="65" s="1"/>
  <c r="H616" i="65"/>
  <c r="H617" i="65"/>
  <c r="H618" i="65"/>
  <c r="I618" i="65" s="1"/>
  <c r="H619" i="65"/>
  <c r="H620" i="65"/>
  <c r="H621" i="65"/>
  <c r="H622" i="65"/>
  <c r="H623" i="65"/>
  <c r="H624" i="65"/>
  <c r="I624" i="65" s="1"/>
  <c r="H625" i="65"/>
  <c r="I625" i="65" s="1"/>
  <c r="H626" i="65"/>
  <c r="I626" i="65" s="1"/>
  <c r="H627" i="65"/>
  <c r="H628" i="65"/>
  <c r="H629" i="65"/>
  <c r="H630" i="65"/>
  <c r="H631" i="65"/>
  <c r="H632" i="65"/>
  <c r="I632" i="65" s="1"/>
  <c r="H633" i="65"/>
  <c r="H634" i="65"/>
  <c r="H635" i="65"/>
  <c r="H636" i="65"/>
  <c r="I636" i="65" s="1"/>
  <c r="H637" i="65"/>
  <c r="I637" i="65" s="1"/>
  <c r="H638" i="65"/>
  <c r="I638" i="65" s="1"/>
  <c r="H639" i="65"/>
  <c r="H640" i="65"/>
  <c r="H641" i="65"/>
  <c r="H642" i="65"/>
  <c r="H643" i="65"/>
  <c r="H644" i="65"/>
  <c r="H645" i="65"/>
  <c r="H646" i="65"/>
  <c r="H647" i="65"/>
  <c r="I647" i="65" s="1"/>
  <c r="H648" i="65"/>
  <c r="H649" i="65"/>
  <c r="H650" i="65"/>
  <c r="I650" i="65" s="1"/>
  <c r="H651" i="65"/>
  <c r="I651" i="65" s="1"/>
  <c r="H652" i="65"/>
  <c r="I652" i="65" s="1"/>
  <c r="H653" i="65"/>
  <c r="I653" i="65" s="1"/>
  <c r="H654" i="65"/>
  <c r="I654" i="65" s="1"/>
  <c r="H655" i="65"/>
  <c r="H656" i="65"/>
  <c r="H657" i="65"/>
  <c r="H658" i="65"/>
  <c r="H659" i="65"/>
  <c r="H660" i="65"/>
  <c r="I660" i="65" s="1"/>
  <c r="H661" i="65"/>
  <c r="I661" i="65" s="1"/>
  <c r="H662" i="65"/>
  <c r="I662" i="65" s="1"/>
  <c r="H663" i="65"/>
  <c r="H664" i="65"/>
  <c r="H665" i="65"/>
  <c r="I665" i="65" s="1"/>
  <c r="H666" i="65"/>
  <c r="I666" i="65" s="1"/>
  <c r="H667" i="65"/>
  <c r="I667" i="65" s="1"/>
  <c r="H668" i="65"/>
  <c r="I668" i="65" s="1"/>
  <c r="H669" i="65"/>
  <c r="I669" i="65" s="1"/>
  <c r="H670" i="65"/>
  <c r="H671" i="65"/>
  <c r="H672" i="65"/>
  <c r="H673" i="65"/>
  <c r="H674" i="65"/>
  <c r="I674" i="65" s="1"/>
  <c r="H675" i="65"/>
  <c r="H676" i="65"/>
  <c r="I676" i="65" s="1"/>
  <c r="H677" i="65"/>
  <c r="I677" i="65" s="1"/>
  <c r="H678" i="65"/>
  <c r="I678" i="65" s="1"/>
  <c r="H679" i="65"/>
  <c r="I679" i="65" s="1"/>
  <c r="H680" i="65"/>
  <c r="I680" i="65" s="1"/>
  <c r="H681" i="65"/>
  <c r="I681" i="65" s="1"/>
  <c r="H682" i="65"/>
  <c r="H683" i="65"/>
  <c r="H684" i="65"/>
  <c r="H685" i="65"/>
  <c r="H686" i="65"/>
  <c r="H687" i="65"/>
  <c r="H688" i="65"/>
  <c r="I688" i="65" s="1"/>
  <c r="H689" i="65"/>
  <c r="I689" i="65" s="1"/>
  <c r="H690" i="65"/>
  <c r="H691" i="65"/>
  <c r="H692" i="65"/>
  <c r="I692" i="65" s="1"/>
  <c r="H693" i="65"/>
  <c r="I693" i="65" s="1"/>
  <c r="H694" i="65"/>
  <c r="I694" i="65" s="1"/>
  <c r="H695" i="65"/>
  <c r="H696" i="65"/>
  <c r="H697" i="65"/>
  <c r="H698" i="65"/>
  <c r="H699" i="65"/>
  <c r="H700" i="65"/>
  <c r="H701" i="65"/>
  <c r="H702" i="65"/>
  <c r="I702" i="65" s="1"/>
  <c r="H703" i="65"/>
  <c r="I703" i="65" s="1"/>
  <c r="H704" i="65"/>
  <c r="H705" i="65"/>
  <c r="H706" i="65"/>
  <c r="I706" i="65" s="1"/>
  <c r="H707" i="65"/>
  <c r="I707" i="65" s="1"/>
  <c r="H708" i="65"/>
  <c r="I708" i="65" s="1"/>
  <c r="H709" i="65"/>
  <c r="H710" i="65"/>
  <c r="I710" i="65" s="1"/>
  <c r="H711" i="65"/>
  <c r="H712" i="65"/>
  <c r="H713" i="65"/>
  <c r="H714" i="65"/>
  <c r="H715" i="65"/>
  <c r="H716" i="65"/>
  <c r="I716" i="65" s="1"/>
  <c r="H717" i="65"/>
  <c r="I717" i="65" s="1"/>
  <c r="H718" i="65"/>
  <c r="H719" i="65"/>
  <c r="H720" i="65"/>
  <c r="I720" i="65" s="1"/>
  <c r="H721" i="65"/>
  <c r="H722" i="65"/>
  <c r="I722" i="65" s="1"/>
  <c r="H723" i="65"/>
  <c r="H724" i="65"/>
  <c r="I724" i="65" s="1"/>
  <c r="H725" i="65"/>
  <c r="H726" i="65"/>
  <c r="H727" i="65"/>
  <c r="H728" i="65"/>
  <c r="H729" i="65"/>
  <c r="H730" i="65"/>
  <c r="I730" i="65" s="1"/>
  <c r="H731" i="65"/>
  <c r="I731" i="65" s="1"/>
  <c r="H732" i="65"/>
  <c r="H733" i="65"/>
  <c r="I733" i="65" s="1"/>
  <c r="H734" i="65"/>
  <c r="I734" i="65" s="1"/>
  <c r="H735" i="65"/>
  <c r="I735" i="65" s="1"/>
  <c r="H736" i="65"/>
  <c r="I736" i="65" s="1"/>
  <c r="H737" i="65"/>
  <c r="H738" i="65"/>
  <c r="H739" i="65"/>
  <c r="H740" i="65"/>
  <c r="H741" i="65"/>
  <c r="H742" i="65"/>
  <c r="H743" i="65"/>
  <c r="H744" i="65"/>
  <c r="I744" i="65" s="1"/>
  <c r="H745" i="65"/>
  <c r="I745" i="65" s="1"/>
  <c r="H746" i="65"/>
  <c r="I746" i="65" s="1"/>
  <c r="H747" i="65"/>
  <c r="H748" i="65"/>
  <c r="I748" i="65" s="1"/>
  <c r="H749" i="65"/>
  <c r="I749" i="65" s="1"/>
  <c r="H750" i="65"/>
  <c r="I750" i="65" s="1"/>
  <c r="H751" i="65"/>
  <c r="H752" i="65"/>
  <c r="I752" i="65" s="1"/>
  <c r="H753" i="65"/>
  <c r="H754" i="65"/>
  <c r="H755" i="65"/>
  <c r="H756" i="65"/>
  <c r="H757" i="65"/>
  <c r="H758" i="65"/>
  <c r="H759" i="65"/>
  <c r="I759" i="65" s="1"/>
  <c r="H760" i="65"/>
  <c r="I760" i="65" s="1"/>
  <c r="H761" i="65"/>
  <c r="H762" i="65"/>
  <c r="I762" i="65" s="1"/>
  <c r="H763" i="65"/>
  <c r="I763" i="65" s="1"/>
  <c r="H764" i="65"/>
  <c r="I764" i="65" s="1"/>
  <c r="H765" i="65"/>
  <c r="I765" i="65" s="1"/>
  <c r="H766" i="65"/>
  <c r="I766" i="65" s="1"/>
  <c r="H767" i="65"/>
  <c r="I767" i="65" s="1"/>
  <c r="H768" i="65"/>
  <c r="H769" i="65"/>
  <c r="H770" i="65"/>
  <c r="H771" i="65"/>
  <c r="H772" i="65"/>
  <c r="I772" i="65" s="1"/>
  <c r="H773" i="65"/>
  <c r="I773" i="65" s="1"/>
  <c r="H774" i="65"/>
  <c r="I774" i="65" s="1"/>
  <c r="H775" i="65"/>
  <c r="H776" i="65"/>
  <c r="I776" i="65" s="1"/>
  <c r="H777" i="65"/>
  <c r="H778" i="65"/>
  <c r="I778" i="65" s="1"/>
  <c r="H779" i="65"/>
  <c r="I779" i="65" s="1"/>
  <c r="H780" i="65"/>
  <c r="I780" i="65" s="1"/>
  <c r="H781" i="65"/>
  <c r="H782" i="65"/>
  <c r="H783" i="65"/>
  <c r="H784" i="65"/>
  <c r="H785" i="65"/>
  <c r="H786" i="65"/>
  <c r="I786" i="65" s="1"/>
  <c r="H787" i="65"/>
  <c r="H788" i="65"/>
  <c r="I788" i="65" s="1"/>
  <c r="H789" i="65"/>
  <c r="H790" i="65"/>
  <c r="I790" i="65" s="1"/>
  <c r="H791" i="65"/>
  <c r="I791" i="65" s="1"/>
  <c r="H792" i="65"/>
  <c r="I792" i="65" s="1"/>
  <c r="H793" i="65"/>
  <c r="H794" i="65"/>
  <c r="I794" i="65" s="1"/>
  <c r="H795" i="65"/>
  <c r="I795" i="65" s="1"/>
  <c r="H796" i="65"/>
  <c r="H797" i="65"/>
  <c r="H798" i="65"/>
  <c r="H799" i="65"/>
  <c r="H800" i="65"/>
  <c r="H801" i="65"/>
  <c r="I801" i="65" s="1"/>
  <c r="H802" i="65"/>
  <c r="I802" i="65" s="1"/>
  <c r="H803" i="65"/>
  <c r="I803" i="65" s="1"/>
  <c r="H804" i="65"/>
  <c r="I804" i="65" s="1"/>
  <c r="H805" i="65"/>
  <c r="I805" i="65" s="1"/>
  <c r="H806" i="65"/>
  <c r="I806" i="65" s="1"/>
  <c r="H807" i="65"/>
  <c r="I807" i="65" s="1"/>
  <c r="H808" i="65"/>
  <c r="I808" i="65" s="1"/>
  <c r="H809" i="65"/>
  <c r="H810" i="65"/>
  <c r="H811" i="65"/>
  <c r="H812" i="65"/>
  <c r="H813" i="65"/>
  <c r="H814" i="65"/>
  <c r="I814" i="65" s="1"/>
  <c r="H815" i="65"/>
  <c r="I815" i="65" s="1"/>
  <c r="H816" i="65"/>
  <c r="I816" i="65" s="1"/>
  <c r="H817" i="65"/>
  <c r="H818" i="65"/>
  <c r="I818" i="65" s="1"/>
  <c r="H819" i="65"/>
  <c r="I819" i="65" s="1"/>
  <c r="H820" i="65"/>
  <c r="I820" i="65" s="1"/>
  <c r="H821" i="65"/>
  <c r="I821" i="65" s="1"/>
  <c r="H822" i="65"/>
  <c r="H823" i="65"/>
  <c r="I823" i="65" s="1"/>
  <c r="H824" i="65"/>
  <c r="H825" i="65"/>
  <c r="H826" i="65"/>
  <c r="H827" i="65"/>
  <c r="H828" i="65"/>
  <c r="I828" i="65" s="1"/>
  <c r="H829" i="65"/>
  <c r="I829" i="65" s="1"/>
  <c r="H830" i="65"/>
  <c r="H831" i="65"/>
  <c r="H832" i="65"/>
  <c r="H833" i="65"/>
  <c r="H834" i="65"/>
  <c r="I834" i="65" s="1"/>
  <c r="H835" i="65"/>
  <c r="I835" i="65" s="1"/>
  <c r="H836" i="65"/>
  <c r="I836" i="65" s="1"/>
  <c r="H837" i="65"/>
  <c r="H838" i="65"/>
  <c r="H839" i="65"/>
  <c r="H840" i="65"/>
  <c r="H841" i="65"/>
  <c r="H842" i="65"/>
  <c r="I842" i="65" s="1"/>
  <c r="H843" i="65"/>
  <c r="H844" i="65"/>
  <c r="I844" i="65" s="1"/>
  <c r="H845" i="65"/>
  <c r="H846" i="65"/>
  <c r="H847" i="65"/>
  <c r="I847" i="65" s="1"/>
  <c r="H848" i="65"/>
  <c r="I848" i="65" s="1"/>
  <c r="H849" i="65"/>
  <c r="H850" i="65"/>
  <c r="I850" i="65" s="1"/>
  <c r="H851" i="65"/>
  <c r="H852" i="65"/>
  <c r="H853" i="65"/>
  <c r="H854" i="65"/>
  <c r="H855" i="65"/>
  <c r="H856" i="65"/>
  <c r="H857" i="65"/>
  <c r="I857" i="65" s="1"/>
  <c r="H858" i="65"/>
  <c r="I858" i="65" s="1"/>
  <c r="H859" i="65"/>
  <c r="H860" i="65"/>
  <c r="I860" i="65" s="1"/>
  <c r="H861" i="65"/>
  <c r="I861" i="65" s="1"/>
  <c r="H862" i="65"/>
  <c r="I862" i="65" s="1"/>
  <c r="H863" i="65"/>
  <c r="H864" i="65"/>
  <c r="H865" i="65"/>
  <c r="H866" i="65"/>
  <c r="H867" i="65"/>
  <c r="H868" i="65"/>
  <c r="H869" i="65"/>
  <c r="H870" i="65"/>
  <c r="I870" i="65" s="1"/>
  <c r="H871" i="65"/>
  <c r="I871" i="65" s="1"/>
  <c r="H872" i="65"/>
  <c r="I872" i="65" s="1"/>
  <c r="H873" i="65"/>
  <c r="H874" i="65"/>
  <c r="I874" i="65" s="1"/>
  <c r="H875" i="65"/>
  <c r="H876" i="65"/>
  <c r="I876" i="65" s="1"/>
  <c r="H877" i="65"/>
  <c r="I877" i="65" s="1"/>
  <c r="H878" i="65"/>
  <c r="H879" i="65"/>
  <c r="I879" i="65" s="1"/>
  <c r="H880" i="65"/>
  <c r="H881" i="65"/>
  <c r="H882" i="65"/>
  <c r="H883" i="65"/>
  <c r="H884" i="65"/>
  <c r="H885" i="65"/>
  <c r="H886" i="65"/>
  <c r="I886" i="65" s="1"/>
  <c r="H887" i="65"/>
  <c r="H888" i="65"/>
  <c r="I888" i="65" s="1"/>
  <c r="H889" i="65"/>
  <c r="I889" i="65" s="1"/>
  <c r="H890" i="65"/>
  <c r="I890" i="65" s="1"/>
  <c r="H891" i="65"/>
  <c r="H892" i="65"/>
  <c r="I892" i="65" s="1"/>
  <c r="H893" i="65"/>
  <c r="H894" i="65"/>
  <c r="H895" i="65"/>
  <c r="H896" i="65"/>
  <c r="H897" i="65"/>
  <c r="H898" i="65"/>
  <c r="H899" i="65"/>
  <c r="I899" i="65" s="1"/>
  <c r="H900" i="65"/>
  <c r="H901" i="65"/>
  <c r="H902" i="65"/>
  <c r="I902" i="65" s="1"/>
  <c r="H903" i="65"/>
  <c r="I903" i="65" s="1"/>
  <c r="H904" i="65"/>
  <c r="I904" i="65" s="1"/>
  <c r="H905" i="65"/>
  <c r="I905" i="65" s="1"/>
  <c r="H906" i="65"/>
  <c r="I906" i="65" s="1"/>
  <c r="H907" i="65"/>
  <c r="H908" i="65"/>
  <c r="H909" i="65"/>
  <c r="H910" i="65"/>
  <c r="H911" i="65"/>
  <c r="H912" i="65"/>
  <c r="I912" i="65" s="1"/>
  <c r="H913" i="65"/>
  <c r="H914" i="65"/>
  <c r="H915" i="65"/>
  <c r="I915" i="65" s="1"/>
  <c r="H916" i="65"/>
  <c r="I916" i="65" s="1"/>
  <c r="H917" i="65"/>
  <c r="I917" i="65" s="1"/>
  <c r="H918" i="65"/>
  <c r="I918" i="65" s="1"/>
  <c r="H919" i="65"/>
  <c r="H920" i="65"/>
  <c r="H921" i="65"/>
  <c r="H922" i="65"/>
  <c r="H923" i="65"/>
  <c r="H924" i="65"/>
  <c r="H925" i="65"/>
  <c r="H926" i="65"/>
  <c r="H927" i="65"/>
  <c r="I927" i="65" s="1"/>
  <c r="H928" i="65"/>
  <c r="I928" i="65" s="1"/>
  <c r="H929" i="65"/>
  <c r="H930" i="65"/>
  <c r="I930" i="65" s="1"/>
  <c r="H931" i="65"/>
  <c r="I931" i="65" s="1"/>
  <c r="H932" i="65"/>
  <c r="I932" i="65" s="1"/>
  <c r="H933" i="65"/>
  <c r="I933" i="65" s="1"/>
  <c r="H934" i="65"/>
  <c r="H935" i="65"/>
  <c r="H936" i="65"/>
  <c r="H937" i="65"/>
  <c r="H938" i="65"/>
  <c r="H939" i="65"/>
  <c r="H940" i="65"/>
  <c r="H941" i="65"/>
  <c r="I941" i="65" s="1"/>
  <c r="H942" i="65"/>
  <c r="I942" i="65" s="1"/>
  <c r="H943" i="65"/>
  <c r="H944" i="65"/>
  <c r="I944" i="65" s="1"/>
  <c r="H945" i="65"/>
  <c r="I945" i="65" s="1"/>
  <c r="H946" i="65"/>
  <c r="I946" i="65" s="1"/>
  <c r="H947" i="65"/>
  <c r="H948" i="65"/>
  <c r="I948" i="65" s="1"/>
  <c r="H949" i="65"/>
  <c r="I949" i="65" s="1"/>
  <c r="H950" i="65"/>
  <c r="H951" i="65"/>
  <c r="H952" i="65"/>
  <c r="H953" i="65"/>
  <c r="H954" i="65"/>
  <c r="I954" i="65" s="1"/>
  <c r="H955" i="65"/>
  <c r="I955" i="65" s="1"/>
  <c r="H956" i="65"/>
  <c r="I956" i="65" s="1"/>
  <c r="H957" i="65"/>
  <c r="H958" i="65"/>
  <c r="I958" i="65" s="1"/>
  <c r="H959" i="65"/>
  <c r="I959" i="65" s="1"/>
  <c r="H960" i="65"/>
  <c r="I960" i="65" s="1"/>
  <c r="H961" i="65"/>
  <c r="H962" i="65"/>
  <c r="H963" i="65"/>
  <c r="H964" i="65"/>
  <c r="H965" i="65"/>
  <c r="H966" i="65"/>
  <c r="H967" i="65"/>
  <c r="H968" i="65"/>
  <c r="H969" i="65"/>
  <c r="I969" i="65" s="1"/>
  <c r="H970" i="65"/>
  <c r="H971" i="65"/>
  <c r="I971" i="65" s="1"/>
  <c r="H972" i="65"/>
  <c r="I972" i="65" s="1"/>
  <c r="H973" i="65"/>
  <c r="I973" i="65" s="1"/>
  <c r="H974" i="65"/>
  <c r="I974" i="65" s="1"/>
  <c r="H975" i="65"/>
  <c r="I975" i="65" s="1"/>
  <c r="H976" i="65"/>
  <c r="I976" i="65" s="1"/>
  <c r="H977" i="65"/>
  <c r="I977" i="65" s="1"/>
  <c r="H978" i="65"/>
  <c r="H979" i="65"/>
  <c r="H980" i="65"/>
  <c r="H981" i="65"/>
  <c r="H982" i="65"/>
  <c r="H983" i="65"/>
  <c r="I983" i="65" s="1"/>
  <c r="H984" i="65"/>
  <c r="I984" i="65" s="1"/>
  <c r="H985" i="65"/>
  <c r="H986" i="65"/>
  <c r="I986" i="65" s="1"/>
  <c r="H987" i="65"/>
  <c r="H988" i="65"/>
  <c r="I988" i="65" s="1"/>
  <c r="H989" i="65"/>
  <c r="H990" i="65"/>
  <c r="H991" i="65"/>
  <c r="H992" i="65"/>
  <c r="H993" i="65"/>
  <c r="H994" i="65"/>
  <c r="H995" i="65"/>
  <c r="H996" i="65"/>
  <c r="H997" i="65"/>
  <c r="I997" i="65" s="1"/>
  <c r="H998" i="65"/>
  <c r="I998" i="65" s="1"/>
  <c r="H999" i="65"/>
  <c r="H1000" i="65"/>
  <c r="I1000" i="65" s="1"/>
  <c r="H1001" i="65"/>
  <c r="I1001" i="65" s="1"/>
  <c r="H1002" i="65"/>
  <c r="I1002" i="65" s="1"/>
  <c r="H1003" i="65"/>
  <c r="H1004" i="65"/>
  <c r="H1005" i="65"/>
  <c r="H1006" i="65"/>
  <c r="H1007" i="65"/>
  <c r="H1008" i="65"/>
  <c r="H1009" i="65"/>
  <c r="H1010" i="65"/>
  <c r="I1010" i="65" s="1"/>
  <c r="H1011" i="65"/>
  <c r="I1011" i="65" s="1"/>
  <c r="H1012" i="65"/>
  <c r="I1012" i="65" s="1"/>
  <c r="H1013" i="65"/>
  <c r="H1014" i="65"/>
  <c r="I1014" i="65" s="1"/>
  <c r="H1015" i="65"/>
  <c r="H1016" i="65"/>
  <c r="I1016" i="65" s="1"/>
  <c r="H1017" i="65"/>
  <c r="H1018" i="65"/>
  <c r="I1018" i="65" s="1"/>
  <c r="H1019" i="65"/>
  <c r="H1020" i="65"/>
  <c r="H1021" i="65"/>
  <c r="H1022" i="65"/>
  <c r="H1023" i="65"/>
  <c r="H1024" i="65"/>
  <c r="I1024" i="65" s="1"/>
  <c r="H1025" i="65"/>
  <c r="I1025" i="65" s="1"/>
  <c r="H1026" i="65"/>
  <c r="I1026" i="65" s="1"/>
  <c r="H1027" i="65"/>
  <c r="H1028" i="65"/>
  <c r="H1029" i="65"/>
  <c r="I1029" i="65" s="1"/>
  <c r="H1030" i="65"/>
  <c r="I1030" i="65" s="1"/>
  <c r="H1031" i="65"/>
  <c r="I1031" i="65" s="1"/>
  <c r="H1032" i="65"/>
  <c r="I1032" i="65" s="1"/>
  <c r="H1033" i="65"/>
  <c r="H1034" i="65"/>
  <c r="H1035" i="65"/>
  <c r="H1036" i="65"/>
  <c r="H1037" i="65"/>
  <c r="H1038" i="65"/>
  <c r="H1039" i="65"/>
  <c r="I1039" i="65" s="1"/>
  <c r="H1040" i="65"/>
  <c r="I1040" i="65" s="1"/>
  <c r="H1041" i="65"/>
  <c r="H1042" i="65"/>
  <c r="I1042" i="65" s="1"/>
  <c r="H1043" i="65"/>
  <c r="I1043" i="65" s="1"/>
  <c r="H1044" i="65"/>
  <c r="I1044" i="65" s="1"/>
  <c r="H1045" i="65"/>
  <c r="I1045" i="65" s="1"/>
  <c r="H1046" i="65"/>
  <c r="I1046" i="65" s="1"/>
  <c r="H1047" i="65"/>
  <c r="H1048" i="65"/>
  <c r="H1049" i="65"/>
  <c r="H1050" i="65"/>
  <c r="H1051" i="65"/>
  <c r="H1052" i="65"/>
  <c r="I1052" i="65" s="1"/>
  <c r="H1053" i="65"/>
  <c r="H1054" i="65"/>
  <c r="I1054" i="65" s="1"/>
  <c r="H1055" i="65"/>
  <c r="H1056" i="65"/>
  <c r="I1056" i="65" s="1"/>
  <c r="H1057" i="65"/>
  <c r="I1057" i="65" s="1"/>
  <c r="H1058" i="65"/>
  <c r="I1058" i="65" s="1"/>
  <c r="H1059" i="65"/>
  <c r="H1060" i="65"/>
  <c r="H1061" i="65"/>
  <c r="I1061" i="65" s="1"/>
  <c r="H1062" i="65"/>
  <c r="H1063" i="65"/>
  <c r="H1064" i="65"/>
  <c r="H1065" i="65"/>
  <c r="H1066" i="65"/>
  <c r="H1067" i="65"/>
  <c r="I1067" i="65" s="1"/>
  <c r="H1068" i="65"/>
  <c r="I1068" i="65" s="1"/>
  <c r="H1069" i="65"/>
  <c r="H1070" i="65"/>
  <c r="I1070" i="65" s="1"/>
  <c r="H1071" i="65"/>
  <c r="H1072" i="65"/>
  <c r="I1072" i="65" s="1"/>
  <c r="H1073" i="65"/>
  <c r="I1073" i="65" s="1"/>
  <c r="H1074" i="65"/>
  <c r="H1075" i="65"/>
  <c r="H1076" i="65"/>
  <c r="H1077" i="65"/>
  <c r="H1078" i="65"/>
  <c r="H1079" i="65"/>
  <c r="H1080" i="65"/>
  <c r="I1080" i="65" s="1"/>
  <c r="H1081" i="65"/>
  <c r="I1081" i="65" s="1"/>
  <c r="H1082" i="65"/>
  <c r="I1082" i="65" s="1"/>
  <c r="H1083" i="65"/>
  <c r="I1083" i="65" s="1"/>
  <c r="H1084" i="65"/>
  <c r="H1085" i="65"/>
  <c r="I1085" i="65" s="1"/>
  <c r="H1086" i="65"/>
  <c r="I1086" i="65" s="1"/>
  <c r="H1087" i="65"/>
  <c r="H1088" i="65"/>
  <c r="I1088" i="65" s="1"/>
  <c r="H1089" i="65"/>
  <c r="H1090" i="65"/>
  <c r="H1091" i="65"/>
  <c r="H1092" i="65"/>
  <c r="H1093" i="65"/>
  <c r="H1094" i="65"/>
  <c r="I1094" i="65" s="1"/>
  <c r="H1095" i="65"/>
  <c r="I1095" i="65" s="1"/>
  <c r="H1096" i="65"/>
  <c r="I1096" i="65" s="1"/>
  <c r="H1097" i="65"/>
  <c r="H1098" i="65"/>
  <c r="I1098" i="65" s="1"/>
  <c r="H1099" i="65"/>
  <c r="I1099" i="65" s="1"/>
  <c r="H1100" i="65"/>
  <c r="I1100" i="65" s="1"/>
  <c r="H1101" i="65"/>
  <c r="H1102" i="65"/>
  <c r="I1102" i="65" s="1"/>
  <c r="H1103" i="65"/>
  <c r="H1104" i="65"/>
  <c r="H1105" i="65"/>
  <c r="H1106" i="65"/>
  <c r="H1107" i="65"/>
  <c r="H1108" i="65"/>
  <c r="I1108" i="65" s="1"/>
  <c r="H1109" i="65"/>
  <c r="I1109" i="65" s="1"/>
  <c r="H1110" i="65"/>
  <c r="I1110" i="65" s="1"/>
  <c r="H1111" i="65"/>
  <c r="H1112" i="65"/>
  <c r="I1112" i="65" s="1"/>
  <c r="H1113" i="65"/>
  <c r="I1113" i="65" s="1"/>
  <c r="H1114" i="65"/>
  <c r="I1114" i="65" s="1"/>
  <c r="H1115" i="65"/>
  <c r="I1115" i="65" s="1"/>
  <c r="H1116" i="65"/>
  <c r="H1117" i="65"/>
  <c r="H1118" i="65"/>
  <c r="H1119" i="65"/>
  <c r="H1120" i="65"/>
  <c r="H1121" i="65"/>
  <c r="H1122" i="65"/>
  <c r="I1122" i="65" s="1"/>
  <c r="H1123" i="65"/>
  <c r="I1123" i="65" s="1"/>
  <c r="H1124" i="65"/>
  <c r="I1124" i="65" s="1"/>
  <c r="H1125" i="65"/>
  <c r="H1126" i="65"/>
  <c r="H1127" i="65"/>
  <c r="H1128" i="65"/>
  <c r="I1128" i="65" s="1"/>
  <c r="H1129" i="65"/>
  <c r="I1129" i="65" s="1"/>
  <c r="H1130" i="65"/>
  <c r="I1130" i="65" s="1"/>
  <c r="H1131" i="65"/>
  <c r="H1132" i="65"/>
  <c r="H1133" i="65"/>
  <c r="H1134" i="65"/>
  <c r="H1135" i="65"/>
  <c r="H1136" i="65"/>
  <c r="I1136" i="65" s="1"/>
  <c r="H1137" i="65"/>
  <c r="I1137" i="65" s="1"/>
  <c r="H1138" i="65"/>
  <c r="I1138" i="65" s="1"/>
  <c r="H1139" i="65"/>
  <c r="H1140" i="65"/>
  <c r="I1140" i="65" s="1"/>
  <c r="H1141" i="65"/>
  <c r="I1141" i="65" s="1"/>
  <c r="H1142" i="65"/>
  <c r="I1142" i="65" s="1"/>
  <c r="H1143" i="65"/>
  <c r="I1143" i="65" s="1"/>
  <c r="H1144" i="65"/>
  <c r="I1144" i="65" s="1"/>
  <c r="H1145" i="65"/>
  <c r="H1146" i="65"/>
  <c r="H1147" i="65"/>
  <c r="H1148" i="65"/>
  <c r="H1149" i="65"/>
  <c r="H1150" i="65"/>
  <c r="H1151" i="65"/>
  <c r="I1151" i="65" s="1"/>
  <c r="H1152" i="65"/>
  <c r="I1152" i="65" s="1"/>
  <c r="H1153" i="65"/>
  <c r="H1154" i="65"/>
  <c r="I1154" i="65" s="1"/>
  <c r="H1155" i="65"/>
  <c r="I1155" i="65" s="1"/>
  <c r="H1156" i="65"/>
  <c r="I1156" i="65" s="1"/>
  <c r="H1157" i="65"/>
  <c r="H1158" i="65"/>
  <c r="H1159" i="65"/>
  <c r="H1160" i="65"/>
  <c r="H1161" i="65"/>
  <c r="H1162" i="65"/>
  <c r="H1163" i="65"/>
  <c r="H1164" i="65"/>
  <c r="H1165" i="65"/>
  <c r="H1166" i="65"/>
  <c r="I1166" i="65" s="1"/>
  <c r="H1167" i="65"/>
  <c r="H1168" i="65"/>
  <c r="I1168" i="65" s="1"/>
  <c r="H1169" i="65"/>
  <c r="I1169" i="65" s="1"/>
  <c r="H1170" i="65"/>
  <c r="I1170" i="65" s="1"/>
  <c r="H1171" i="65"/>
  <c r="I1171" i="65" s="1"/>
  <c r="H1172" i="65"/>
  <c r="H1173" i="65"/>
  <c r="H1174" i="65"/>
  <c r="H1175" i="65"/>
  <c r="H1176" i="65"/>
  <c r="H1177" i="65"/>
  <c r="H1178" i="65"/>
  <c r="H1179" i="65"/>
  <c r="I1179" i="65" s="1"/>
  <c r="H1180" i="65"/>
  <c r="H1181" i="65"/>
  <c r="H1182" i="65"/>
  <c r="H1183" i="65"/>
  <c r="I1183" i="65" s="1"/>
  <c r="H1184" i="65"/>
  <c r="I1184" i="65" s="1"/>
  <c r="H1185" i="65"/>
  <c r="H1186" i="65"/>
  <c r="I1186" i="65" s="1"/>
  <c r="H1187" i="65"/>
  <c r="H1188" i="65"/>
  <c r="H1189" i="65"/>
  <c r="H1190" i="65"/>
  <c r="H1191" i="65"/>
  <c r="H1192" i="65"/>
  <c r="I1192" i="65" s="1"/>
  <c r="H1193" i="65"/>
  <c r="I1193" i="65" s="1"/>
  <c r="H1194" i="65"/>
  <c r="I1194" i="65" s="1"/>
  <c r="H1195" i="65"/>
  <c r="H1196" i="65"/>
  <c r="I1196" i="65" s="1"/>
  <c r="H1197" i="65"/>
  <c r="I1197" i="65" s="1"/>
  <c r="H1198" i="65"/>
  <c r="H1199" i="65"/>
  <c r="I1199" i="65" s="1"/>
  <c r="H1200" i="65"/>
  <c r="H1201" i="65"/>
  <c r="H1202" i="65"/>
  <c r="H1203" i="65"/>
  <c r="H1204" i="65"/>
  <c r="H1205" i="65"/>
  <c r="H1206" i="65"/>
  <c r="I1206" i="65" s="1"/>
  <c r="H1207" i="65"/>
  <c r="I1207" i="65" s="1"/>
  <c r="H1208" i="65"/>
  <c r="I1208" i="65" s="1"/>
  <c r="H1209" i="65"/>
  <c r="H1210" i="65"/>
  <c r="I1210" i="65" s="1"/>
  <c r="H1211" i="65"/>
  <c r="I1211" i="65" s="1"/>
  <c r="H1212" i="65"/>
  <c r="H1213" i="65"/>
  <c r="H1214" i="65"/>
  <c r="I1214" i="65" s="1"/>
  <c r="H1215" i="65"/>
  <c r="H1216" i="65"/>
  <c r="H1217" i="65"/>
  <c r="H1218" i="65"/>
  <c r="H1219" i="65"/>
  <c r="H1220" i="65"/>
  <c r="I1220" i="65" s="1"/>
  <c r="H1221" i="65"/>
  <c r="I1221" i="65" s="1"/>
  <c r="H1222" i="65"/>
  <c r="I1222" i="65" s="1"/>
  <c r="H1223" i="65"/>
  <c r="H1224" i="65"/>
  <c r="I1224" i="65" s="1"/>
  <c r="H1225" i="65"/>
  <c r="I1225" i="65" s="1"/>
  <c r="H1226" i="65"/>
  <c r="I1226" i="65" s="1"/>
  <c r="H1227" i="65"/>
  <c r="H1228" i="65"/>
  <c r="I1228" i="65" s="1"/>
  <c r="H1229" i="65"/>
  <c r="H1230" i="65"/>
  <c r="H1231" i="65"/>
  <c r="H1232" i="65"/>
  <c r="H1233" i="65"/>
  <c r="H1234" i="65"/>
  <c r="I1234" i="65" s="1"/>
  <c r="H1235" i="65"/>
  <c r="I1235" i="65" s="1"/>
  <c r="H1236" i="65"/>
  <c r="I1236" i="65" s="1"/>
  <c r="H1237" i="65"/>
  <c r="H1238" i="65"/>
  <c r="I1238" i="65" s="1"/>
  <c r="H1239" i="65"/>
  <c r="I1239" i="65" s="1"/>
  <c r="H1240" i="65"/>
  <c r="I1240" i="65" s="1"/>
  <c r="H1241" i="65"/>
  <c r="I1241" i="65" s="1"/>
  <c r="H1242" i="65"/>
  <c r="I1242" i="65" s="1"/>
  <c r="H1243" i="65"/>
  <c r="H1244" i="65"/>
  <c r="H1245" i="65"/>
  <c r="H1246" i="65"/>
  <c r="H1247" i="65"/>
  <c r="H1248" i="65"/>
  <c r="I1248" i="65" s="1"/>
  <c r="H1249" i="65"/>
  <c r="I1249" i="65" s="1"/>
  <c r="H1250" i="65"/>
  <c r="I1250" i="65" s="1"/>
  <c r="H1251" i="65"/>
  <c r="H1252" i="65"/>
  <c r="I1252" i="65" s="1"/>
  <c r="H1253" i="65"/>
  <c r="I1253" i="65" s="1"/>
  <c r="H1254" i="65"/>
  <c r="I1254" i="65" s="1"/>
  <c r="H1255" i="65"/>
  <c r="I1255" i="65" s="1"/>
  <c r="H1256" i="65"/>
  <c r="I1256" i="65" s="1"/>
  <c r="H1257" i="65"/>
  <c r="H1258" i="65"/>
  <c r="H1259" i="65"/>
  <c r="H1260" i="65"/>
  <c r="H1261" i="65"/>
  <c r="H1262" i="65"/>
  <c r="I1262" i="65" s="1"/>
  <c r="H1263" i="65"/>
  <c r="I1263" i="65" s="1"/>
  <c r="H1264" i="65"/>
  <c r="I1264" i="65" s="1"/>
  <c r="H1265" i="65"/>
  <c r="H1266" i="65"/>
  <c r="I1266" i="65" s="1"/>
  <c r="H1267" i="65"/>
  <c r="H1268" i="65"/>
  <c r="I1268" i="65" s="1"/>
  <c r="H1269" i="65"/>
  <c r="H1270" i="65"/>
  <c r="I1270" i="65" s="1"/>
  <c r="H1271" i="65"/>
  <c r="H1272" i="65"/>
  <c r="H1273" i="65"/>
  <c r="H1274" i="65"/>
  <c r="H1275" i="65"/>
  <c r="H1276" i="65"/>
  <c r="H1277" i="65"/>
  <c r="I1277" i="65" s="1"/>
  <c r="H1278" i="65"/>
  <c r="I1278" i="65" s="1"/>
  <c r="H1279" i="65"/>
  <c r="H1280" i="65"/>
  <c r="I1280" i="65" s="1"/>
  <c r="H1281" i="65"/>
  <c r="H1282" i="65"/>
  <c r="I1282" i="65" s="1"/>
  <c r="H1283" i="65"/>
  <c r="H1284" i="65"/>
  <c r="I1284" i="65" s="1"/>
  <c r="H1285" i="65"/>
  <c r="H1286" i="65"/>
  <c r="H1287" i="65"/>
  <c r="H1288" i="65"/>
  <c r="H1289" i="65"/>
  <c r="H1290" i="65"/>
  <c r="I1290" i="65" s="1"/>
  <c r="H1291" i="65"/>
  <c r="I1291" i="65" s="1"/>
  <c r="H1292" i="65"/>
  <c r="I1292" i="65" s="1"/>
  <c r="H1293" i="65"/>
  <c r="H1294" i="65"/>
  <c r="I1294" i="65" s="1"/>
  <c r="H1295" i="65"/>
  <c r="I1295" i="65" s="1"/>
  <c r="H1296" i="65"/>
  <c r="I1296" i="65" s="1"/>
  <c r="H1297" i="65"/>
  <c r="I1297" i="65" s="1"/>
  <c r="H1298" i="65"/>
  <c r="I1298" i="65" s="1"/>
  <c r="H1299" i="65"/>
  <c r="H1300" i="65"/>
  <c r="H1301" i="65"/>
  <c r="H1302" i="65"/>
  <c r="H1303" i="65"/>
  <c r="H1304" i="65"/>
  <c r="I1304" i="65" s="1"/>
  <c r="H1305" i="65"/>
  <c r="I1305" i="65" s="1"/>
  <c r="H1306" i="65"/>
  <c r="I1306" i="65" s="1"/>
  <c r="H1307" i="65"/>
  <c r="H1308" i="65"/>
  <c r="I1308" i="65" s="1"/>
  <c r="H1309" i="65"/>
  <c r="I1309" i="65" s="1"/>
  <c r="H1310" i="65"/>
  <c r="I1310" i="65" s="1"/>
  <c r="H1311" i="65"/>
  <c r="H1312" i="65"/>
  <c r="H1313" i="65"/>
  <c r="H1314" i="65"/>
  <c r="H1315" i="65"/>
  <c r="H1316" i="65"/>
  <c r="H1317" i="65"/>
  <c r="H1318" i="65"/>
  <c r="I1318" i="65" s="1"/>
  <c r="H1319" i="65"/>
  <c r="I1319" i="65" s="1"/>
  <c r="H1320" i="65"/>
  <c r="I1320" i="65" s="1"/>
  <c r="H1321" i="65"/>
  <c r="H1322" i="65"/>
  <c r="I1322" i="65" s="1"/>
  <c r="H1323" i="65"/>
  <c r="I1323" i="65" s="1"/>
  <c r="H1324" i="65"/>
  <c r="I1324" i="65" s="1"/>
  <c r="H1325" i="65"/>
  <c r="I1325" i="65" s="1"/>
  <c r="H1326" i="65"/>
  <c r="I1326" i="65" s="1"/>
  <c r="H1327" i="65"/>
  <c r="H1328" i="65"/>
  <c r="H1329" i="65"/>
  <c r="H1330" i="65"/>
  <c r="H1331" i="65"/>
  <c r="H1332" i="65"/>
  <c r="H1333" i="65"/>
  <c r="I1333" i="65" s="1"/>
  <c r="H1334" i="65"/>
  <c r="I1334" i="65" s="1"/>
  <c r="H1335" i="65"/>
  <c r="H1336" i="65"/>
  <c r="I1336" i="65" s="1"/>
  <c r="H1337" i="65"/>
  <c r="I1337" i="65" s="1"/>
  <c r="H1338" i="65"/>
  <c r="I1338" i="65" s="1"/>
  <c r="H1339" i="65"/>
  <c r="H1340" i="65"/>
  <c r="I1340" i="65" s="1"/>
  <c r="H1341" i="65"/>
  <c r="H1342" i="65"/>
  <c r="H1343" i="65"/>
  <c r="H1344" i="65"/>
  <c r="H1345" i="65"/>
  <c r="H1346" i="65"/>
  <c r="I1346" i="65" s="1"/>
  <c r="H1347" i="65"/>
  <c r="I1347" i="65" s="1"/>
  <c r="H1348" i="65"/>
  <c r="I1348" i="65" s="1"/>
  <c r="H1349" i="65"/>
  <c r="H1350" i="65"/>
  <c r="I1350" i="65" s="1"/>
  <c r="H1351" i="65"/>
  <c r="I1351" i="65" s="1"/>
  <c r="H1352" i="65"/>
  <c r="I1352" i="65" s="1"/>
  <c r="H1353" i="65"/>
  <c r="I1353" i="65" s="1"/>
  <c r="H1354" i="65"/>
  <c r="H1355" i="65"/>
  <c r="H1356" i="65"/>
  <c r="H1357" i="65"/>
  <c r="H1358" i="65"/>
  <c r="H1359" i="65"/>
  <c r="H1360" i="65"/>
  <c r="I1360" i="65" s="1"/>
  <c r="H1361" i="65"/>
  <c r="I1361" i="65" s="1"/>
  <c r="H1362" i="65"/>
  <c r="H1363" i="65"/>
  <c r="H1364" i="65"/>
  <c r="I1364" i="65" s="1"/>
  <c r="H1365" i="65"/>
  <c r="I1365" i="65" s="1"/>
  <c r="H1366" i="65"/>
  <c r="H1367" i="65"/>
  <c r="I1367" i="65" s="1"/>
  <c r="H1368" i="65"/>
  <c r="I1368" i="65" s="1"/>
  <c r="H1369" i="65"/>
  <c r="H1370" i="65"/>
  <c r="H1371" i="65"/>
  <c r="H1372" i="65"/>
  <c r="H1373" i="65"/>
  <c r="H1374" i="65"/>
  <c r="I1374" i="65" s="1"/>
  <c r="H1375" i="65"/>
  <c r="I1375" i="65" s="1"/>
  <c r="H1376" i="65"/>
  <c r="I1376" i="65" s="1"/>
  <c r="H1377" i="65"/>
  <c r="H1378" i="65"/>
  <c r="H1379" i="65"/>
  <c r="I1379" i="65" s="1"/>
  <c r="H1380" i="65"/>
  <c r="I1380" i="65" s="1"/>
  <c r="H1381" i="65"/>
  <c r="I1381" i="65" s="1"/>
  <c r="H1382" i="65"/>
  <c r="H1383" i="65"/>
  <c r="H1384" i="65"/>
  <c r="H1385" i="65"/>
  <c r="H1386" i="65"/>
  <c r="H1387" i="65"/>
  <c r="H1388" i="65"/>
  <c r="H1389" i="65"/>
  <c r="I1389" i="65" s="1"/>
  <c r="H1390" i="65"/>
  <c r="H1391" i="65"/>
  <c r="H1392" i="65"/>
  <c r="I1392" i="65" s="1"/>
  <c r="H1393" i="65"/>
  <c r="I1393" i="65" s="1"/>
  <c r="H1394" i="65"/>
  <c r="I1394" i="65" s="1"/>
  <c r="H1395" i="65"/>
  <c r="I1395" i="65" s="1"/>
  <c r="H1396" i="65"/>
  <c r="H1397" i="65"/>
  <c r="H1398" i="65"/>
  <c r="H1399" i="65"/>
  <c r="H1400" i="65"/>
  <c r="H1401" i="65"/>
  <c r="H1402" i="65"/>
  <c r="I1402" i="65" s="1"/>
  <c r="H1403" i="65"/>
  <c r="I1403" i="65" s="1"/>
  <c r="H1404" i="65"/>
  <c r="I1404" i="65" s="1"/>
  <c r="H1405" i="65"/>
  <c r="H1406" i="65"/>
  <c r="I1406" i="65" s="1"/>
  <c r="H1407" i="65"/>
  <c r="H1408" i="65"/>
  <c r="I1408" i="65" s="1"/>
  <c r="H1409" i="65"/>
  <c r="I1409" i="65" s="1"/>
  <c r="H1410" i="65"/>
  <c r="I1410" i="65" s="1"/>
  <c r="H1411" i="65"/>
  <c r="H1412" i="65"/>
  <c r="H1413" i="65"/>
  <c r="H1414" i="65"/>
  <c r="H1415" i="65"/>
  <c r="H1416" i="65"/>
  <c r="I1416" i="65" s="1"/>
  <c r="H1417" i="65"/>
  <c r="I1417" i="65" s="1"/>
  <c r="H1418" i="65"/>
  <c r="I1418" i="65" s="1"/>
  <c r="H1419" i="65"/>
  <c r="H1420" i="65"/>
  <c r="I1420" i="65" s="1"/>
  <c r="H1421" i="65"/>
  <c r="I1421" i="65" s="1"/>
  <c r="H1422" i="65"/>
  <c r="I1422" i="65" s="1"/>
  <c r="H1423" i="65"/>
  <c r="I1423" i="65" s="1"/>
  <c r="H1424" i="65"/>
  <c r="I1424" i="65" s="1"/>
  <c r="H1425" i="65"/>
  <c r="H1426" i="65"/>
  <c r="H1427" i="65"/>
  <c r="H1428" i="65"/>
  <c r="H1429" i="65"/>
  <c r="H1430" i="65"/>
  <c r="I1430" i="65" s="1"/>
  <c r="H1431" i="65"/>
  <c r="I1431" i="65" s="1"/>
  <c r="H1432" i="65"/>
  <c r="I1432" i="65" s="1"/>
  <c r="H1433" i="65"/>
  <c r="H1434" i="65"/>
  <c r="I1434" i="65" s="1"/>
  <c r="H1435" i="65"/>
  <c r="I1435" i="65" s="1"/>
  <c r="H1436" i="65"/>
  <c r="I1436" i="65" s="1"/>
  <c r="H1437" i="65"/>
  <c r="I1437" i="65" s="1"/>
  <c r="H1438" i="65"/>
  <c r="H1439" i="65"/>
  <c r="I1439" i="65" s="1"/>
  <c r="H1440" i="65"/>
  <c r="H1441" i="65"/>
  <c r="H1442" i="65"/>
  <c r="H1443" i="65"/>
  <c r="H1444" i="65"/>
  <c r="I1444" i="65" s="1"/>
  <c r="H1445" i="65"/>
  <c r="I1445" i="65" s="1"/>
  <c r="H1446" i="65"/>
  <c r="I1446" i="65" s="1"/>
  <c r="H1447" i="65"/>
  <c r="I1447" i="65" s="1"/>
  <c r="H1448" i="65"/>
  <c r="I1448" i="65" s="1"/>
  <c r="H1449" i="65"/>
  <c r="H1450" i="65"/>
  <c r="I1450" i="65" s="1"/>
  <c r="H1451" i="65"/>
  <c r="H1452" i="65"/>
  <c r="I1452" i="65" s="1"/>
  <c r="H1453" i="65"/>
  <c r="H1454" i="65"/>
  <c r="H1455" i="65"/>
  <c r="H1456" i="65"/>
  <c r="H1457" i="65"/>
  <c r="H1458" i="65"/>
  <c r="I1458" i="65" s="1"/>
  <c r="H1459" i="65"/>
  <c r="I1459" i="65" s="1"/>
  <c r="H1460" i="65"/>
  <c r="I1460" i="65" s="1"/>
  <c r="H1461" i="65"/>
  <c r="I1461" i="65" s="1"/>
  <c r="H1462" i="65"/>
  <c r="I1462" i="65" s="1"/>
  <c r="H1463" i="65"/>
  <c r="I1463" i="65" s="1"/>
  <c r="H1464" i="65"/>
  <c r="I1464" i="65" s="1"/>
  <c r="H1465" i="65"/>
  <c r="I1465" i="65" s="1"/>
  <c r="H1466" i="65"/>
  <c r="I1466" i="65" s="1"/>
  <c r="H1467" i="65"/>
  <c r="H1468" i="65"/>
  <c r="H1469" i="65"/>
  <c r="H1470" i="65"/>
  <c r="H1471" i="65"/>
  <c r="H1472" i="65"/>
  <c r="I1472" i="65" s="1"/>
  <c r="H1473" i="65"/>
  <c r="I1473" i="65" s="1"/>
  <c r="H1474" i="65"/>
  <c r="I1474" i="65" s="1"/>
  <c r="H1475" i="65"/>
  <c r="H1476" i="65"/>
  <c r="I1476" i="65" s="1"/>
  <c r="H1477" i="65"/>
  <c r="I1477" i="65" s="1"/>
  <c r="H1478" i="65"/>
  <c r="I1478" i="65" s="1"/>
  <c r="H1479" i="65"/>
  <c r="I1479" i="65" s="1"/>
  <c r="H1480" i="65"/>
  <c r="H1481" i="65"/>
  <c r="H1482" i="65"/>
  <c r="H1483" i="65"/>
  <c r="H1484" i="65"/>
  <c r="H1485" i="65"/>
  <c r="H1486" i="65"/>
  <c r="I1486" i="65" s="1"/>
  <c r="H1487" i="65"/>
  <c r="I1487" i="65" s="1"/>
  <c r="H1488" i="65"/>
  <c r="I1488" i="65" s="1"/>
  <c r="H1489" i="65"/>
  <c r="H1490" i="65"/>
  <c r="H1491" i="65"/>
  <c r="I1491" i="65" s="1"/>
  <c r="H1492" i="65"/>
  <c r="I1492" i="65" s="1"/>
  <c r="H1493" i="65"/>
  <c r="I1493" i="65" s="1"/>
  <c r="H1494" i="65"/>
  <c r="I1494" i="65" s="1"/>
  <c r="H1495" i="65"/>
  <c r="H1496" i="65"/>
  <c r="H1497" i="65"/>
  <c r="H1498" i="65"/>
  <c r="H1499" i="65"/>
  <c r="H1500" i="65"/>
  <c r="I1500" i="65" s="1"/>
  <c r="H1501" i="65"/>
  <c r="I1501" i="65" s="1"/>
  <c r="H1502" i="65"/>
  <c r="I1502" i="65" s="1"/>
  <c r="H1503" i="65"/>
  <c r="H1504" i="65"/>
  <c r="I1504" i="65" s="1"/>
  <c r="H1505" i="65"/>
  <c r="I1505" i="65" s="1"/>
  <c r="H1506" i="65"/>
  <c r="H1507" i="65"/>
  <c r="H1508" i="65"/>
  <c r="H1509" i="65"/>
  <c r="H1510" i="65"/>
  <c r="H1511" i="65"/>
  <c r="H1512" i="65"/>
  <c r="H1513" i="65"/>
  <c r="H1514" i="65"/>
  <c r="I1514" i="65" s="1"/>
  <c r="H1515" i="65"/>
  <c r="I1515" i="65" s="1"/>
  <c r="H1516" i="65"/>
  <c r="I1516" i="65" s="1"/>
  <c r="H1517" i="65"/>
  <c r="H1518" i="65"/>
  <c r="I1518" i="65" s="1"/>
  <c r="H1519" i="65"/>
  <c r="I1519" i="65" s="1"/>
  <c r="H1520" i="65"/>
  <c r="H1521" i="65"/>
  <c r="I1521" i="65" s="1"/>
  <c r="H1522" i="65"/>
  <c r="H1523" i="65"/>
  <c r="H1524" i="65"/>
  <c r="H1525" i="65"/>
  <c r="H1526" i="65"/>
  <c r="H1527" i="65"/>
  <c r="H1528" i="65"/>
  <c r="I1528" i="65" s="1"/>
  <c r="H1529" i="65"/>
  <c r="I1529" i="65" s="1"/>
  <c r="H1530" i="65"/>
  <c r="I1530" i="65" s="1"/>
  <c r="H1531" i="65"/>
  <c r="I1531" i="65" s="1"/>
  <c r="H1532" i="65"/>
  <c r="I1532" i="65" s="1"/>
  <c r="H1533" i="65"/>
  <c r="I1533" i="65" s="1"/>
  <c r="H1534" i="65"/>
  <c r="I1534" i="65" s="1"/>
  <c r="H1535" i="65"/>
  <c r="H1536" i="65"/>
  <c r="I1536" i="65" s="1"/>
  <c r="H1537" i="65"/>
  <c r="I1537" i="65" s="1"/>
  <c r="H1538" i="65"/>
  <c r="H1539" i="65"/>
  <c r="H1540" i="65"/>
  <c r="H1541" i="65"/>
  <c r="H1542" i="65"/>
  <c r="I1542" i="65" s="1"/>
  <c r="H1543" i="65"/>
  <c r="I1543" i="65" s="1"/>
  <c r="H1544" i="65"/>
  <c r="I1544" i="65" s="1"/>
  <c r="H1545" i="65"/>
  <c r="H1546" i="65"/>
  <c r="I1546" i="65" s="1"/>
  <c r="H1547" i="65"/>
  <c r="I1547" i="65" s="1"/>
  <c r="H1548" i="65"/>
  <c r="I1548" i="65" s="1"/>
  <c r="H1549" i="65"/>
  <c r="I1549" i="65" s="1"/>
  <c r="H1550" i="65"/>
  <c r="I1550" i="65" s="1"/>
  <c r="H1551" i="65"/>
  <c r="H1552" i="65"/>
  <c r="H1553" i="65"/>
  <c r="H1554" i="65"/>
  <c r="H1555" i="65"/>
  <c r="H1556" i="65"/>
  <c r="I1556" i="65" s="1"/>
  <c r="H1557" i="65"/>
  <c r="I1557" i="65" s="1"/>
  <c r="H1558" i="65"/>
  <c r="I1558" i="65" s="1"/>
  <c r="H1559" i="65"/>
  <c r="H1560" i="65"/>
  <c r="I1560" i="65" s="1"/>
  <c r="H1561" i="65"/>
  <c r="I1561" i="65" s="1"/>
  <c r="H1562" i="65"/>
  <c r="I1562" i="65" s="1"/>
  <c r="H1563" i="65"/>
  <c r="H1564" i="65"/>
  <c r="H1565" i="65"/>
  <c r="H1566" i="65"/>
  <c r="H1567" i="65"/>
  <c r="H1568" i="65"/>
  <c r="H1569" i="65"/>
  <c r="H1570" i="65"/>
  <c r="I1570" i="65" s="1"/>
  <c r="H1571" i="65"/>
  <c r="I1571" i="65" s="1"/>
  <c r="H1572" i="65"/>
  <c r="I1572" i="65" s="1"/>
  <c r="H1573" i="65"/>
  <c r="H1574" i="65"/>
  <c r="I1574" i="65" s="1"/>
  <c r="H1575" i="65"/>
  <c r="I1575" i="65" s="1"/>
  <c r="H1576" i="65"/>
  <c r="H1577" i="65"/>
  <c r="I1577" i="65" s="1"/>
  <c r="H1578" i="65"/>
  <c r="H1579" i="65"/>
  <c r="H1580" i="65"/>
  <c r="H1581" i="65"/>
  <c r="H1582" i="65"/>
  <c r="H1583" i="65"/>
  <c r="H1584" i="65"/>
  <c r="I1584" i="65" s="1"/>
  <c r="H1585" i="65"/>
  <c r="I1585" i="65" s="1"/>
  <c r="H1586" i="65"/>
  <c r="I1586" i="65" s="1"/>
  <c r="H1587" i="65"/>
  <c r="H1588" i="65"/>
  <c r="I1588" i="65" s="1"/>
  <c r="H1589" i="65"/>
  <c r="I1589" i="65" s="1"/>
  <c r="H1590" i="65"/>
  <c r="I1590" i="65" s="1"/>
  <c r="H1591" i="65"/>
  <c r="I1591" i="65" s="1"/>
  <c r="H1592" i="65"/>
  <c r="I1592" i="65" s="1"/>
  <c r="H1593" i="65"/>
  <c r="H1594" i="65"/>
  <c r="H1595" i="65"/>
  <c r="H1596" i="65"/>
  <c r="H1597" i="65"/>
  <c r="H1598" i="65"/>
  <c r="H1599" i="65"/>
  <c r="I1599" i="65" s="1"/>
  <c r="H1600" i="65"/>
  <c r="I1600" i="65" s="1"/>
  <c r="H1601" i="65"/>
  <c r="I1601" i="65" s="1"/>
  <c r="H1602" i="65"/>
  <c r="I1602" i="65" s="1"/>
  <c r="H1603" i="65"/>
  <c r="I1603" i="65" s="1"/>
  <c r="H1604" i="65"/>
  <c r="H1605" i="65"/>
  <c r="H1606" i="65"/>
  <c r="I1606" i="65" s="1"/>
  <c r="H1607" i="65"/>
  <c r="I1607" i="65" s="1"/>
  <c r="H1608" i="65"/>
  <c r="H1609" i="65"/>
  <c r="H1610" i="65"/>
  <c r="H1611" i="65"/>
  <c r="H1612" i="65"/>
  <c r="I1612" i="65" s="1"/>
  <c r="H1613" i="65"/>
  <c r="I1613" i="65" s="1"/>
  <c r="H1614" i="65"/>
  <c r="I1614" i="65" s="1"/>
  <c r="H1615" i="65"/>
  <c r="H1616" i="65"/>
  <c r="I1616" i="65" s="1"/>
  <c r="H1617" i="65"/>
  <c r="I1617" i="65" s="1"/>
  <c r="H1618" i="65"/>
  <c r="I1618" i="65" s="1"/>
  <c r="H1619" i="65"/>
  <c r="I1619" i="65" s="1"/>
  <c r="H1620" i="65"/>
  <c r="I1620" i="65" s="1"/>
  <c r="H1621" i="65"/>
  <c r="H1622" i="65"/>
  <c r="H1623" i="65"/>
  <c r="H1624" i="65"/>
  <c r="H1625" i="65"/>
  <c r="H1626" i="65"/>
  <c r="I1626" i="65" s="1"/>
  <c r="H1627" i="65"/>
  <c r="I1627" i="65" s="1"/>
  <c r="H1628" i="65"/>
  <c r="I1628" i="65" s="1"/>
  <c r="H1629" i="65"/>
  <c r="H1630" i="65"/>
  <c r="I1630" i="65" s="1"/>
  <c r="H1631" i="65"/>
  <c r="I1631" i="65" s="1"/>
  <c r="H1632" i="65"/>
  <c r="H1633" i="65"/>
  <c r="H1634" i="65"/>
  <c r="I1634" i="65" s="1"/>
  <c r="H1635" i="65"/>
  <c r="H1636" i="65"/>
  <c r="H1637" i="65"/>
  <c r="H1638" i="65"/>
  <c r="H1639" i="65"/>
  <c r="H1640" i="65"/>
  <c r="I1640" i="65" s="1"/>
  <c r="H1641" i="65"/>
  <c r="I1641" i="65" s="1"/>
  <c r="H1642" i="65"/>
  <c r="I1642" i="65" s="1"/>
  <c r="H1643" i="65"/>
  <c r="H1644" i="65"/>
  <c r="I1644" i="65" s="1"/>
  <c r="H1645" i="65"/>
  <c r="I1645" i="65" s="1"/>
  <c r="H1646" i="65"/>
  <c r="I1646" i="65" s="1"/>
  <c r="H1647" i="65"/>
  <c r="I1647" i="65" s="1"/>
  <c r="H1648" i="65"/>
  <c r="H1649" i="65"/>
  <c r="H1650" i="65"/>
  <c r="H1651" i="65"/>
  <c r="H1652" i="65"/>
  <c r="H1653" i="65"/>
  <c r="H1654" i="65"/>
  <c r="H1655" i="65"/>
  <c r="I1655" i="65" s="1"/>
  <c r="H1656" i="65"/>
  <c r="I1656" i="65" s="1"/>
  <c r="H1657" i="65"/>
  <c r="H1658" i="65"/>
  <c r="I1658" i="65" s="1"/>
  <c r="H1659" i="65"/>
  <c r="I1659" i="65" s="1"/>
  <c r="H1660" i="65"/>
  <c r="I1660" i="65" s="1"/>
  <c r="H1661" i="65"/>
  <c r="I1661" i="65" s="1"/>
  <c r="H1662" i="65"/>
  <c r="I1662" i="65" s="1"/>
  <c r="H1663" i="65"/>
  <c r="I1663" i="65" s="1"/>
  <c r="H1664" i="65"/>
  <c r="H1665" i="65"/>
  <c r="H1666" i="65"/>
  <c r="H1667" i="65"/>
  <c r="H1668" i="65"/>
  <c r="I1668" i="65" s="1"/>
  <c r="H1669" i="65"/>
  <c r="I1669" i="65" s="1"/>
  <c r="H1670" i="65"/>
  <c r="I1670" i="65" s="1"/>
  <c r="H1671" i="65"/>
  <c r="H1672" i="65"/>
  <c r="I1672" i="65" s="1"/>
  <c r="H1673" i="65"/>
  <c r="I1673" i="65" s="1"/>
  <c r="H1674" i="65"/>
  <c r="I1674" i="65" s="1"/>
  <c r="H1675" i="65"/>
  <c r="I1675" i="65" s="1"/>
  <c r="H1676" i="65"/>
  <c r="H1677" i="65"/>
  <c r="I1677" i="65" s="1"/>
  <c r="H1678" i="65"/>
  <c r="H1679" i="65"/>
  <c r="H1680" i="65"/>
  <c r="H1681" i="65"/>
  <c r="H1682" i="65"/>
  <c r="I1682" i="65" s="1"/>
  <c r="H1683" i="65"/>
  <c r="I1683" i="65" s="1"/>
  <c r="H1684" i="65"/>
  <c r="I1684" i="65" s="1"/>
  <c r="H1685" i="65"/>
  <c r="H1686" i="65"/>
  <c r="I1686" i="65" s="1"/>
  <c r="H1687" i="65"/>
  <c r="I1687" i="65" s="1"/>
  <c r="H1688" i="65"/>
  <c r="I1688" i="65" s="1"/>
  <c r="H1689" i="65"/>
  <c r="I1689" i="65" s="1"/>
  <c r="H1690" i="65"/>
  <c r="I1690" i="65" s="1"/>
  <c r="H1691" i="65"/>
  <c r="H1692" i="65"/>
  <c r="H1693" i="65"/>
  <c r="H1694" i="65"/>
  <c r="H1695" i="65"/>
  <c r="H1696" i="65"/>
  <c r="I1696" i="65" s="1"/>
  <c r="H1697" i="65"/>
  <c r="I1697" i="65" s="1"/>
  <c r="H1698" i="65"/>
  <c r="H1699" i="65"/>
  <c r="H1700" i="65"/>
  <c r="I1700" i="65" s="1"/>
  <c r="H1701" i="65"/>
  <c r="H1702" i="65"/>
  <c r="H1703" i="65"/>
  <c r="H1704" i="65"/>
  <c r="I1704" i="65" s="1"/>
  <c r="H1705" i="65"/>
  <c r="H1706" i="65"/>
  <c r="H1707" i="65"/>
  <c r="H1708" i="65"/>
  <c r="H1709" i="65"/>
  <c r="H1710" i="65"/>
  <c r="I1710" i="65" s="1"/>
  <c r="H1711" i="65"/>
  <c r="I1711" i="65" s="1"/>
  <c r="H1712" i="65"/>
  <c r="I1712" i="65" s="1"/>
  <c r="H1713" i="65"/>
  <c r="I1713" i="65" s="1"/>
  <c r="H1714" i="65"/>
  <c r="I1714" i="65" s="1"/>
  <c r="H1715" i="65"/>
  <c r="I1715" i="65" s="1"/>
  <c r="H1716" i="65"/>
  <c r="I1716" i="65" s="1"/>
  <c r="H1717" i="65"/>
  <c r="H1718" i="65"/>
  <c r="I1718" i="65" s="1"/>
  <c r="H1719" i="65"/>
  <c r="H1720" i="65"/>
  <c r="H1721" i="65"/>
  <c r="H1722" i="65"/>
  <c r="H1723" i="65"/>
  <c r="H1724" i="65"/>
  <c r="I1724" i="65" s="1"/>
  <c r="H1725" i="65"/>
  <c r="I1725" i="65" s="1"/>
  <c r="H1726" i="65"/>
  <c r="I1726" i="65" s="1"/>
  <c r="H1727" i="65"/>
  <c r="H1728" i="65"/>
  <c r="I1728" i="65" s="1"/>
  <c r="H1729" i="65"/>
  <c r="I1729" i="65" s="1"/>
  <c r="H1730" i="65"/>
  <c r="I1730" i="65" s="1"/>
  <c r="H1731" i="65"/>
  <c r="I1731" i="65" s="1"/>
  <c r="H1732" i="65"/>
  <c r="I1732" i="65" s="1"/>
  <c r="H1733" i="65"/>
  <c r="H1734" i="65"/>
  <c r="H1735" i="65"/>
  <c r="H1736" i="65"/>
  <c r="H1737" i="65"/>
  <c r="H1738" i="65"/>
  <c r="H1739" i="65"/>
  <c r="I1739" i="65" s="1"/>
  <c r="H1740" i="65"/>
  <c r="I1740" i="65" s="1"/>
  <c r="H1741" i="65"/>
  <c r="H1742" i="65"/>
  <c r="I1742" i="65" s="1"/>
  <c r="H1743" i="65"/>
  <c r="I1743" i="65" s="1"/>
  <c r="H1744" i="65"/>
  <c r="I1744" i="65" s="1"/>
  <c r="H1745" i="65"/>
  <c r="I1745" i="65" s="1"/>
  <c r="H1746" i="65"/>
  <c r="I1746" i="65" s="1"/>
  <c r="H1747" i="65"/>
  <c r="I1747" i="65" s="1"/>
  <c r="H1748" i="65"/>
  <c r="H1749" i="65"/>
  <c r="H1750" i="65"/>
  <c r="H1751" i="65"/>
  <c r="H1752" i="65"/>
  <c r="I1752" i="65" s="1"/>
  <c r="H1753" i="65"/>
  <c r="I1753" i="65" s="1"/>
  <c r="H1754" i="65"/>
  <c r="I1754" i="65" s="1"/>
  <c r="H1755" i="65"/>
  <c r="H1756" i="65"/>
  <c r="I1756" i="65" s="1"/>
  <c r="H1757" i="65"/>
  <c r="I1757" i="65" s="1"/>
  <c r="H1758" i="65"/>
  <c r="I1758" i="65" s="1"/>
  <c r="H1759" i="65"/>
  <c r="H1760" i="65"/>
  <c r="H1761" i="65"/>
  <c r="H1762" i="65"/>
  <c r="H1763" i="65"/>
  <c r="H1764" i="65"/>
  <c r="H1765" i="65"/>
  <c r="H1766" i="65"/>
  <c r="I1766" i="65" s="1"/>
  <c r="H1767" i="65"/>
  <c r="I1767" i="65" s="1"/>
  <c r="H1768" i="65"/>
  <c r="I1768" i="65" s="1"/>
  <c r="H1769" i="65"/>
  <c r="H1770" i="65"/>
  <c r="H1771" i="65"/>
  <c r="I1771" i="65" s="1"/>
  <c r="H1772" i="65"/>
  <c r="H1773" i="65"/>
  <c r="I1773" i="65" s="1"/>
  <c r="H1774" i="65"/>
  <c r="I1774" i="65" s="1"/>
  <c r="H1775" i="65"/>
  <c r="H1776" i="65"/>
  <c r="H1777" i="65"/>
  <c r="H1778" i="65"/>
  <c r="H1779" i="65"/>
  <c r="H1780" i="65"/>
  <c r="I1780" i="65" s="1"/>
  <c r="H1781" i="65"/>
  <c r="I1781" i="65" s="1"/>
  <c r="H1782" i="65"/>
  <c r="I1782" i="65" s="1"/>
  <c r="H1783" i="65"/>
  <c r="H1784" i="65"/>
  <c r="I1784" i="65" s="1"/>
  <c r="H1785" i="65"/>
  <c r="I1785" i="65" s="1"/>
  <c r="H1786" i="65"/>
  <c r="I1786" i="65" s="1"/>
  <c r="H1787" i="65"/>
  <c r="H1788" i="65"/>
  <c r="I1788" i="65" s="1"/>
  <c r="H1789" i="65"/>
  <c r="H1790" i="65"/>
  <c r="H1791" i="65"/>
  <c r="H1792" i="65"/>
  <c r="H1793" i="65"/>
  <c r="H1794" i="65"/>
  <c r="I1794" i="65" s="1"/>
  <c r="H1795" i="65"/>
  <c r="I1795" i="65" s="1"/>
  <c r="H1796" i="65"/>
  <c r="I1796" i="65" s="1"/>
  <c r="H1797" i="65"/>
  <c r="H1798" i="65"/>
  <c r="I1798" i="65" s="1"/>
  <c r="H1799" i="65"/>
  <c r="H1800" i="65"/>
  <c r="I1800" i="65" s="1"/>
  <c r="H1801" i="65"/>
  <c r="I1801" i="65" s="1"/>
  <c r="H1802" i="65"/>
  <c r="I1802" i="65" s="1"/>
  <c r="H1803" i="65"/>
  <c r="H1804" i="65"/>
  <c r="H1805" i="65"/>
  <c r="H1806" i="65"/>
  <c r="H1807" i="65"/>
  <c r="H1808" i="65"/>
  <c r="I1808" i="65" s="1"/>
  <c r="H1809" i="65"/>
  <c r="I1809" i="65" s="1"/>
  <c r="H1810" i="65"/>
  <c r="I1810" i="65" s="1"/>
  <c r="H1811" i="65"/>
  <c r="I1811" i="65" s="1"/>
  <c r="H1812" i="65"/>
  <c r="H1813" i="65"/>
  <c r="I1813" i="65" s="1"/>
  <c r="H1814" i="65"/>
  <c r="I1814" i="65" s="1"/>
  <c r="H1815" i="65"/>
  <c r="H1816" i="65"/>
  <c r="I1816" i="65" s="1"/>
  <c r="H1817" i="65"/>
  <c r="H1818" i="65"/>
  <c r="H1819" i="65"/>
  <c r="H1820" i="65"/>
  <c r="H1821" i="65"/>
  <c r="H1822" i="65"/>
  <c r="I1822" i="65" s="1"/>
  <c r="H1823" i="65"/>
  <c r="I1823" i="65" s="1"/>
  <c r="H1824" i="65"/>
  <c r="I1824" i="65" s="1"/>
  <c r="H1825" i="65"/>
  <c r="H1826" i="65"/>
  <c r="H1827" i="65"/>
  <c r="I1827" i="65" s="1"/>
  <c r="H1828" i="65"/>
  <c r="I1828" i="65" s="1"/>
  <c r="H1829" i="65"/>
  <c r="I1829" i="65" s="1"/>
  <c r="H1830" i="65"/>
  <c r="I1830" i="65" s="1"/>
  <c r="H1831" i="65"/>
  <c r="H1832" i="65"/>
  <c r="H1833" i="65"/>
  <c r="H1834" i="65"/>
  <c r="H1835" i="65"/>
  <c r="H1836" i="65"/>
  <c r="H1837" i="65"/>
  <c r="I1837" i="65" s="1"/>
  <c r="H1838" i="65"/>
  <c r="I1838" i="65" s="1"/>
  <c r="H1839" i="65"/>
  <c r="H1840" i="65"/>
  <c r="H1841" i="65"/>
  <c r="I1841" i="65" s="1"/>
  <c r="H1842" i="65"/>
  <c r="I1842" i="65" s="1"/>
  <c r="H1843" i="65"/>
  <c r="I1843" i="65" s="1"/>
  <c r="H1844" i="65"/>
  <c r="H1845" i="65"/>
  <c r="I1845" i="65" s="1"/>
  <c r="H1846" i="65"/>
  <c r="H1847" i="65"/>
  <c r="H1848" i="65"/>
  <c r="H1849" i="65"/>
  <c r="H1850" i="65"/>
  <c r="H1851" i="65"/>
  <c r="I1851" i="65" s="1"/>
  <c r="H1852" i="65"/>
  <c r="H1853" i="65"/>
  <c r="H1854" i="65"/>
  <c r="H1855" i="65"/>
  <c r="I1855" i="65" s="1"/>
  <c r="H1856" i="65"/>
  <c r="H1857" i="65"/>
  <c r="I1857" i="65" s="1"/>
  <c r="H1858" i="65"/>
  <c r="I1858" i="65" s="1"/>
  <c r="H1859" i="65"/>
  <c r="H1860" i="65"/>
  <c r="H1861" i="65"/>
  <c r="H1862" i="65"/>
  <c r="H1863" i="65"/>
  <c r="H1864" i="65"/>
  <c r="I1864" i="65" s="1"/>
  <c r="H1865" i="65"/>
  <c r="I1865" i="65" s="1"/>
  <c r="H1866" i="65"/>
  <c r="H1867" i="65"/>
  <c r="H1868" i="65"/>
  <c r="H1869" i="65"/>
  <c r="I1869" i="65" s="1"/>
  <c r="H1870" i="65"/>
  <c r="I1870" i="65" s="1"/>
  <c r="H1871" i="65"/>
  <c r="H1872" i="65"/>
  <c r="H1873" i="65"/>
  <c r="H1874" i="65"/>
  <c r="H1875" i="65"/>
  <c r="H1876" i="65"/>
  <c r="H1877" i="65"/>
  <c r="H1878" i="65"/>
  <c r="I1878" i="65" s="1"/>
  <c r="H1879" i="65"/>
  <c r="I1879" i="65" s="1"/>
  <c r="H1880" i="65"/>
  <c r="H1881" i="65"/>
  <c r="H1882" i="65"/>
  <c r="H1883" i="65"/>
  <c r="I1883" i="65" s="1"/>
  <c r="H1884" i="65"/>
  <c r="I1884" i="65" s="1"/>
  <c r="H1885" i="65"/>
  <c r="I1885" i="65" s="1"/>
  <c r="H1886" i="65"/>
  <c r="I1886" i="65" s="1"/>
  <c r="H1887" i="65"/>
  <c r="H1888" i="65"/>
  <c r="H1889" i="65"/>
  <c r="H1890" i="65"/>
  <c r="H1891" i="65"/>
  <c r="H1892" i="65"/>
  <c r="I1892" i="65" s="1"/>
  <c r="H1893" i="65"/>
  <c r="I1893" i="65" s="1"/>
  <c r="H1894" i="65"/>
  <c r="H1895" i="65"/>
  <c r="H1896" i="65"/>
  <c r="H1897" i="65"/>
  <c r="I1897" i="65" s="1"/>
  <c r="H1898" i="65"/>
  <c r="I1898" i="65" s="1"/>
  <c r="H1899" i="65"/>
  <c r="I1899" i="65" s="1"/>
  <c r="H1900" i="65"/>
  <c r="H1901" i="65"/>
  <c r="H1902" i="65"/>
  <c r="H1903" i="65"/>
  <c r="I1903" i="65" s="1"/>
  <c r="H1904" i="65"/>
  <c r="H1905" i="65"/>
  <c r="H1906" i="65"/>
  <c r="I1906" i="65" s="1"/>
  <c r="H1907" i="65"/>
  <c r="I1907" i="65" s="1"/>
  <c r="H1908" i="65"/>
  <c r="H1909" i="65"/>
  <c r="I1909" i="65" s="1"/>
  <c r="H1910" i="65"/>
  <c r="H1911" i="65"/>
  <c r="I1911" i="65" s="1"/>
  <c r="H1912" i="65"/>
  <c r="I1912" i="65" s="1"/>
  <c r="H1913" i="65"/>
  <c r="I1913" i="65" s="1"/>
  <c r="H1914" i="65"/>
  <c r="I1914" i="65" s="1"/>
  <c r="H1915" i="65"/>
  <c r="H1916" i="65"/>
  <c r="H1917" i="65"/>
  <c r="H1918" i="65"/>
  <c r="H1919" i="65"/>
  <c r="H1920" i="65"/>
  <c r="I1920" i="65" s="1"/>
  <c r="H1921" i="65"/>
  <c r="I1921" i="65" s="1"/>
  <c r="H1922" i="65"/>
  <c r="H1923" i="65"/>
  <c r="H1924" i="65"/>
  <c r="H1925" i="65"/>
  <c r="I1925" i="65" s="1"/>
  <c r="H1926" i="65"/>
  <c r="I1926" i="65" s="1"/>
  <c r="H1927" i="65"/>
  <c r="I1927" i="65" s="1"/>
  <c r="H1928" i="65"/>
  <c r="H1929" i="65"/>
  <c r="H1930" i="65"/>
  <c r="H1931" i="65"/>
  <c r="H1932" i="65"/>
  <c r="H1933" i="65"/>
  <c r="H1934" i="65"/>
  <c r="I1934" i="65" s="1"/>
  <c r="H1935" i="65"/>
  <c r="I1935" i="65" s="1"/>
  <c r="H1936" i="65"/>
  <c r="H1937" i="65"/>
  <c r="H1938" i="65"/>
  <c r="H1939" i="65"/>
  <c r="I1939" i="65" s="1"/>
  <c r="H1940" i="65"/>
  <c r="I1940" i="65" s="1"/>
  <c r="H1941" i="65"/>
  <c r="I1941" i="65" s="1"/>
  <c r="H1942" i="65"/>
  <c r="I1942" i="65" s="1"/>
  <c r="H1943" i="65"/>
  <c r="H1944" i="65"/>
  <c r="H1945" i="65"/>
  <c r="H1946" i="65"/>
  <c r="H1947" i="65"/>
  <c r="H1948" i="65"/>
  <c r="I1948" i="65" s="1"/>
  <c r="H1949" i="65"/>
  <c r="I1949" i="65" s="1"/>
  <c r="H1950" i="65"/>
  <c r="H1951" i="65"/>
  <c r="H1952" i="65"/>
  <c r="H1953" i="65"/>
  <c r="I1953" i="65" s="1"/>
  <c r="H1954" i="65"/>
  <c r="H1955" i="65"/>
  <c r="H1956" i="65"/>
  <c r="I1956" i="65" s="1"/>
  <c r="H1957" i="65"/>
  <c r="H1958" i="65"/>
  <c r="H1959" i="65"/>
  <c r="H1960" i="65"/>
  <c r="H1961" i="65"/>
  <c r="H1962" i="65"/>
  <c r="I1962" i="65" s="1"/>
  <c r="H1963" i="65"/>
  <c r="I1963" i="65" s="1"/>
  <c r="H1964" i="65"/>
  <c r="H1965" i="65"/>
  <c r="H1966" i="65"/>
  <c r="H1967" i="65"/>
  <c r="I1967" i="65" s="1"/>
  <c r="H1968" i="65"/>
  <c r="I1968" i="65" s="1"/>
  <c r="H1969" i="65"/>
  <c r="H1970" i="65"/>
  <c r="H1971" i="65"/>
  <c r="H1972" i="65"/>
  <c r="H1973" i="65"/>
  <c r="H1974" i="65"/>
  <c r="H1975" i="65"/>
  <c r="H1976" i="65"/>
  <c r="I1976" i="65" s="1"/>
  <c r="H1977" i="65"/>
  <c r="I1977" i="65" s="1"/>
  <c r="H1978" i="65"/>
  <c r="H1979" i="65"/>
  <c r="H1980" i="65"/>
  <c r="H1981" i="65"/>
  <c r="I1981" i="65" s="1"/>
  <c r="H1982" i="65"/>
  <c r="I1982" i="65" s="1"/>
  <c r="H1983" i="65"/>
  <c r="I1983" i="65" s="1"/>
  <c r="H1984" i="65"/>
  <c r="I1984" i="65" s="1"/>
  <c r="H1985" i="65"/>
  <c r="H1986" i="65"/>
  <c r="H1987" i="65"/>
  <c r="H1988" i="65"/>
  <c r="H1989" i="65"/>
  <c r="H1990" i="65"/>
  <c r="H1991" i="65"/>
  <c r="I1991" i="65" s="1"/>
  <c r="H1992" i="65"/>
  <c r="H1993" i="65"/>
  <c r="H1994" i="65"/>
  <c r="H1995" i="65"/>
  <c r="I1995" i="65" s="1"/>
  <c r="H1996" i="65"/>
  <c r="H1997" i="65"/>
  <c r="I1997" i="65" s="1"/>
  <c r="H1998" i="65"/>
  <c r="I1998" i="65" s="1"/>
  <c r="H1999" i="65"/>
  <c r="H2000" i="65"/>
  <c r="H2001" i="65"/>
  <c r="H2002" i="65"/>
  <c r="H2003" i="65"/>
  <c r="H2004" i="65"/>
  <c r="I2004" i="65" s="1"/>
  <c r="H2005" i="65"/>
  <c r="I2005" i="65" s="1"/>
  <c r="H2006" i="65"/>
  <c r="H2007" i="65"/>
  <c r="H2008" i="65"/>
  <c r="H2009" i="65"/>
  <c r="I2009" i="65" s="1"/>
  <c r="H2010" i="65"/>
  <c r="H2011" i="65"/>
  <c r="H2012" i="65"/>
  <c r="I2012" i="65" s="1"/>
  <c r="H2013" i="65"/>
  <c r="H2014" i="65"/>
  <c r="H2015" i="65"/>
  <c r="H2016" i="65"/>
  <c r="H2017" i="65"/>
  <c r="H2018" i="65"/>
  <c r="H2019" i="65"/>
  <c r="I2019" i="65" s="1"/>
  <c r="H2020" i="65"/>
  <c r="H2021" i="65"/>
  <c r="H2022" i="65"/>
  <c r="H2023" i="65"/>
  <c r="I2023" i="65" s="1"/>
  <c r="H2024" i="65"/>
  <c r="I2024" i="65" s="1"/>
  <c r="H2025" i="65"/>
  <c r="I2025" i="65" s="1"/>
  <c r="H2026" i="65"/>
  <c r="I2026" i="65" s="1"/>
  <c r="H2027" i="65"/>
  <c r="I2027" i="65" s="1"/>
  <c r="H2028" i="65"/>
  <c r="H2029" i="65"/>
  <c r="H2030" i="65"/>
  <c r="H2031" i="65"/>
  <c r="H2032" i="65"/>
  <c r="I2032" i="65" s="1"/>
  <c r="H2033" i="65"/>
  <c r="I2033" i="65" s="1"/>
  <c r="H2034" i="65"/>
  <c r="H2035" i="65"/>
  <c r="H2036" i="65"/>
  <c r="H2037" i="65"/>
  <c r="I2037" i="65" s="1"/>
  <c r="H2038" i="65"/>
  <c r="H2039" i="65"/>
  <c r="H2040" i="65"/>
  <c r="I2040" i="65" s="1"/>
  <c r="H2041" i="65"/>
  <c r="H2042" i="65"/>
  <c r="H2043" i="65"/>
  <c r="H2044" i="65"/>
  <c r="H2045" i="65"/>
  <c r="H2046" i="65"/>
  <c r="I2046" i="65" s="1"/>
  <c r="H2047" i="65"/>
  <c r="I2047" i="65" s="1"/>
  <c r="H2048" i="65"/>
  <c r="H2049" i="65"/>
  <c r="H2050" i="65"/>
  <c r="H2051" i="65"/>
  <c r="I2051" i="65" s="1"/>
  <c r="H2052" i="65"/>
  <c r="I2052" i="65" s="1"/>
  <c r="H2053" i="65"/>
  <c r="I2053" i="65" s="1"/>
  <c r="H2054" i="65"/>
  <c r="I2054" i="65" s="1"/>
  <c r="H2055" i="65"/>
  <c r="H2056" i="65"/>
  <c r="H2057" i="65"/>
  <c r="I2057" i="65" s="1"/>
  <c r="H2058" i="65"/>
  <c r="H2059" i="65"/>
  <c r="H2060" i="65"/>
  <c r="H2061" i="65"/>
  <c r="I2061" i="65" s="1"/>
  <c r="H2062" i="65"/>
  <c r="H2063" i="65"/>
  <c r="H2064" i="65"/>
  <c r="H2065" i="65"/>
  <c r="I2065" i="65" s="1"/>
  <c r="H2066" i="65"/>
  <c r="I2066" i="65" s="1"/>
  <c r="H2067" i="65"/>
  <c r="I2067" i="65" s="1"/>
  <c r="H2068" i="65"/>
  <c r="I2068" i="65" s="1"/>
  <c r="H2069" i="65"/>
  <c r="H2070" i="65"/>
  <c r="H2071" i="65"/>
  <c r="H2072" i="65"/>
  <c r="H2073" i="65"/>
  <c r="H2074" i="65"/>
  <c r="H2075" i="65"/>
  <c r="I2075" i="65" s="1"/>
  <c r="H2076" i="65"/>
  <c r="H2077" i="65"/>
  <c r="H2078" i="65"/>
  <c r="H2079" i="65"/>
  <c r="I2079" i="65" s="1"/>
  <c r="H2080" i="65"/>
  <c r="I2080" i="65" s="1"/>
  <c r="H2081" i="65"/>
  <c r="I2081" i="65" s="1"/>
  <c r="H2082" i="65"/>
  <c r="H2083" i="65"/>
  <c r="H2084" i="65"/>
  <c r="H2085" i="65"/>
  <c r="H2086" i="65"/>
  <c r="H2087" i="65"/>
  <c r="H2088" i="65"/>
  <c r="H2089" i="65"/>
  <c r="I2089" i="65" s="1"/>
  <c r="H2090" i="65"/>
  <c r="H2091" i="65"/>
  <c r="H2092" i="65"/>
  <c r="H2093" i="65"/>
  <c r="I2093" i="65" s="1"/>
  <c r="H2094" i="65"/>
  <c r="I2094" i="65" s="1"/>
  <c r="H2095" i="65"/>
  <c r="I2095" i="65" s="1"/>
  <c r="H2096" i="65"/>
  <c r="I2096" i="65" s="1"/>
  <c r="H2097" i="65"/>
  <c r="H2098" i="65"/>
  <c r="H2099" i="65"/>
  <c r="H2100" i="65"/>
  <c r="H2101" i="65"/>
  <c r="H2102" i="65"/>
  <c r="I2102" i="65" s="1"/>
  <c r="H2103" i="65"/>
  <c r="H2104" i="65"/>
  <c r="H2105" i="65"/>
  <c r="H2106" i="65"/>
  <c r="H2107" i="65"/>
  <c r="I2107" i="65" s="1"/>
  <c r="H2108" i="65"/>
  <c r="I2108" i="65" s="1"/>
  <c r="H2109" i="65"/>
  <c r="I2109" i="65" s="1"/>
  <c r="H2110" i="65"/>
  <c r="I2110" i="65" s="1"/>
  <c r="H2111" i="65"/>
  <c r="H2112" i="65"/>
  <c r="H2113" i="65"/>
  <c r="H2114" i="65"/>
  <c r="H2115" i="65"/>
  <c r="H2116" i="65"/>
  <c r="I2116" i="65" s="1"/>
  <c r="H2117" i="65"/>
  <c r="I2117" i="65" s="1"/>
  <c r="H2118" i="65"/>
  <c r="H2119" i="65"/>
  <c r="H2120" i="65"/>
  <c r="H2121" i="65"/>
  <c r="I2121" i="65" s="1"/>
  <c r="H2122" i="65"/>
  <c r="I2122" i="65" s="1"/>
  <c r="H2123" i="65"/>
  <c r="H2124" i="65"/>
  <c r="H2125" i="65"/>
  <c r="H2126" i="65"/>
  <c r="H2127" i="65"/>
  <c r="H2128" i="65"/>
  <c r="H2129" i="65"/>
  <c r="H2130" i="65"/>
  <c r="H2131" i="65"/>
  <c r="I2131" i="65" s="1"/>
  <c r="H2132" i="65"/>
  <c r="H2133" i="65"/>
  <c r="H2134" i="65"/>
  <c r="H2135" i="65"/>
  <c r="I2135" i="65" s="1"/>
  <c r="H2136" i="65"/>
  <c r="I2136" i="65" s="1"/>
  <c r="H2137" i="65"/>
  <c r="H2138" i="65"/>
  <c r="I2138" i="65" s="1"/>
  <c r="H2139" i="65"/>
  <c r="H2140" i="65"/>
  <c r="H2141" i="65"/>
  <c r="H2142" i="65"/>
  <c r="H2143" i="65"/>
  <c r="H2144" i="65"/>
  <c r="I2144" i="65" s="1"/>
  <c r="H2145" i="65"/>
  <c r="I2145" i="65" s="1"/>
  <c r="H2146" i="65"/>
  <c r="H2147" i="65"/>
  <c r="H2148" i="65"/>
  <c r="H2149" i="65"/>
  <c r="I2149" i="65" s="1"/>
  <c r="H2150" i="65"/>
  <c r="I2150" i="65" s="1"/>
  <c r="H2151" i="65"/>
  <c r="H2152" i="65"/>
  <c r="I2152" i="65" s="1"/>
  <c r="H2153" i="65"/>
  <c r="I2153" i="65" s="1"/>
  <c r="H2154" i="65"/>
  <c r="H2155" i="65"/>
  <c r="H2156" i="65"/>
  <c r="H2157" i="65"/>
  <c r="H2158" i="65"/>
  <c r="I2158" i="65" s="1"/>
  <c r="H2159" i="65"/>
  <c r="H2160" i="65"/>
  <c r="H2161" i="65"/>
  <c r="H2162" i="65"/>
  <c r="H2163" i="65"/>
  <c r="I2163" i="65" s="1"/>
  <c r="H2164" i="65"/>
  <c r="I2164" i="65" s="1"/>
  <c r="H2165" i="65"/>
  <c r="I2165" i="65" s="1"/>
  <c r="H2166" i="65"/>
  <c r="I2166" i="65" s="1"/>
  <c r="H2167" i="65"/>
  <c r="I2167" i="65" s="1"/>
  <c r="H2168" i="65"/>
  <c r="H2169" i="65"/>
  <c r="H2170" i="65"/>
  <c r="H2171" i="65"/>
  <c r="H2172" i="65"/>
  <c r="I2172" i="65" s="1"/>
  <c r="H2173" i="65"/>
  <c r="I2173" i="65" s="1"/>
  <c r="H2174" i="65"/>
  <c r="H2175" i="65"/>
  <c r="H2176" i="65"/>
  <c r="H2177" i="65"/>
  <c r="H2178" i="65"/>
  <c r="I2178" i="65" s="1"/>
  <c r="H2179" i="65"/>
  <c r="H2180" i="65"/>
  <c r="H2181" i="65"/>
  <c r="H2182" i="65"/>
  <c r="H2183" i="65"/>
  <c r="H2184" i="65"/>
  <c r="H2185" i="65"/>
  <c r="H2186" i="65"/>
  <c r="I2186" i="65" s="1"/>
  <c r="H2187" i="65"/>
  <c r="I2187" i="65" s="1"/>
  <c r="H2188" i="65"/>
  <c r="H2189" i="65"/>
  <c r="H2190" i="65"/>
  <c r="H2191" i="65"/>
  <c r="I2191" i="65" s="1"/>
  <c r="H2192" i="65"/>
  <c r="I2192" i="65" s="1"/>
  <c r="H2193" i="65"/>
  <c r="H2194" i="65"/>
  <c r="H2195" i="65"/>
  <c r="H2196" i="65"/>
  <c r="H2197" i="65"/>
  <c r="H2198" i="65"/>
  <c r="H2199" i="65"/>
  <c r="H2200" i="65"/>
  <c r="I2200" i="65" s="1"/>
  <c r="H2201" i="65"/>
  <c r="H2202" i="65"/>
  <c r="H2203" i="65"/>
  <c r="H2204" i="65"/>
  <c r="H2205" i="65"/>
  <c r="I2205" i="65" s="1"/>
  <c r="H2206" i="65"/>
  <c r="H2207" i="65"/>
  <c r="I2207" i="65" s="1"/>
  <c r="H2208" i="65"/>
  <c r="I2208" i="65" s="1"/>
  <c r="H2209" i="65"/>
  <c r="H2210" i="65"/>
  <c r="H2211" i="65"/>
  <c r="H2212" i="65"/>
  <c r="H2213" i="65"/>
  <c r="H2214" i="65"/>
  <c r="I2214" i="65" s="1"/>
  <c r="H2215" i="65"/>
  <c r="H2216" i="65"/>
  <c r="H2217" i="65"/>
  <c r="H2218" i="65"/>
  <c r="H2219" i="65"/>
  <c r="I2219" i="65" s="1"/>
  <c r="H2220" i="65"/>
  <c r="I2220" i="65" s="1"/>
  <c r="H2221" i="65"/>
  <c r="I2221" i="65" s="1"/>
  <c r="H2222" i="65"/>
  <c r="H2223" i="65"/>
  <c r="H2224" i="65"/>
  <c r="H2225" i="65"/>
  <c r="H2226" i="65"/>
  <c r="H2227" i="65"/>
  <c r="H2228" i="65"/>
  <c r="I2228" i="65" s="1"/>
  <c r="H2229" i="65"/>
  <c r="H2230" i="65"/>
  <c r="H2231" i="65"/>
  <c r="H2232" i="65"/>
  <c r="H2233" i="65"/>
  <c r="I2233" i="65" s="1"/>
  <c r="H2234" i="65"/>
  <c r="H2235" i="65"/>
  <c r="I2235" i="65" s="1"/>
  <c r="H2236" i="65"/>
  <c r="I2236" i="65" s="1"/>
  <c r="H2237" i="65"/>
  <c r="H2238" i="65"/>
  <c r="H2239" i="65"/>
  <c r="H2240" i="65"/>
  <c r="H2241" i="65"/>
  <c r="H2242" i="65"/>
  <c r="H2243" i="65"/>
  <c r="H2244" i="65"/>
  <c r="H2245" i="65"/>
  <c r="H2246" i="65"/>
  <c r="H2247" i="65"/>
  <c r="I2247" i="65" s="1"/>
  <c r="H2248" i="65"/>
  <c r="I2248" i="65" s="1"/>
  <c r="H2249" i="65"/>
  <c r="H2250" i="65"/>
  <c r="I2250" i="65" s="1"/>
  <c r="H2251" i="65"/>
  <c r="H2252" i="65"/>
  <c r="H2253" i="65"/>
  <c r="H2254" i="65"/>
  <c r="H2255" i="65"/>
  <c r="H2256" i="65"/>
  <c r="I2256" i="65" s="1"/>
  <c r="H2257" i="65"/>
  <c r="H2258" i="65"/>
  <c r="H2259" i="65"/>
  <c r="H2260" i="65"/>
  <c r="H2261" i="65"/>
  <c r="H2262" i="65"/>
  <c r="I2262" i="65" s="1"/>
  <c r="H2263" i="65"/>
  <c r="H2264" i="65"/>
  <c r="H2265" i="65"/>
  <c r="H2266" i="65"/>
  <c r="H2267" i="65"/>
  <c r="H2268" i="65"/>
  <c r="H2269" i="65"/>
  <c r="H2270" i="65"/>
  <c r="H2271" i="65"/>
  <c r="H2272" i="65"/>
  <c r="H2273" i="65"/>
  <c r="H2274" i="65"/>
  <c r="H2275" i="65"/>
  <c r="I2275" i="65" s="1"/>
  <c r="H2276" i="65"/>
  <c r="I2276" i="65" s="1"/>
  <c r="H2277" i="65"/>
  <c r="I2277" i="65" s="1"/>
  <c r="H2278" i="65"/>
  <c r="H2279" i="65"/>
  <c r="H2280" i="65"/>
  <c r="H2281" i="65"/>
  <c r="H2282" i="65"/>
  <c r="H2283" i="65"/>
  <c r="H2284" i="65"/>
  <c r="H2285" i="65"/>
  <c r="H2286" i="65"/>
  <c r="H2287" i="65"/>
  <c r="H2288" i="65"/>
  <c r="H2289" i="65"/>
  <c r="I2289" i="65" s="1"/>
  <c r="H2290" i="65"/>
  <c r="I2290" i="65" s="1"/>
  <c r="H2291" i="65"/>
  <c r="I2291" i="65" s="1"/>
  <c r="H2292" i="65"/>
  <c r="H2293" i="65"/>
  <c r="H2294" i="65"/>
  <c r="H2295" i="65"/>
  <c r="H2296" i="65"/>
  <c r="H2297" i="65"/>
  <c r="H2298" i="65"/>
  <c r="I2298" i="65" s="1"/>
  <c r="H2299" i="65"/>
  <c r="H2300" i="65"/>
  <c r="H2301" i="65"/>
  <c r="H2302" i="65"/>
  <c r="H2303" i="65"/>
  <c r="H2304" i="65"/>
  <c r="H2305" i="65"/>
  <c r="I2305" i="65" s="1"/>
  <c r="H2306" i="65"/>
  <c r="H2307" i="65"/>
  <c r="H2308" i="65"/>
  <c r="H2309" i="65"/>
  <c r="H2310" i="65"/>
  <c r="H2311" i="65"/>
  <c r="H2312" i="65"/>
  <c r="I2312" i="65" s="1"/>
  <c r="H2313" i="65"/>
  <c r="H2314" i="65"/>
  <c r="H2315" i="65"/>
  <c r="H2316" i="65"/>
  <c r="H2317" i="65"/>
  <c r="I2317" i="65" s="1"/>
  <c r="H2318" i="65"/>
  <c r="I2318" i="65" s="1"/>
  <c r="H2319" i="65"/>
  <c r="H2320" i="65"/>
  <c r="I2320" i="65" s="1"/>
  <c r="H2321" i="65"/>
  <c r="H2322" i="65"/>
  <c r="H2323" i="65"/>
  <c r="H2324" i="65"/>
  <c r="H2325" i="65"/>
  <c r="H2326" i="65"/>
  <c r="H2327" i="65"/>
  <c r="H2328" i="65"/>
  <c r="H2329" i="65"/>
  <c r="H2330" i="65"/>
  <c r="H2331" i="65"/>
  <c r="I2331" i="65" s="1"/>
  <c r="H2332" i="65"/>
  <c r="H2333" i="65"/>
  <c r="I2333" i="65" s="1"/>
  <c r="H2334" i="65"/>
  <c r="H2335" i="65"/>
  <c r="H2336" i="65"/>
  <c r="H2337" i="65"/>
  <c r="H2338" i="65"/>
  <c r="H2339" i="65"/>
  <c r="H2340" i="65"/>
  <c r="I2340" i="65" s="1"/>
  <c r="H2341" i="65"/>
  <c r="H2342" i="65"/>
  <c r="H2343" i="65"/>
  <c r="H2344" i="65"/>
  <c r="H2345" i="65"/>
  <c r="I2345" i="65" s="1"/>
  <c r="H2346" i="65"/>
  <c r="I2346" i="65" s="1"/>
  <c r="H2347" i="65"/>
  <c r="I2347" i="65" s="1"/>
  <c r="H2348" i="65"/>
  <c r="I2348" i="65" s="1"/>
  <c r="H2349" i="65"/>
  <c r="H2350" i="65"/>
  <c r="H2351" i="65"/>
  <c r="H2352" i="65"/>
  <c r="H2353" i="65"/>
  <c r="H2354" i="65"/>
  <c r="I2354" i="65" s="1"/>
  <c r="H2355" i="65"/>
  <c r="H2356" i="65"/>
  <c r="H2357" i="65"/>
  <c r="H2358" i="65"/>
  <c r="H2359" i="65"/>
  <c r="I2359" i="65" s="1"/>
  <c r="H2360" i="65"/>
  <c r="H2361" i="65"/>
  <c r="H2362" i="65"/>
  <c r="I2362" i="65" s="1"/>
  <c r="H2363" i="65"/>
  <c r="I2363" i="65" s="1"/>
  <c r="H2364" i="65"/>
  <c r="H2365" i="65"/>
  <c r="H2366" i="65"/>
  <c r="H2367" i="65"/>
  <c r="H2368" i="65"/>
  <c r="I2368" i="65" s="1"/>
  <c r="H2369" i="65"/>
  <c r="H2370" i="65"/>
  <c r="H2371" i="65"/>
  <c r="H2372" i="65"/>
  <c r="H2373" i="65"/>
  <c r="I2373" i="65" s="1"/>
  <c r="H2374" i="65"/>
  <c r="I2374" i="65" s="1"/>
  <c r="H2375" i="65"/>
  <c r="H2376" i="65"/>
  <c r="I2376" i="65" s="1"/>
  <c r="H2377" i="65"/>
  <c r="H2378" i="65"/>
  <c r="H2379" i="65"/>
  <c r="H2380" i="65"/>
  <c r="H2381" i="65"/>
  <c r="H2382" i="65"/>
  <c r="I2382" i="65" s="1"/>
  <c r="H2383" i="65"/>
  <c r="H2384" i="65"/>
  <c r="H2385" i="65"/>
  <c r="H2386" i="65"/>
  <c r="H2387" i="65"/>
  <c r="H2388" i="65"/>
  <c r="I2388" i="65" s="1"/>
  <c r="H2389" i="65"/>
  <c r="I2389" i="65" s="1"/>
  <c r="H2390" i="65"/>
  <c r="H2391" i="65"/>
  <c r="H2392" i="65"/>
  <c r="H2393" i="65"/>
  <c r="H2394" i="65"/>
  <c r="H2395" i="65"/>
  <c r="H2396" i="65"/>
  <c r="H2397" i="65"/>
  <c r="H2398" i="65"/>
  <c r="H2399" i="65"/>
  <c r="H2400" i="65"/>
  <c r="H2401" i="65"/>
  <c r="I2401" i="65" s="1"/>
  <c r="H2402" i="65"/>
  <c r="I2402" i="65" s="1"/>
  <c r="H2403" i="65"/>
  <c r="I2403" i="65" s="1"/>
  <c r="H2404" i="65"/>
  <c r="I2404" i="65" s="1"/>
  <c r="H2405" i="65"/>
  <c r="H2406" i="65"/>
  <c r="H2407" i="65"/>
  <c r="H2408" i="65"/>
  <c r="H2409" i="65"/>
  <c r="H2410" i="65"/>
  <c r="H2411" i="65"/>
  <c r="H2412" i="65"/>
  <c r="H2413" i="65"/>
  <c r="H2414" i="65"/>
  <c r="H2415" i="65"/>
  <c r="I2415" i="65" s="1"/>
  <c r="H2416" i="65"/>
  <c r="I2416" i="65" s="1"/>
  <c r="H2417" i="65"/>
  <c r="I2417" i="65" s="1"/>
  <c r="H2418" i="65"/>
  <c r="I2418" i="65" s="1"/>
  <c r="H2419" i="65"/>
  <c r="H2420" i="65"/>
  <c r="H2421" i="65"/>
  <c r="H2422" i="65"/>
  <c r="H2423" i="65"/>
  <c r="H2424" i="65"/>
  <c r="I2424" i="65" s="1"/>
  <c r="H2425" i="65"/>
  <c r="H2426" i="65"/>
  <c r="H2427" i="65"/>
  <c r="H2428" i="65"/>
  <c r="H2429" i="65"/>
  <c r="I2429" i="65" s="1"/>
  <c r="H2430" i="65"/>
  <c r="H2431" i="65"/>
  <c r="I2431" i="65" s="1"/>
  <c r="H2432" i="65"/>
  <c r="I2432" i="65" s="1"/>
  <c r="H2433" i="65"/>
  <c r="H2434" i="65"/>
  <c r="H2435" i="65"/>
  <c r="H2436" i="65"/>
  <c r="H2437" i="65"/>
  <c r="H2438" i="65"/>
  <c r="I2438" i="65" s="1"/>
  <c r="H2439" i="65"/>
  <c r="H2440" i="65"/>
  <c r="H2441" i="65"/>
  <c r="H2442" i="65"/>
  <c r="H2443" i="65"/>
  <c r="I2443" i="65" s="1"/>
  <c r="H2444" i="65"/>
  <c r="H2445" i="65"/>
  <c r="I2445" i="65" s="1"/>
  <c r="H2446" i="65"/>
  <c r="I2446" i="65" s="1"/>
  <c r="H2447" i="65"/>
  <c r="H2448" i="65"/>
  <c r="H2449" i="65"/>
  <c r="H2450" i="65"/>
  <c r="H2451" i="65"/>
  <c r="H2452" i="65"/>
  <c r="I2452" i="65" s="1"/>
  <c r="H2453" i="65"/>
  <c r="H2454" i="65"/>
  <c r="H2455" i="65"/>
  <c r="H2456" i="65"/>
  <c r="H2457" i="65"/>
  <c r="I2457" i="65" s="1"/>
  <c r="H2458" i="65"/>
  <c r="I2458" i="65" s="1"/>
  <c r="H2459" i="65"/>
  <c r="I2459" i="65" s="1"/>
  <c r="H2460" i="65"/>
  <c r="I2460" i="65" s="1"/>
  <c r="H2461" i="65"/>
  <c r="H2462" i="65"/>
  <c r="H2463" i="65"/>
  <c r="H2464" i="65"/>
  <c r="H2465" i="65"/>
  <c r="H2466" i="65"/>
  <c r="I2466" i="65" s="1"/>
  <c r="H2467" i="65"/>
  <c r="H2468" i="65"/>
  <c r="H2469" i="65"/>
  <c r="H2470" i="65"/>
  <c r="H2471" i="65"/>
  <c r="I2471" i="65" s="1"/>
  <c r="H2472" i="65"/>
  <c r="I2472" i="65" s="1"/>
  <c r="H2473" i="65"/>
  <c r="H2474" i="65"/>
  <c r="I2474" i="65" s="1"/>
  <c r="H2475" i="65"/>
  <c r="H2476" i="65"/>
  <c r="H2477" i="65"/>
  <c r="H2478" i="65"/>
  <c r="H2479" i="65"/>
  <c r="H2480" i="65"/>
  <c r="I2480" i="65" s="1"/>
  <c r="H2481" i="65"/>
  <c r="H2482" i="65"/>
  <c r="H2483" i="65"/>
  <c r="H2484" i="65"/>
  <c r="H2485" i="65"/>
  <c r="I2485" i="65" s="1"/>
  <c r="H2486" i="65"/>
  <c r="I2486" i="65" s="1"/>
  <c r="H2487" i="65"/>
  <c r="H2488" i="65"/>
  <c r="I2488" i="65" s="1"/>
  <c r="H2489" i="65"/>
  <c r="H2490" i="65"/>
  <c r="H2491" i="65"/>
  <c r="H2492" i="65"/>
  <c r="H2493" i="65"/>
  <c r="H2494" i="65"/>
  <c r="I2494" i="65" s="1"/>
  <c r="H2495" i="65"/>
  <c r="I2495" i="65" s="1"/>
  <c r="H2496" i="65"/>
  <c r="H2497" i="65"/>
  <c r="H2498" i="65"/>
  <c r="H2499" i="65"/>
  <c r="I2499" i="65" s="1"/>
  <c r="H2500" i="65"/>
  <c r="H2501" i="65"/>
  <c r="H2502" i="65"/>
  <c r="I2502" i="65" s="1"/>
  <c r="H2503" i="65"/>
  <c r="H2504" i="65"/>
  <c r="H2505" i="65"/>
  <c r="H2506" i="65"/>
  <c r="H2507" i="65"/>
  <c r="H2508" i="65"/>
  <c r="I2508" i="65" s="1"/>
  <c r="H2509" i="65"/>
  <c r="H2510" i="65"/>
  <c r="H2511" i="65"/>
  <c r="H2512" i="65"/>
  <c r="H2513" i="65"/>
  <c r="I2513" i="65" s="1"/>
  <c r="H2514" i="65"/>
  <c r="I2514" i="65" s="1"/>
  <c r="H2515" i="65"/>
  <c r="H2516" i="65"/>
  <c r="I2516" i="65" s="1"/>
  <c r="H2517" i="65"/>
  <c r="H2518" i="65"/>
  <c r="H2519" i="65"/>
  <c r="H2520" i="65"/>
  <c r="H2521" i="65"/>
  <c r="H2522" i="65"/>
  <c r="I2522" i="65" s="1"/>
  <c r="H2523" i="65"/>
  <c r="H2524" i="65"/>
  <c r="H2525" i="65"/>
  <c r="H2526" i="65"/>
  <c r="H2527" i="65"/>
  <c r="H2528" i="65"/>
  <c r="H2529" i="65"/>
  <c r="I2529" i="65" s="1"/>
  <c r="H2530" i="65"/>
  <c r="I2530" i="65" s="1"/>
  <c r="H2531" i="65"/>
  <c r="H2532" i="65"/>
  <c r="H2533" i="65"/>
  <c r="H2534" i="65"/>
  <c r="H2535" i="65"/>
  <c r="H2536" i="65"/>
  <c r="I2536" i="65" s="1"/>
  <c r="H2537" i="65"/>
  <c r="H2538" i="65"/>
  <c r="H2539" i="65"/>
  <c r="H2540" i="65"/>
  <c r="H2541" i="65"/>
  <c r="H2542" i="65"/>
  <c r="H2543" i="65"/>
  <c r="H2544" i="65"/>
  <c r="I2544" i="65" s="1"/>
  <c r="H2545" i="65"/>
  <c r="H2546" i="65"/>
  <c r="H2547" i="65"/>
  <c r="H2548" i="65"/>
  <c r="H2549" i="65"/>
  <c r="H2550" i="65"/>
  <c r="I2550" i="65" s="1"/>
  <c r="H2551" i="65"/>
  <c r="H2552" i="65"/>
  <c r="H2553" i="65"/>
  <c r="H2554" i="65"/>
  <c r="H2555" i="65"/>
  <c r="I2555" i="65" s="1"/>
  <c r="H2556" i="65"/>
  <c r="H2557" i="65"/>
  <c r="I2557" i="65" s="1"/>
  <c r="H2558" i="65"/>
  <c r="I2558" i="65" s="1"/>
  <c r="H2559" i="65"/>
  <c r="H2560" i="65"/>
  <c r="H2561" i="65"/>
  <c r="H2562" i="65"/>
  <c r="H2563" i="65"/>
  <c r="H2564" i="65"/>
  <c r="I2564" i="65" s="1"/>
  <c r="H2565" i="65"/>
  <c r="H2566" i="65"/>
  <c r="H2567" i="65"/>
  <c r="H2568" i="65"/>
  <c r="H2569" i="65"/>
  <c r="I2569" i="65" s="1"/>
  <c r="H2570" i="65"/>
  <c r="I2570" i="65" s="1"/>
  <c r="H2571" i="65"/>
  <c r="H2572" i="65"/>
  <c r="I2572" i="65" s="1"/>
  <c r="H2573" i="65"/>
  <c r="H2574" i="65"/>
  <c r="H2575" i="65"/>
  <c r="H2576" i="65"/>
  <c r="H2577" i="65"/>
  <c r="H2578" i="65"/>
  <c r="I2578" i="65" s="1"/>
  <c r="H2579" i="65"/>
  <c r="H2580" i="65"/>
  <c r="H2581" i="65"/>
  <c r="H2582" i="65"/>
  <c r="H2583" i="65"/>
  <c r="I2583" i="65" s="1"/>
  <c r="H2584" i="65"/>
  <c r="I2584" i="65" s="1"/>
  <c r="H2585" i="65"/>
  <c r="I2585" i="65" s="1"/>
  <c r="H2586" i="65"/>
  <c r="H2587" i="65"/>
  <c r="H2588" i="65"/>
  <c r="H2589" i="65"/>
  <c r="H2590" i="65"/>
  <c r="H2591" i="65"/>
  <c r="H2592" i="65"/>
  <c r="I2592" i="65" s="1"/>
  <c r="H2593" i="65"/>
  <c r="H2594" i="65"/>
  <c r="H2595" i="65"/>
  <c r="H2596" i="65"/>
  <c r="H2597" i="65"/>
  <c r="I2597" i="65" s="1"/>
  <c r="H2598" i="65"/>
  <c r="H2599" i="65"/>
  <c r="I2599" i="65" s="1"/>
  <c r="H2600" i="65"/>
  <c r="I2600" i="65" s="1"/>
  <c r="H2601" i="65"/>
  <c r="H2602" i="65"/>
  <c r="H2603" i="65"/>
  <c r="H2604" i="65"/>
  <c r="H2605" i="65"/>
  <c r="H2606" i="65"/>
  <c r="H2607" i="65"/>
  <c r="H2608" i="65"/>
  <c r="H2609" i="65"/>
  <c r="I2609" i="65" s="1"/>
  <c r="H2610" i="65"/>
  <c r="H2611" i="65"/>
  <c r="I2611" i="65" s="1"/>
  <c r="H2612" i="65"/>
  <c r="I2612" i="65" s="1"/>
  <c r="H2613" i="65"/>
  <c r="I2613" i="65" s="1"/>
  <c r="H2614" i="65"/>
  <c r="I2614" i="65" s="1"/>
  <c r="H2615" i="65"/>
  <c r="H2616" i="65"/>
  <c r="H2617" i="65"/>
  <c r="H2618" i="65"/>
  <c r="H2619" i="65"/>
  <c r="H2620" i="65"/>
  <c r="I2620" i="65" s="1"/>
  <c r="H2621" i="65"/>
  <c r="H2622" i="65"/>
  <c r="H2623" i="65"/>
  <c r="H2624" i="65"/>
  <c r="H2625" i="65"/>
  <c r="I2625" i="65" s="1"/>
  <c r="H2626" i="65"/>
  <c r="I2626" i="65" s="1"/>
  <c r="H2627" i="65"/>
  <c r="I2627" i="65" s="1"/>
  <c r="H2628" i="65"/>
  <c r="I2628" i="65" s="1"/>
  <c r="H2629" i="65"/>
  <c r="I2629" i="65" s="1"/>
  <c r="H2630" i="65"/>
  <c r="H2631" i="65"/>
  <c r="H2632" i="65"/>
  <c r="H2633" i="65"/>
  <c r="H2634" i="65"/>
  <c r="I2634" i="65" s="1"/>
  <c r="H2635" i="65"/>
  <c r="H2636" i="65"/>
  <c r="H2637" i="65"/>
  <c r="H2638" i="65"/>
  <c r="H2639" i="65"/>
  <c r="I2639" i="65" s="1"/>
  <c r="H2640" i="65"/>
  <c r="H2641" i="65"/>
  <c r="H2642" i="65"/>
  <c r="I2642" i="65" s="1"/>
  <c r="H2643" i="65"/>
  <c r="H2644" i="65"/>
  <c r="H2645" i="65"/>
  <c r="H2646" i="65"/>
  <c r="H2647" i="65"/>
  <c r="H2648" i="65"/>
  <c r="I2648" i="65" s="1"/>
  <c r="H2649" i="65"/>
  <c r="H2650" i="65"/>
  <c r="H2651" i="65"/>
  <c r="H2652" i="65"/>
  <c r="H2653" i="65"/>
  <c r="H2654" i="65"/>
  <c r="H2655" i="65"/>
  <c r="I2655" i="65" s="1"/>
  <c r="H2656" i="65"/>
  <c r="I2656" i="65" s="1"/>
  <c r="H2657" i="65"/>
  <c r="H2658" i="65"/>
  <c r="H2659" i="65"/>
  <c r="H2660" i="65"/>
  <c r="H2661" i="65"/>
  <c r="H2662" i="65"/>
  <c r="I2662" i="65" s="1"/>
  <c r="H2663" i="65"/>
  <c r="H2664" i="65"/>
  <c r="H2665" i="65"/>
  <c r="H2666" i="65"/>
  <c r="H2667" i="65"/>
  <c r="I2667" i="65" s="1"/>
  <c r="H2668" i="65"/>
  <c r="I2668" i="65" s="1"/>
  <c r="H2669" i="65"/>
  <c r="I2669" i="65" s="1"/>
  <c r="H2670" i="65"/>
  <c r="I2670" i="65" s="1"/>
  <c r="H2671" i="65"/>
  <c r="H2672" i="65"/>
  <c r="H2673" i="65"/>
  <c r="H2674" i="65"/>
  <c r="H2675" i="65"/>
  <c r="H2676" i="65"/>
  <c r="H2677" i="65"/>
  <c r="H2678" i="65"/>
  <c r="H2679" i="65"/>
  <c r="H2680" i="65"/>
  <c r="H2681" i="65"/>
  <c r="I2681" i="65" s="1"/>
  <c r="H2682" i="65"/>
  <c r="H2683" i="65"/>
  <c r="I2683" i="65" s="1"/>
  <c r="H2684" i="65"/>
  <c r="I2684" i="65" s="1"/>
  <c r="H2685" i="65"/>
  <c r="H2686" i="65"/>
  <c r="H2687" i="65"/>
  <c r="H2688" i="65"/>
  <c r="H2689" i="65"/>
  <c r="H2690" i="65"/>
  <c r="I2690" i="65" s="1"/>
  <c r="H2691" i="65"/>
  <c r="H2692" i="65"/>
  <c r="H2693" i="65"/>
  <c r="H2694" i="65"/>
  <c r="H2695" i="65"/>
  <c r="I2695" i="65" s="1"/>
  <c r="H2696" i="65"/>
  <c r="I2696" i="65" s="1"/>
  <c r="H2697" i="65"/>
  <c r="I2697" i="65" s="1"/>
  <c r="H2698" i="65"/>
  <c r="H2699" i="65"/>
  <c r="H2700" i="65"/>
  <c r="H2701" i="65"/>
  <c r="H2702" i="65"/>
  <c r="H2703" i="65"/>
  <c r="H2704" i="65"/>
  <c r="I2704" i="65" s="1"/>
  <c r="H2705" i="65"/>
  <c r="H2706" i="65"/>
  <c r="H2707" i="65"/>
  <c r="H2708" i="65"/>
  <c r="H2709" i="65"/>
  <c r="I2709" i="65" s="1"/>
  <c r="H2710" i="65"/>
  <c r="H2711" i="65"/>
  <c r="I2711" i="65" s="1"/>
  <c r="H2712" i="65"/>
  <c r="H2713" i="65"/>
  <c r="H2714" i="65"/>
  <c r="H2715" i="65"/>
  <c r="H2716" i="65"/>
  <c r="H2717" i="65"/>
  <c r="H2718" i="65"/>
  <c r="H2719" i="65"/>
  <c r="H2720" i="65"/>
  <c r="H2721" i="65"/>
  <c r="H2722" i="65"/>
  <c r="H2723" i="65"/>
  <c r="I2723" i="65" s="1"/>
  <c r="H2724" i="65"/>
  <c r="I2724" i="65" s="1"/>
  <c r="H2725" i="65"/>
  <c r="I2725" i="65" s="1"/>
  <c r="H2726" i="65"/>
  <c r="H2727" i="65"/>
  <c r="H2728" i="65"/>
  <c r="H2729" i="65"/>
  <c r="H2730" i="65"/>
  <c r="H2731" i="65"/>
  <c r="H2732" i="65"/>
  <c r="I2732" i="65" s="1"/>
  <c r="H2733" i="65"/>
  <c r="H2734" i="65"/>
  <c r="H2735" i="65"/>
  <c r="I2735" i="65" s="1"/>
  <c r="H2736" i="65"/>
  <c r="H2737" i="65"/>
  <c r="I2737" i="65" s="1"/>
  <c r="H2738" i="65"/>
  <c r="H2739" i="65"/>
  <c r="I2739" i="65" s="1"/>
  <c r="H2740" i="65"/>
  <c r="H2741" i="65"/>
  <c r="H2742" i="65"/>
  <c r="H2743" i="65"/>
  <c r="H2744" i="65"/>
  <c r="H2745" i="65"/>
  <c r="H2746" i="65"/>
  <c r="I2746" i="65" s="1"/>
  <c r="H2747" i="65"/>
  <c r="H2748" i="65"/>
  <c r="H2749" i="65"/>
  <c r="H2750" i="65"/>
  <c r="H2751" i="65"/>
  <c r="I2751" i="65" s="1"/>
  <c r="H2752" i="65"/>
  <c r="I2752" i="65" s="1"/>
  <c r="H2753" i="65"/>
  <c r="H2754" i="65"/>
  <c r="I2754" i="65" s="1"/>
  <c r="H2755" i="65"/>
  <c r="H2756" i="65"/>
  <c r="H2757" i="65"/>
  <c r="H2758" i="65"/>
  <c r="H2759" i="65"/>
  <c r="H2760" i="65"/>
  <c r="I2760" i="65" s="1"/>
  <c r="H2761" i="65"/>
  <c r="H2762" i="65"/>
  <c r="H2763" i="65"/>
  <c r="H2764" i="65"/>
  <c r="H2765" i="65"/>
  <c r="I2765" i="65" s="1"/>
  <c r="H2766" i="65"/>
  <c r="H2767" i="65"/>
  <c r="H2768" i="65"/>
  <c r="H2769" i="65"/>
  <c r="H2770" i="65"/>
  <c r="H2771" i="65"/>
  <c r="H2772" i="65"/>
  <c r="H2773" i="65"/>
  <c r="H2774" i="65"/>
  <c r="I2774" i="65" s="1"/>
  <c r="H2775" i="65"/>
  <c r="H2776" i="65"/>
  <c r="H2777" i="65"/>
  <c r="H2778" i="65"/>
  <c r="H2779" i="65"/>
  <c r="I2779" i="65" s="1"/>
  <c r="H2780" i="65"/>
  <c r="H2781" i="65"/>
  <c r="I2781" i="65" s="1"/>
  <c r="H2782" i="65"/>
  <c r="I2782" i="65" s="1"/>
  <c r="H2783" i="65"/>
  <c r="H2784" i="65"/>
  <c r="H2785" i="65"/>
  <c r="H2786" i="65"/>
  <c r="H2787" i="65"/>
  <c r="H2788" i="65"/>
  <c r="I2788" i="65" s="1"/>
  <c r="H2789" i="65"/>
  <c r="H2790" i="65"/>
  <c r="H2791" i="65"/>
  <c r="H2792" i="65"/>
  <c r="H2793" i="65"/>
  <c r="I2793" i="65" s="1"/>
  <c r="H2794" i="65"/>
  <c r="H2795" i="65"/>
  <c r="H2796" i="65"/>
  <c r="H2797" i="65"/>
  <c r="H2798" i="65"/>
  <c r="H2799" i="65"/>
  <c r="H2800" i="65"/>
  <c r="H2801" i="65"/>
  <c r="H2802" i="65"/>
  <c r="I2802" i="65" s="1"/>
  <c r="H2803" i="65"/>
  <c r="H2804" i="65"/>
  <c r="H2805" i="65"/>
  <c r="H2806" i="65"/>
  <c r="H2807" i="65"/>
  <c r="H2808" i="65"/>
  <c r="H2809" i="65"/>
  <c r="I2809" i="65" s="1"/>
  <c r="H2810" i="65"/>
  <c r="I2810" i="65" s="1"/>
  <c r="H2811" i="65"/>
  <c r="I2811" i="65" s="1"/>
  <c r="H2812" i="65"/>
  <c r="H2813" i="65"/>
  <c r="H2814" i="65"/>
  <c r="H2815" i="65"/>
  <c r="H2816" i="65"/>
  <c r="I2816" i="65" s="1"/>
  <c r="H2817" i="65"/>
  <c r="H2818" i="65"/>
  <c r="H2819" i="65"/>
  <c r="H2820" i="65"/>
  <c r="H2821" i="65"/>
  <c r="H2822" i="65"/>
  <c r="H2823" i="65"/>
  <c r="I2823" i="65" s="1"/>
  <c r="H2824" i="65"/>
  <c r="H2825" i="65"/>
  <c r="H2826" i="65"/>
  <c r="H2827" i="65"/>
  <c r="H2828" i="65"/>
  <c r="H2829" i="65"/>
  <c r="H2830" i="65"/>
  <c r="I2830" i="65" s="1"/>
  <c r="H2831" i="65"/>
  <c r="H2832" i="65"/>
  <c r="H2833" i="65"/>
  <c r="H2834" i="65"/>
  <c r="H2835" i="65"/>
  <c r="H2836" i="65"/>
  <c r="H2837" i="65"/>
  <c r="H2838" i="65"/>
  <c r="I2838" i="65" s="1"/>
  <c r="H2839" i="65"/>
  <c r="H2840" i="65"/>
  <c r="H2841" i="65"/>
  <c r="H2842" i="65"/>
  <c r="H2843" i="65"/>
  <c r="H2844" i="65"/>
  <c r="I2844" i="65" s="1"/>
  <c r="H2845" i="65"/>
  <c r="H2846" i="65"/>
  <c r="H2847" i="65"/>
  <c r="H2848" i="65"/>
  <c r="H2849" i="65"/>
  <c r="H2850" i="65"/>
  <c r="H2851" i="65"/>
  <c r="H2852" i="65"/>
  <c r="I2852" i="65" s="1"/>
  <c r="H2853" i="65"/>
  <c r="H2854" i="65"/>
  <c r="H2855" i="65"/>
  <c r="H2856" i="65"/>
  <c r="H2857" i="65"/>
  <c r="H2858" i="65"/>
  <c r="I2858" i="65" s="1"/>
  <c r="H2859" i="65"/>
  <c r="H2860" i="65"/>
  <c r="H2861" i="65"/>
  <c r="H2862" i="65"/>
  <c r="H2863" i="65"/>
  <c r="H2864" i="65"/>
  <c r="H2865" i="65"/>
  <c r="H2866" i="65"/>
  <c r="I2866" i="65" s="1"/>
  <c r="H2867" i="65"/>
  <c r="H2868" i="65"/>
  <c r="H2869" i="65"/>
  <c r="H2870" i="65"/>
  <c r="H2871" i="65"/>
  <c r="H2872" i="65"/>
  <c r="I2872" i="65" s="1"/>
  <c r="H2873" i="65"/>
  <c r="H2874" i="65"/>
  <c r="H2875" i="65"/>
  <c r="H2876" i="65"/>
  <c r="H2877" i="65"/>
  <c r="H2878" i="65"/>
  <c r="H2879" i="65"/>
  <c r="H2880" i="65"/>
  <c r="H2881" i="65"/>
  <c r="H2882" i="65"/>
  <c r="H2883" i="65"/>
  <c r="H2884" i="65"/>
  <c r="H2885" i="65"/>
  <c r="H2886" i="65"/>
  <c r="I2886" i="65" s="1"/>
  <c r="H2887" i="65"/>
  <c r="H2888" i="65"/>
  <c r="H2889" i="65"/>
  <c r="H2890" i="65"/>
  <c r="H2891" i="65"/>
  <c r="H2892" i="65"/>
  <c r="H2893" i="65"/>
  <c r="I2893" i="65" s="1"/>
  <c r="H2894" i="65"/>
  <c r="H2895" i="65"/>
  <c r="H2896" i="65"/>
  <c r="H2897" i="65"/>
  <c r="H2898" i="65"/>
  <c r="H2899" i="65"/>
  <c r="H2900" i="65"/>
  <c r="I2900" i="65" s="1"/>
  <c r="H2901" i="65"/>
  <c r="H2902" i="65"/>
  <c r="H2903" i="65"/>
  <c r="H2904" i="65"/>
  <c r="H2905" i="65"/>
  <c r="H2906" i="65"/>
  <c r="H2907" i="65"/>
  <c r="H2908" i="65"/>
  <c r="I2908" i="65" s="1"/>
  <c r="H2909" i="65"/>
  <c r="H2910" i="65"/>
  <c r="H2911" i="65"/>
  <c r="H2912" i="65"/>
  <c r="H2913" i="65"/>
  <c r="H2914" i="65"/>
  <c r="I2914" i="65" s="1"/>
  <c r="H2915" i="65"/>
  <c r="H2916" i="65"/>
  <c r="H2917" i="65"/>
  <c r="H2918" i="65"/>
  <c r="H2919" i="65"/>
  <c r="H2920" i="65"/>
  <c r="H2921" i="65"/>
  <c r="H2922" i="65"/>
  <c r="I2922" i="65" s="1"/>
  <c r="H2923" i="65"/>
  <c r="H2924" i="65"/>
  <c r="H2925" i="65"/>
  <c r="H2926" i="65"/>
  <c r="H2927" i="65"/>
  <c r="H2928" i="65"/>
  <c r="I2928" i="65" s="1"/>
  <c r="H2929" i="65"/>
  <c r="H2930" i="65"/>
  <c r="H2931" i="65"/>
  <c r="H2932" i="65"/>
  <c r="H2933" i="65"/>
  <c r="H2934" i="65"/>
  <c r="H2935" i="65"/>
  <c r="H2936" i="65"/>
  <c r="I2936" i="65" s="1"/>
  <c r="H2937" i="65"/>
  <c r="H2938" i="65"/>
  <c r="H2939" i="65"/>
  <c r="H2940" i="65"/>
  <c r="H2941" i="65"/>
  <c r="H2942" i="65"/>
  <c r="I2942" i="65" s="1"/>
  <c r="H2943" i="65"/>
  <c r="H2944" i="65"/>
  <c r="H2945" i="65"/>
  <c r="H2946" i="65"/>
  <c r="H2947" i="65"/>
  <c r="H2948" i="65"/>
  <c r="H2949" i="65"/>
  <c r="H2950" i="65"/>
  <c r="H2951" i="65"/>
  <c r="I2951" i="65" s="1"/>
  <c r="H2952" i="65"/>
  <c r="H2953" i="65"/>
  <c r="H2954" i="65"/>
  <c r="H2955" i="65"/>
  <c r="H2956" i="65"/>
  <c r="I2956" i="65" s="1"/>
  <c r="H2957" i="65"/>
  <c r="H2958" i="65"/>
  <c r="H2959" i="65"/>
  <c r="H2960" i="65"/>
  <c r="H2961" i="65"/>
  <c r="H2962" i="65"/>
  <c r="H2963" i="65"/>
  <c r="H2964" i="65"/>
  <c r="H2965" i="65"/>
  <c r="H2966" i="65"/>
  <c r="H2967" i="65"/>
  <c r="H2968" i="65"/>
  <c r="H2969" i="65"/>
  <c r="H2970" i="65"/>
  <c r="H2971" i="65"/>
  <c r="H2972" i="65"/>
  <c r="H2973" i="65"/>
  <c r="H2974" i="65"/>
  <c r="H2975" i="65"/>
  <c r="H2976" i="65"/>
  <c r="H2977" i="65"/>
  <c r="H2978" i="65"/>
  <c r="H2979" i="65"/>
  <c r="H2980" i="65"/>
  <c r="H2981" i="65"/>
  <c r="H2982" i="65"/>
  <c r="H2983" i="65"/>
  <c r="H2984" i="65"/>
  <c r="I2984" i="65" s="1"/>
  <c r="H2985" i="65"/>
  <c r="H2986" i="65"/>
  <c r="H2987" i="65"/>
  <c r="H2988" i="65"/>
  <c r="H2989" i="65"/>
  <c r="H2990" i="65"/>
  <c r="H2991" i="65"/>
  <c r="H2992" i="65"/>
  <c r="I2992" i="65" s="1"/>
  <c r="H2993" i="65"/>
  <c r="H2994" i="65"/>
  <c r="H2995" i="65"/>
  <c r="H2996" i="65"/>
  <c r="H2997" i="65"/>
  <c r="H2998" i="65"/>
  <c r="I2998" i="65" s="1"/>
  <c r="H2999" i="65"/>
  <c r="H3000" i="65"/>
  <c r="H3001" i="65"/>
  <c r="H3002" i="65"/>
  <c r="H3003" i="65"/>
  <c r="H3004" i="65"/>
  <c r="H3005" i="65"/>
  <c r="H3006" i="65"/>
  <c r="I3006" i="65" s="1"/>
  <c r="H3007" i="65"/>
  <c r="H3008" i="65"/>
  <c r="H3009" i="65"/>
  <c r="H3010" i="65"/>
  <c r="H3011" i="65"/>
  <c r="H3012" i="65"/>
  <c r="I3012" i="65" s="1"/>
  <c r="H3013" i="65"/>
  <c r="H3014" i="65"/>
  <c r="H3015" i="65"/>
  <c r="H3016" i="65"/>
  <c r="H3017" i="65"/>
  <c r="H3018" i="65"/>
  <c r="H3019" i="65"/>
  <c r="H3020" i="65"/>
  <c r="H3021" i="65"/>
  <c r="H3022" i="65"/>
  <c r="H3023" i="65"/>
  <c r="H3024" i="65"/>
  <c r="H3025" i="65"/>
  <c r="H3026" i="65"/>
  <c r="I3026" i="65" s="1"/>
  <c r="H3027" i="65"/>
  <c r="H3028" i="65"/>
  <c r="H3029" i="65"/>
  <c r="H3030" i="65"/>
  <c r="H3031" i="65"/>
  <c r="H3032" i="65"/>
  <c r="H3033" i="65"/>
  <c r="H3034" i="65"/>
  <c r="H3035" i="65"/>
  <c r="H3036" i="65"/>
  <c r="H3037" i="65"/>
  <c r="H3038" i="65"/>
  <c r="H3039" i="65"/>
  <c r="H3040" i="65"/>
  <c r="I3040" i="65" s="1"/>
  <c r="H3041" i="65"/>
  <c r="H3042" i="65"/>
  <c r="H3043" i="65"/>
  <c r="H3044" i="65"/>
  <c r="H3045" i="65"/>
  <c r="H3046" i="65"/>
  <c r="H3047" i="65"/>
  <c r="H3048" i="65"/>
  <c r="I3048" i="65" s="1"/>
  <c r="H3049" i="65"/>
  <c r="H3050" i="65"/>
  <c r="H3051" i="65"/>
  <c r="H3052" i="65"/>
  <c r="H3053" i="65"/>
  <c r="H3054" i="65"/>
  <c r="I3054" i="65" s="1"/>
  <c r="H3055" i="65"/>
  <c r="H3056" i="65"/>
  <c r="H3057" i="65"/>
  <c r="H3058" i="65"/>
  <c r="H3059" i="65"/>
  <c r="H3060" i="65"/>
  <c r="H3061" i="65"/>
  <c r="H3062" i="65"/>
  <c r="I3062" i="65" s="1"/>
  <c r="H3063" i="65"/>
  <c r="H3064" i="65"/>
  <c r="H3065" i="65"/>
  <c r="H3066" i="65"/>
  <c r="H3067" i="65"/>
  <c r="H3068" i="65"/>
  <c r="I3068" i="65" s="1"/>
  <c r="H3069" i="65"/>
  <c r="H3070" i="65"/>
  <c r="H3071" i="65"/>
  <c r="H3072" i="65"/>
  <c r="H3073" i="65"/>
  <c r="H3074" i="65"/>
  <c r="H3075" i="65"/>
  <c r="H3076" i="65"/>
  <c r="I3076" i="65" s="1"/>
  <c r="H3077" i="65"/>
  <c r="H3078" i="65"/>
  <c r="H3079" i="65"/>
  <c r="H3080" i="65"/>
  <c r="H3081" i="65"/>
  <c r="H3082" i="65"/>
  <c r="H3083" i="65"/>
  <c r="H3084" i="65"/>
  <c r="H3085" i="65"/>
  <c r="H3086" i="65"/>
  <c r="H3087" i="65"/>
  <c r="H3088" i="65"/>
  <c r="H3089" i="65"/>
  <c r="H3090" i="65"/>
  <c r="H3091" i="65"/>
  <c r="H3092" i="65"/>
  <c r="H3093" i="65"/>
  <c r="H3094" i="65"/>
  <c r="H3095" i="65"/>
  <c r="H3096" i="65"/>
  <c r="H3097" i="65"/>
  <c r="H3098" i="65"/>
  <c r="H3099" i="65"/>
  <c r="H3100" i="65"/>
  <c r="H3101" i="65"/>
  <c r="H3102" i="65"/>
  <c r="H3103" i="65"/>
  <c r="H3104" i="65"/>
  <c r="I3104" i="65" s="1"/>
  <c r="H3105" i="65"/>
  <c r="I3105" i="65" s="1"/>
  <c r="H3106" i="65"/>
  <c r="H3107" i="65"/>
  <c r="H3108" i="65"/>
  <c r="H3109" i="65"/>
  <c r="H3110" i="65"/>
  <c r="H3111" i="65"/>
  <c r="H3112" i="65"/>
  <c r="H3113" i="65"/>
  <c r="H3114" i="65"/>
  <c r="H3115" i="65"/>
  <c r="H3116" i="65"/>
  <c r="H3117" i="65"/>
  <c r="H3118" i="65"/>
  <c r="I3118" i="65" s="1"/>
  <c r="H3119" i="65"/>
  <c r="H3120" i="65"/>
  <c r="H3121" i="65"/>
  <c r="H3122" i="65"/>
  <c r="H3123" i="65"/>
  <c r="H3124" i="65"/>
  <c r="H3125" i="65"/>
  <c r="H3126" i="65"/>
  <c r="H3127" i="65"/>
  <c r="H3128" i="65"/>
  <c r="H3129" i="65"/>
  <c r="H3130" i="65"/>
  <c r="H3131" i="65"/>
  <c r="H3132" i="65"/>
  <c r="I3132" i="65" s="1"/>
  <c r="H3133" i="65"/>
  <c r="H3134" i="65"/>
  <c r="H3135" i="65"/>
  <c r="H3136" i="65"/>
  <c r="H3137" i="65"/>
  <c r="H3138" i="65"/>
  <c r="H3139" i="65"/>
  <c r="H3140" i="65"/>
  <c r="H3141" i="65"/>
  <c r="H3142" i="65"/>
  <c r="H3143" i="65"/>
  <c r="H3144" i="65"/>
  <c r="H3145" i="65"/>
  <c r="H3146" i="65"/>
  <c r="I3146" i="65" s="1"/>
  <c r="H3147" i="65"/>
  <c r="H3148" i="65"/>
  <c r="H3149" i="65"/>
  <c r="H3150" i="65"/>
  <c r="H3151" i="65"/>
  <c r="H3152" i="65"/>
  <c r="H3153" i="65"/>
  <c r="H3154" i="65"/>
  <c r="H3155" i="65"/>
  <c r="H3156" i="65"/>
  <c r="H3157" i="65"/>
  <c r="H3158" i="65"/>
  <c r="H3159" i="65"/>
  <c r="H3160" i="65"/>
  <c r="I3160" i="65" s="1"/>
  <c r="H3161" i="65"/>
  <c r="H3162" i="65"/>
  <c r="H3163" i="65"/>
  <c r="H3164" i="65"/>
  <c r="H3165" i="65"/>
  <c r="H3166" i="65"/>
  <c r="H3167" i="65"/>
  <c r="H3168" i="65"/>
  <c r="H3169" i="65"/>
  <c r="H3170" i="65"/>
  <c r="H3171" i="65"/>
  <c r="H3172" i="65"/>
  <c r="H3173" i="65"/>
  <c r="H3174" i="65"/>
  <c r="H3175" i="65"/>
  <c r="H3176" i="65"/>
  <c r="H3177" i="65"/>
  <c r="H3178" i="65"/>
  <c r="H3179" i="65"/>
  <c r="H3180" i="65"/>
  <c r="I3180" i="65" s="1"/>
  <c r="H3181" i="65"/>
  <c r="H3182" i="65"/>
  <c r="H3183" i="65"/>
  <c r="H3184" i="65"/>
  <c r="H3185" i="65"/>
  <c r="H3186" i="65"/>
  <c r="H3187" i="65"/>
  <c r="H3188" i="65"/>
  <c r="H3189" i="65"/>
  <c r="H3190" i="65"/>
  <c r="H3191" i="65"/>
  <c r="H3192" i="65"/>
  <c r="H3193" i="65"/>
  <c r="H3194" i="65"/>
  <c r="H3195" i="65"/>
  <c r="H3196" i="65"/>
  <c r="H3197" i="65"/>
  <c r="H3198" i="65"/>
  <c r="H3199" i="65"/>
  <c r="H3200" i="65"/>
  <c r="H3201" i="65"/>
  <c r="H3202" i="65"/>
  <c r="I3202" i="65" s="1"/>
  <c r="H3203" i="65"/>
  <c r="H3204" i="65"/>
  <c r="H3205" i="65"/>
  <c r="H3206" i="65"/>
  <c r="H3207" i="65"/>
  <c r="H3208" i="65"/>
  <c r="H3209" i="65"/>
  <c r="H3210" i="65"/>
  <c r="H3211" i="65"/>
  <c r="H3212" i="65"/>
  <c r="H3213" i="65"/>
  <c r="H3214" i="65"/>
  <c r="H3215" i="65"/>
  <c r="H3216" i="65"/>
  <c r="I3216" i="65" s="1"/>
  <c r="H3217" i="65"/>
  <c r="H3218" i="65"/>
  <c r="H3219" i="65"/>
  <c r="H3220" i="65"/>
  <c r="H3221" i="65"/>
  <c r="H3222" i="65"/>
  <c r="H3223" i="65"/>
  <c r="H3224" i="65"/>
  <c r="H3225" i="65"/>
  <c r="H3226" i="65"/>
  <c r="H3227" i="65"/>
  <c r="H3228" i="65"/>
  <c r="H3229" i="65"/>
  <c r="H3230" i="65"/>
  <c r="I3230" i="65" s="1"/>
  <c r="H3231" i="65"/>
  <c r="H3232" i="65"/>
  <c r="H3233" i="65"/>
  <c r="H3234" i="65"/>
  <c r="H3235" i="65"/>
  <c r="H3236" i="65"/>
  <c r="H3237" i="65"/>
  <c r="H3238" i="65"/>
  <c r="H3239" i="65"/>
  <c r="H3240" i="65"/>
  <c r="H3241" i="65"/>
  <c r="H3242" i="65"/>
  <c r="H3243" i="65"/>
  <c r="H3244" i="65"/>
  <c r="H3245" i="65"/>
  <c r="H3246" i="65"/>
  <c r="H3247" i="65"/>
  <c r="H3248" i="65"/>
  <c r="H3249" i="65"/>
  <c r="H3250" i="65"/>
  <c r="H3251" i="65"/>
  <c r="H3252" i="65"/>
  <c r="H3253" i="65"/>
  <c r="H3254" i="65"/>
  <c r="H3255" i="65"/>
  <c r="H3256" i="65"/>
  <c r="H3257" i="65"/>
  <c r="H3258" i="65"/>
  <c r="I3258" i="65" s="1"/>
  <c r="H3259" i="65"/>
  <c r="H3260" i="65"/>
  <c r="H3261" i="65"/>
  <c r="H3262" i="65"/>
  <c r="H3263" i="65"/>
  <c r="H3264" i="65"/>
  <c r="H3265" i="65"/>
  <c r="H3266" i="65"/>
  <c r="H3267" i="65"/>
  <c r="H3268" i="65"/>
  <c r="H3269" i="65"/>
  <c r="H3270" i="65"/>
  <c r="H3271" i="65"/>
  <c r="H3272" i="65"/>
  <c r="I3272" i="65" s="1"/>
  <c r="H3273" i="65"/>
  <c r="H3274" i="65"/>
  <c r="H3275" i="65"/>
  <c r="H3276" i="65"/>
  <c r="H3277" i="65"/>
  <c r="H3278" i="65"/>
  <c r="H3279" i="65"/>
  <c r="H3280" i="65"/>
  <c r="H3281" i="65"/>
  <c r="H3282" i="65"/>
  <c r="H3283" i="65"/>
  <c r="H3284" i="65"/>
  <c r="H3285" i="65"/>
  <c r="H3286" i="65"/>
  <c r="H3287" i="65"/>
  <c r="H3288" i="65"/>
  <c r="H3289" i="65"/>
  <c r="H3290" i="65"/>
  <c r="H3291" i="65"/>
  <c r="H3292" i="65"/>
  <c r="H3293" i="65"/>
  <c r="H3294" i="65"/>
  <c r="H3295" i="65"/>
  <c r="H3296" i="65"/>
  <c r="H3297" i="65"/>
  <c r="H3298" i="65"/>
  <c r="H3299" i="65"/>
  <c r="H3300" i="65"/>
  <c r="I3300" i="65" s="1"/>
  <c r="H3301" i="65"/>
  <c r="H3302" i="65"/>
  <c r="H3303" i="65"/>
  <c r="H3304" i="65"/>
  <c r="H3305" i="65"/>
  <c r="H3306" i="65"/>
  <c r="H3307" i="65"/>
  <c r="H3308" i="65"/>
  <c r="H3309" i="65"/>
  <c r="H3310" i="65"/>
  <c r="H3311" i="65"/>
  <c r="H3312" i="65"/>
  <c r="H3313" i="65"/>
  <c r="H3314" i="65"/>
  <c r="H3315" i="65"/>
  <c r="H3316" i="65"/>
  <c r="H3317" i="65"/>
  <c r="H3318" i="65"/>
  <c r="H3319" i="65"/>
  <c r="H3320" i="65"/>
  <c r="H3321" i="65"/>
  <c r="H3322" i="65"/>
  <c r="H3323" i="65"/>
  <c r="H3324" i="65"/>
  <c r="H3325" i="65"/>
  <c r="H3326" i="65"/>
  <c r="H3327" i="65"/>
  <c r="H3328" i="65"/>
  <c r="I3328" i="65" s="1"/>
  <c r="H3329" i="65"/>
  <c r="H3330" i="65"/>
  <c r="H3331" i="65"/>
  <c r="H3332" i="65"/>
  <c r="H3333" i="65"/>
  <c r="H3334" i="65"/>
  <c r="H3335" i="65"/>
  <c r="H3336" i="65"/>
  <c r="H3337" i="65"/>
  <c r="H3338" i="65"/>
  <c r="H3339" i="65"/>
  <c r="H3340" i="65"/>
  <c r="H3341" i="65"/>
  <c r="H3342" i="65"/>
  <c r="I3342" i="65" s="1"/>
  <c r="H3343" i="65"/>
  <c r="H3344" i="65"/>
  <c r="H3345" i="65"/>
  <c r="H3346" i="65"/>
  <c r="H3347" i="65"/>
  <c r="H3348" i="65"/>
  <c r="H3349" i="65"/>
  <c r="H3350" i="65"/>
  <c r="H3351" i="65"/>
  <c r="H3352" i="65"/>
  <c r="H3353" i="65"/>
  <c r="H3354" i="65"/>
  <c r="H3355" i="65"/>
  <c r="H3356" i="65"/>
  <c r="I3356" i="65" s="1"/>
  <c r="H3357" i="65"/>
  <c r="H3358" i="65"/>
  <c r="H3359" i="65"/>
  <c r="H3360" i="65"/>
  <c r="H3361" i="65"/>
  <c r="H3362" i="65"/>
  <c r="H3363" i="65"/>
  <c r="H3364" i="65"/>
  <c r="H3365" i="65"/>
  <c r="H3366" i="65"/>
  <c r="H3367" i="65"/>
  <c r="H3368" i="65"/>
  <c r="H3369" i="65"/>
  <c r="H3370" i="65"/>
  <c r="I3370" i="65" s="1"/>
  <c r="H3371" i="65"/>
  <c r="H3372" i="65"/>
  <c r="H3373" i="65"/>
  <c r="H3374" i="65"/>
  <c r="H3375" i="65"/>
  <c r="H3376" i="65"/>
  <c r="H3377" i="65"/>
  <c r="H3378" i="65"/>
  <c r="H3379" i="65"/>
  <c r="H3380" i="65"/>
  <c r="H3381" i="65"/>
  <c r="H3382" i="65"/>
  <c r="H3383" i="65"/>
  <c r="H3384" i="65"/>
  <c r="I3384" i="65" s="1"/>
  <c r="H3385" i="65"/>
  <c r="H3386" i="65"/>
  <c r="H3387" i="65"/>
  <c r="H3388" i="65"/>
  <c r="H3389" i="65"/>
  <c r="H3390" i="65"/>
  <c r="H3391" i="65"/>
  <c r="H3392" i="65"/>
  <c r="H3393" i="65"/>
  <c r="H3394" i="65"/>
  <c r="H3395" i="65"/>
  <c r="H3396" i="65"/>
  <c r="H3397" i="65"/>
  <c r="H3398" i="65"/>
  <c r="I3398" i="65" s="1"/>
  <c r="H3399" i="65"/>
  <c r="H3400" i="65"/>
  <c r="H3401" i="65"/>
  <c r="H3402" i="65"/>
  <c r="H3403" i="65"/>
  <c r="H3404" i="65"/>
  <c r="H3405" i="65"/>
  <c r="H3406" i="65"/>
  <c r="H3407" i="65"/>
  <c r="H3408" i="65"/>
  <c r="H3409" i="65"/>
  <c r="H3410" i="65"/>
  <c r="H3411" i="65"/>
  <c r="H3412" i="65"/>
  <c r="I3412" i="65" s="1"/>
  <c r="H3413" i="65"/>
  <c r="H3414" i="65"/>
  <c r="H3415" i="65"/>
  <c r="H3416" i="65"/>
  <c r="H3417" i="65"/>
  <c r="H3418" i="65"/>
  <c r="H3419" i="65"/>
  <c r="H3420" i="65"/>
  <c r="H3421" i="65"/>
  <c r="H3422" i="65"/>
  <c r="H3423" i="65"/>
  <c r="H3424" i="65"/>
  <c r="H3425" i="65"/>
  <c r="H3426" i="65"/>
  <c r="I3426" i="65" s="1"/>
  <c r="H3427" i="65"/>
  <c r="H3428" i="65"/>
  <c r="H3429" i="65"/>
  <c r="H3430" i="65"/>
  <c r="H3431" i="65"/>
  <c r="H3432" i="65"/>
  <c r="H3433" i="65"/>
  <c r="H3434" i="65"/>
  <c r="H3435" i="65"/>
  <c r="H3436" i="65"/>
  <c r="H3437" i="65"/>
  <c r="H3438" i="65"/>
  <c r="H3439" i="65"/>
  <c r="H3440" i="65"/>
  <c r="I3440" i="65" s="1"/>
  <c r="H3441" i="65"/>
  <c r="H3442" i="65"/>
  <c r="H3443" i="65"/>
  <c r="H3444" i="65"/>
  <c r="H3445" i="65"/>
  <c r="H3446" i="65"/>
  <c r="H3447" i="65"/>
  <c r="H3448" i="65"/>
  <c r="H3449" i="65"/>
  <c r="H3450" i="65"/>
  <c r="H3451" i="65"/>
  <c r="H3452" i="65"/>
  <c r="H3453" i="65"/>
  <c r="H3454" i="65"/>
  <c r="I3454" i="65" s="1"/>
  <c r="H3455" i="65"/>
  <c r="H3456" i="65"/>
  <c r="H3457" i="65"/>
  <c r="H3458" i="65"/>
  <c r="H3459" i="65"/>
  <c r="H3460" i="65"/>
  <c r="H3461" i="65"/>
  <c r="H3462" i="65"/>
  <c r="H3463" i="65"/>
  <c r="H3464" i="65"/>
  <c r="H3465" i="65"/>
  <c r="H3466" i="65"/>
  <c r="H3467" i="65"/>
  <c r="H3468" i="65"/>
  <c r="I3468" i="65" s="1"/>
  <c r="H3469" i="65"/>
  <c r="H3470" i="65"/>
  <c r="H3471" i="65"/>
  <c r="H3472" i="65"/>
  <c r="H3473" i="65"/>
  <c r="H3474" i="65"/>
  <c r="H3475" i="65"/>
  <c r="H3476" i="65"/>
  <c r="H3477" i="65"/>
  <c r="H3478" i="65"/>
  <c r="H3479" i="65"/>
  <c r="H3480" i="65"/>
  <c r="H3481" i="65"/>
  <c r="H3482" i="65"/>
  <c r="H3483" i="65"/>
  <c r="H3484" i="65"/>
  <c r="H3485" i="65"/>
  <c r="H3486" i="65"/>
  <c r="H3487" i="65"/>
  <c r="H3488" i="65"/>
  <c r="H3489" i="65"/>
  <c r="H3490" i="65"/>
  <c r="H3491" i="65"/>
  <c r="H3492" i="65"/>
  <c r="H3493" i="65"/>
  <c r="H3494" i="65"/>
  <c r="H3495" i="65"/>
  <c r="H3496" i="65"/>
  <c r="I3496" i="65" s="1"/>
  <c r="H3497" i="65"/>
  <c r="H3498" i="65"/>
  <c r="H3499" i="65"/>
  <c r="H3500" i="65"/>
  <c r="H3501" i="65"/>
  <c r="H3502" i="65"/>
  <c r="H3503" i="65"/>
  <c r="H3504" i="65"/>
  <c r="H3505" i="65"/>
  <c r="H3506" i="65"/>
  <c r="H3507" i="65"/>
  <c r="H3508" i="65"/>
  <c r="H3509" i="65"/>
  <c r="H3510" i="65"/>
  <c r="H3511" i="65"/>
  <c r="H3512" i="65"/>
  <c r="H3513" i="65"/>
  <c r="H3514" i="65"/>
  <c r="H3515" i="65"/>
  <c r="H3516" i="65"/>
  <c r="H3517" i="65"/>
  <c r="H3518" i="65"/>
  <c r="H3519" i="65"/>
  <c r="H3520" i="65"/>
  <c r="H3521" i="65"/>
  <c r="H3522" i="65"/>
  <c r="H3523" i="65"/>
  <c r="H3524" i="65"/>
  <c r="I3524" i="65" s="1"/>
  <c r="H3525" i="65"/>
  <c r="H3526" i="65"/>
  <c r="H3527" i="65"/>
  <c r="H3528" i="65"/>
  <c r="H3529" i="65"/>
  <c r="H3530" i="65"/>
  <c r="H3531" i="65"/>
  <c r="H3532" i="65"/>
  <c r="H3533" i="65"/>
  <c r="H3534" i="65"/>
  <c r="H3535" i="65"/>
  <c r="H3536" i="65"/>
  <c r="H3537" i="65"/>
  <c r="H3538" i="65"/>
  <c r="I3538" i="65" s="1"/>
  <c r="H3539" i="65"/>
  <c r="H3540" i="65"/>
  <c r="H3541" i="65"/>
  <c r="H3542" i="65"/>
  <c r="H3543" i="65"/>
  <c r="H3544" i="65"/>
  <c r="H3545" i="65"/>
  <c r="H3546" i="65"/>
  <c r="H3547" i="65"/>
  <c r="H3548" i="65"/>
  <c r="H3549" i="65"/>
  <c r="H3550" i="65"/>
  <c r="H3551" i="65"/>
  <c r="H3552" i="65"/>
  <c r="I3552" i="65" s="1"/>
  <c r="H3553" i="65"/>
  <c r="H3554" i="65"/>
  <c r="H3555" i="65"/>
  <c r="H3556" i="65"/>
  <c r="H3557" i="65"/>
  <c r="H3558" i="65"/>
  <c r="H3559" i="65"/>
  <c r="H3560" i="65"/>
  <c r="H3561" i="65"/>
  <c r="H3562" i="65"/>
  <c r="H3563" i="65"/>
  <c r="H3564" i="65"/>
  <c r="H3565" i="65"/>
  <c r="H3566" i="65"/>
  <c r="I3566" i="65" s="1"/>
  <c r="H3567" i="65"/>
  <c r="H3568" i="65"/>
  <c r="H3569" i="65"/>
  <c r="H3570" i="65"/>
  <c r="H3571" i="65"/>
  <c r="H3572" i="65"/>
  <c r="H3573" i="65"/>
  <c r="H3574" i="65"/>
  <c r="H3575" i="65"/>
  <c r="H3576" i="65"/>
  <c r="H3577" i="65"/>
  <c r="H3578" i="65"/>
  <c r="H3579" i="65"/>
  <c r="H3580" i="65"/>
  <c r="I3580" i="65" s="1"/>
  <c r="H3581" i="65"/>
  <c r="H3582" i="65"/>
  <c r="H3583" i="65"/>
  <c r="H3584" i="65"/>
  <c r="H3585" i="65"/>
  <c r="H3586" i="65"/>
  <c r="H3587" i="65"/>
  <c r="H3588" i="65"/>
  <c r="H3589" i="65"/>
  <c r="H3590" i="65"/>
  <c r="H3591" i="65"/>
  <c r="H3592" i="65"/>
  <c r="H3593" i="65"/>
  <c r="H3594" i="65"/>
  <c r="I3594" i="65" s="1"/>
  <c r="H3595" i="65"/>
  <c r="H3596" i="65"/>
  <c r="H3597" i="65"/>
  <c r="H3598" i="65"/>
  <c r="H3599" i="65"/>
  <c r="H3600" i="65"/>
  <c r="H3601" i="65"/>
  <c r="H3602" i="65"/>
  <c r="H3603" i="65"/>
  <c r="H3604" i="65"/>
  <c r="H3605" i="65"/>
  <c r="H3606" i="65"/>
  <c r="H3607" i="65"/>
  <c r="H3608" i="65"/>
  <c r="I3608" i="65" s="1"/>
  <c r="H3609" i="65"/>
  <c r="H3610" i="65"/>
  <c r="H3611" i="65"/>
  <c r="H3612" i="65"/>
  <c r="H3613" i="65"/>
  <c r="H3614" i="65"/>
  <c r="H3615" i="65"/>
  <c r="H3616" i="65"/>
  <c r="H3617" i="65"/>
  <c r="H3618" i="65"/>
  <c r="H3619" i="65"/>
  <c r="H3620" i="65"/>
  <c r="H3621" i="65"/>
  <c r="H3622" i="65"/>
  <c r="I3622" i="65" s="1"/>
  <c r="H3623" i="65"/>
  <c r="H3624" i="65"/>
  <c r="H3625" i="65"/>
  <c r="H3626" i="65"/>
  <c r="H3627" i="65"/>
  <c r="H3628" i="65"/>
  <c r="H3629" i="65"/>
  <c r="H3630" i="65"/>
  <c r="H3631" i="65"/>
  <c r="H3632" i="65"/>
  <c r="H3633" i="65"/>
  <c r="H3634" i="65"/>
  <c r="H3635" i="65"/>
  <c r="H3636" i="65"/>
  <c r="I3636" i="65" s="1"/>
  <c r="H3637" i="65"/>
  <c r="H3638" i="65"/>
  <c r="H3639" i="65"/>
  <c r="H3640" i="65"/>
  <c r="H3641" i="65"/>
  <c r="H3642" i="65"/>
  <c r="H3643" i="65"/>
  <c r="H3644" i="65"/>
  <c r="H3645" i="65"/>
  <c r="H3646" i="65"/>
  <c r="H3647" i="65"/>
  <c r="H3648" i="65"/>
  <c r="H3649" i="65"/>
  <c r="H3650" i="65"/>
  <c r="I3650" i="65" s="1"/>
  <c r="H3651" i="65"/>
  <c r="H3652" i="65"/>
  <c r="H3653" i="65"/>
  <c r="H3654" i="65"/>
  <c r="H3655" i="65"/>
  <c r="H3656" i="65"/>
  <c r="H3657" i="65"/>
  <c r="H3658" i="65"/>
  <c r="H3659" i="65"/>
  <c r="H3660" i="65"/>
  <c r="H3661" i="65"/>
  <c r="H3662" i="65"/>
  <c r="H3663" i="65"/>
  <c r="H3664" i="65"/>
  <c r="I3664" i="65" s="1"/>
  <c r="H3665" i="65"/>
  <c r="H3666" i="65"/>
  <c r="H3667" i="65"/>
  <c r="H3668" i="65"/>
  <c r="H3669" i="65"/>
  <c r="H3670" i="65"/>
  <c r="H3671" i="65"/>
  <c r="H3672" i="65"/>
  <c r="H3673" i="65"/>
  <c r="H3674" i="65"/>
  <c r="H3675" i="65"/>
  <c r="H3676" i="65"/>
  <c r="H3677" i="65"/>
  <c r="H3678" i="65"/>
  <c r="I3678" i="65" s="1"/>
  <c r="H3679" i="65"/>
  <c r="H3680" i="65"/>
  <c r="H3681" i="65"/>
  <c r="H3682" i="65"/>
  <c r="H3683" i="65"/>
  <c r="H3684" i="65"/>
  <c r="H3685" i="65"/>
  <c r="H3686" i="65"/>
  <c r="H3687" i="65"/>
  <c r="H3688" i="65"/>
  <c r="H3689" i="65"/>
  <c r="H3690" i="65"/>
  <c r="H3691" i="65"/>
  <c r="H3692" i="65"/>
  <c r="I3692" i="65" s="1"/>
  <c r="H3693" i="65"/>
  <c r="H3694" i="65"/>
  <c r="H3695" i="65"/>
  <c r="H3696" i="65"/>
  <c r="H3697" i="65"/>
  <c r="H3698" i="65"/>
  <c r="H3699" i="65"/>
  <c r="H3700" i="65"/>
  <c r="H3701" i="65"/>
  <c r="H3702" i="65"/>
  <c r="H3703" i="65"/>
  <c r="H3704" i="65"/>
  <c r="H3705" i="65"/>
  <c r="H3706" i="65"/>
  <c r="I3706" i="65" s="1"/>
  <c r="H3707" i="65"/>
  <c r="H3708" i="65"/>
  <c r="H3709" i="65"/>
  <c r="H3710" i="65"/>
  <c r="H3711" i="65"/>
  <c r="H3712" i="65"/>
  <c r="H3713" i="65"/>
  <c r="H3714" i="65"/>
  <c r="H3715" i="65"/>
  <c r="H3716" i="65"/>
  <c r="H3717" i="65"/>
  <c r="H3718" i="65"/>
  <c r="H3719" i="65"/>
  <c r="H3720" i="65"/>
  <c r="H3721" i="65"/>
  <c r="H3722" i="65"/>
  <c r="H3723" i="65"/>
  <c r="H3724" i="65"/>
  <c r="H3725" i="65"/>
  <c r="H3726" i="65"/>
  <c r="H3727" i="65"/>
  <c r="H3728" i="65"/>
  <c r="H3729" i="65"/>
  <c r="H3730" i="65"/>
  <c r="H3731" i="65"/>
  <c r="H3732" i="65"/>
  <c r="H3733" i="65"/>
  <c r="H3734" i="65"/>
  <c r="H3735" i="65"/>
  <c r="H3736" i="65"/>
  <c r="H3737" i="65"/>
  <c r="H3738" i="65"/>
  <c r="H3739" i="65"/>
  <c r="H3740" i="65"/>
  <c r="H3741" i="65"/>
  <c r="H3742" i="65"/>
  <c r="H3743" i="65"/>
  <c r="H3744" i="65"/>
  <c r="H3745" i="65"/>
  <c r="H3746" i="65"/>
  <c r="H3747" i="65"/>
  <c r="H3748" i="65"/>
  <c r="H3749" i="65"/>
  <c r="H3750" i="65"/>
  <c r="H3751" i="65"/>
  <c r="H3752" i="65"/>
  <c r="H3753" i="65"/>
  <c r="H3754" i="65"/>
  <c r="H3755" i="65"/>
  <c r="H3756" i="65"/>
  <c r="H3757" i="65"/>
  <c r="H3758" i="65"/>
  <c r="H3759" i="65"/>
  <c r="H3760" i="65"/>
  <c r="H3761" i="65"/>
  <c r="H3762" i="65"/>
  <c r="H3763" i="65"/>
  <c r="H3764" i="65"/>
  <c r="H3765" i="65"/>
  <c r="H3766" i="65"/>
  <c r="H3767" i="65"/>
  <c r="H3768" i="65"/>
  <c r="H3769" i="65"/>
  <c r="H3770" i="65"/>
  <c r="H3771" i="65"/>
  <c r="H3772" i="65"/>
  <c r="H3773" i="65"/>
  <c r="H3774" i="65"/>
  <c r="H3775" i="65"/>
  <c r="H3776" i="65"/>
  <c r="H3777" i="65"/>
  <c r="H3778" i="65"/>
  <c r="H3779" i="65"/>
  <c r="H3780" i="65"/>
  <c r="H3781" i="65"/>
  <c r="H3782" i="65"/>
  <c r="H3783" i="65"/>
  <c r="H3784" i="65"/>
  <c r="H3785" i="65"/>
  <c r="H3786" i="65"/>
  <c r="H3787" i="65"/>
  <c r="H3788" i="65"/>
  <c r="H3789" i="65"/>
  <c r="H3790" i="65"/>
  <c r="H3791" i="65"/>
  <c r="H3792" i="65"/>
  <c r="H3793" i="65"/>
  <c r="H3794" i="65"/>
  <c r="H3795" i="65"/>
  <c r="H3796" i="65"/>
  <c r="H3797" i="65"/>
  <c r="H3798" i="65"/>
  <c r="H3799" i="65"/>
  <c r="H3800" i="65"/>
  <c r="H3801" i="65"/>
  <c r="H3802" i="65"/>
  <c r="H3803" i="65"/>
  <c r="H3804" i="65"/>
  <c r="H3805" i="65"/>
  <c r="H3806" i="65"/>
  <c r="H3807" i="65"/>
  <c r="H3808" i="65"/>
  <c r="H3809" i="65"/>
  <c r="H3810" i="65"/>
  <c r="H3811" i="65"/>
  <c r="H3812" i="65"/>
  <c r="H3813" i="65"/>
  <c r="H3814" i="65"/>
  <c r="H3815" i="65"/>
  <c r="H3816" i="65"/>
  <c r="H3817" i="65"/>
  <c r="H3818" i="65"/>
  <c r="H3819" i="65"/>
  <c r="H3820" i="65"/>
  <c r="H3821" i="65"/>
  <c r="H3822" i="65"/>
  <c r="H3823" i="65"/>
  <c r="H3824" i="65"/>
  <c r="H3825" i="65"/>
  <c r="H3826" i="65"/>
  <c r="H3827" i="65"/>
  <c r="H3828" i="65"/>
  <c r="H3829" i="65"/>
  <c r="H3830" i="65"/>
  <c r="H3831" i="65"/>
  <c r="H3832" i="65"/>
  <c r="H3833" i="65"/>
  <c r="H3834" i="65"/>
  <c r="H3835" i="65"/>
  <c r="H3836" i="65"/>
  <c r="H3837" i="65"/>
  <c r="H3838" i="65"/>
  <c r="H3839" i="65"/>
  <c r="H3840" i="65"/>
  <c r="H3841" i="65"/>
  <c r="H3842" i="65"/>
  <c r="H3843" i="65"/>
  <c r="H3844" i="65"/>
  <c r="H3845" i="65"/>
  <c r="H3846" i="65"/>
  <c r="H3847" i="65"/>
  <c r="H3848" i="65"/>
  <c r="H3849" i="65"/>
  <c r="H3850" i="65"/>
  <c r="H3851" i="65"/>
  <c r="H3852" i="65"/>
  <c r="H3853" i="65"/>
  <c r="H3854" i="65"/>
  <c r="H3855" i="65"/>
  <c r="H3856" i="65"/>
  <c r="H3857" i="65"/>
  <c r="H3858" i="65"/>
  <c r="H3859" i="65"/>
  <c r="H3860" i="65"/>
  <c r="H3861" i="65"/>
  <c r="H3862" i="65"/>
  <c r="H3863" i="65"/>
  <c r="H3864" i="65"/>
  <c r="H3865" i="65"/>
  <c r="H3866" i="65"/>
  <c r="H3867" i="65"/>
  <c r="H3868" i="65"/>
  <c r="H3869" i="65"/>
  <c r="H3870" i="65"/>
  <c r="H3871" i="65"/>
  <c r="H3872" i="65"/>
  <c r="H3873" i="65"/>
  <c r="H3874" i="65"/>
  <c r="H3875" i="65"/>
  <c r="H3876" i="65"/>
  <c r="H3877" i="65"/>
  <c r="H3878" i="65"/>
  <c r="H3879" i="65"/>
  <c r="H3880" i="65"/>
  <c r="H3881" i="65"/>
  <c r="H3882" i="65"/>
  <c r="H3883" i="65"/>
  <c r="H3884" i="65"/>
  <c r="H3885" i="65"/>
  <c r="H3886" i="65"/>
  <c r="H3887" i="65"/>
  <c r="H3888" i="65"/>
  <c r="H3889" i="65"/>
  <c r="H3890" i="65"/>
  <c r="H3891" i="65"/>
  <c r="H3892" i="65"/>
  <c r="H3893" i="65"/>
  <c r="H3894" i="65"/>
  <c r="H3895" i="65"/>
  <c r="H3896" i="65"/>
  <c r="H3897" i="65"/>
  <c r="H3898" i="65"/>
  <c r="H3899" i="65"/>
  <c r="H3900" i="65"/>
  <c r="H3901" i="65"/>
  <c r="H3902" i="65"/>
  <c r="H3903" i="65"/>
  <c r="H3904" i="65"/>
  <c r="H3905" i="65"/>
  <c r="H3906" i="65"/>
  <c r="H3907" i="65"/>
  <c r="H3908" i="65"/>
  <c r="H3909" i="65"/>
  <c r="H3910" i="65"/>
  <c r="H3911" i="65"/>
  <c r="H3912" i="65"/>
  <c r="H3913" i="65"/>
  <c r="H3914" i="65"/>
  <c r="H3915" i="65"/>
  <c r="H3916" i="65"/>
  <c r="H3917" i="65"/>
  <c r="H3918" i="65"/>
  <c r="H3919" i="65"/>
  <c r="H3920" i="65"/>
  <c r="H3921" i="65"/>
  <c r="H3922" i="65"/>
  <c r="H3923" i="65"/>
  <c r="H3924" i="65"/>
  <c r="H3925" i="65"/>
  <c r="H3926" i="65"/>
  <c r="H3927" i="65"/>
  <c r="H3928" i="65"/>
  <c r="H3929" i="65"/>
  <c r="H3930" i="65"/>
  <c r="H3931" i="65"/>
  <c r="H3932" i="65"/>
  <c r="H3933" i="65"/>
  <c r="H3934" i="65"/>
  <c r="H3935" i="65"/>
  <c r="H3936" i="65"/>
  <c r="H3937" i="65"/>
  <c r="H3938" i="65"/>
  <c r="H3939" i="65"/>
  <c r="H3940" i="65"/>
  <c r="H3941" i="65"/>
  <c r="H3942" i="65"/>
  <c r="H3943" i="65"/>
  <c r="H3944" i="65"/>
  <c r="H3945" i="65"/>
  <c r="H3946" i="65"/>
  <c r="H3947" i="65"/>
  <c r="H3948" i="65"/>
  <c r="H3949" i="65"/>
  <c r="H3950" i="65"/>
  <c r="H3951" i="65"/>
  <c r="H3952" i="65"/>
  <c r="H3953" i="65"/>
  <c r="H3954" i="65"/>
  <c r="H3955" i="65"/>
  <c r="H3956" i="65"/>
  <c r="H3957" i="65"/>
  <c r="H3958" i="65"/>
  <c r="H3959" i="65"/>
  <c r="H3960" i="65"/>
  <c r="H3961" i="65"/>
  <c r="H3962" i="65"/>
  <c r="H3963" i="65"/>
  <c r="H3964" i="65"/>
  <c r="H3965" i="65"/>
  <c r="H3966" i="65"/>
  <c r="H3967" i="65"/>
  <c r="H3968" i="65"/>
  <c r="H3969" i="65"/>
  <c r="H3970" i="65"/>
  <c r="H3971" i="65"/>
  <c r="H3972" i="65"/>
  <c r="H3973" i="65"/>
  <c r="H3974" i="65"/>
  <c r="H3975" i="65"/>
  <c r="H3976" i="65"/>
  <c r="H3977" i="65"/>
  <c r="H3978" i="65"/>
  <c r="H3979" i="65"/>
  <c r="H3980" i="65"/>
  <c r="H3981" i="65"/>
  <c r="H3982" i="65"/>
  <c r="H3983" i="65"/>
  <c r="H3984" i="65"/>
  <c r="H3985" i="65"/>
  <c r="H3986" i="65"/>
  <c r="H3987" i="65"/>
  <c r="H3988" i="65"/>
  <c r="H3989" i="65"/>
  <c r="H3990" i="65"/>
  <c r="H3991" i="65"/>
  <c r="H3992" i="65"/>
  <c r="H3993" i="65"/>
  <c r="H3994" i="65"/>
  <c r="H3995" i="65"/>
  <c r="H3996" i="65"/>
  <c r="H3997" i="65"/>
  <c r="H3998" i="65"/>
  <c r="H3999" i="65"/>
  <c r="H4000" i="65"/>
  <c r="H4001" i="65"/>
  <c r="H4002" i="65"/>
  <c r="H4003" i="65"/>
  <c r="H4004" i="65"/>
  <c r="H4005" i="65"/>
  <c r="H4006" i="65"/>
  <c r="H4007" i="65"/>
  <c r="H4008" i="65"/>
  <c r="H4009" i="65"/>
  <c r="H4010" i="65"/>
  <c r="H4011" i="65"/>
  <c r="H4012" i="65"/>
  <c r="H4013" i="65"/>
  <c r="H4014" i="65"/>
  <c r="H4015" i="65"/>
  <c r="H4016" i="65"/>
  <c r="H4017" i="65"/>
  <c r="H4018" i="65"/>
  <c r="H4019" i="65"/>
  <c r="H4020" i="65"/>
  <c r="H4021" i="65"/>
  <c r="H4022" i="65"/>
  <c r="H4023" i="65"/>
  <c r="H4024" i="65"/>
  <c r="H4025" i="65"/>
  <c r="H4026" i="65"/>
  <c r="H4027" i="65"/>
  <c r="H4028" i="65"/>
  <c r="H4029" i="65"/>
  <c r="H4030" i="65"/>
  <c r="H4031" i="65"/>
  <c r="H4032" i="65"/>
  <c r="H4033" i="65"/>
  <c r="H4034" i="65"/>
  <c r="H4035" i="65"/>
  <c r="H4036" i="65"/>
  <c r="H4037" i="65"/>
  <c r="H4038" i="65"/>
  <c r="H4039" i="65"/>
  <c r="H4040" i="65"/>
  <c r="H4041" i="65"/>
  <c r="H4042" i="65"/>
  <c r="H4043" i="65"/>
  <c r="H4044" i="65"/>
  <c r="H4045" i="65"/>
  <c r="H4046" i="65"/>
  <c r="H4047" i="65"/>
  <c r="H4048" i="65"/>
  <c r="H4049" i="65"/>
  <c r="H4050" i="65"/>
  <c r="H4051" i="65"/>
  <c r="I2" i="65"/>
  <c r="I5" i="65"/>
  <c r="I9" i="65"/>
  <c r="I10" i="65"/>
  <c r="I12" i="65"/>
  <c r="I15" i="65"/>
  <c r="I19" i="65"/>
  <c r="I20" i="65"/>
  <c r="I26" i="65"/>
  <c r="I29" i="65"/>
  <c r="I33" i="65"/>
  <c r="I34" i="65"/>
  <c r="I35" i="65"/>
  <c r="I37" i="65"/>
  <c r="I40" i="65"/>
  <c r="I41" i="65"/>
  <c r="I43" i="65"/>
  <c r="I45" i="65"/>
  <c r="I54" i="65"/>
  <c r="I58" i="65"/>
  <c r="I59" i="65"/>
  <c r="I60" i="65"/>
  <c r="I61" i="65"/>
  <c r="I73" i="65"/>
  <c r="I77" i="65"/>
  <c r="I82" i="65"/>
  <c r="I87" i="65"/>
  <c r="I101" i="65"/>
  <c r="I103" i="65"/>
  <c r="I107" i="65"/>
  <c r="I114" i="65"/>
  <c r="I117" i="65"/>
  <c r="I119" i="65"/>
  <c r="I125" i="65"/>
  <c r="I130" i="65"/>
  <c r="I138" i="65"/>
  <c r="I145" i="65"/>
  <c r="I157" i="65"/>
  <c r="I158" i="65"/>
  <c r="I166" i="65"/>
  <c r="I170" i="65"/>
  <c r="I174" i="65"/>
  <c r="I189" i="65"/>
  <c r="I191" i="65"/>
  <c r="I199" i="65"/>
  <c r="I203" i="65"/>
  <c r="I208" i="65"/>
  <c r="I212" i="65"/>
  <c r="I215" i="65"/>
  <c r="I226" i="65"/>
  <c r="I228" i="65"/>
  <c r="I245" i="65"/>
  <c r="I254" i="65"/>
  <c r="I261" i="65"/>
  <c r="I266" i="65"/>
  <c r="I271" i="65"/>
  <c r="I278" i="65"/>
  <c r="I282" i="65"/>
  <c r="I283" i="65"/>
  <c r="I284" i="65"/>
  <c r="I289" i="65"/>
  <c r="I296" i="65"/>
  <c r="I298" i="65"/>
  <c r="I315" i="65"/>
  <c r="I318" i="65"/>
  <c r="I320" i="65"/>
  <c r="I324" i="65"/>
  <c r="I338" i="65"/>
  <c r="I340" i="65"/>
  <c r="I348" i="65"/>
  <c r="I349" i="65"/>
  <c r="I350" i="65"/>
  <c r="I352" i="65"/>
  <c r="I366" i="65"/>
  <c r="I367" i="65"/>
  <c r="I380" i="65"/>
  <c r="I385" i="65"/>
  <c r="I389" i="65"/>
  <c r="I390" i="65"/>
  <c r="I391" i="65"/>
  <c r="I392" i="65"/>
  <c r="I395" i="65"/>
  <c r="I410" i="65"/>
  <c r="I412" i="65"/>
  <c r="I427" i="65"/>
  <c r="I432" i="65"/>
  <c r="I438" i="65"/>
  <c r="I440" i="65"/>
  <c r="I453" i="65"/>
  <c r="I465" i="65"/>
  <c r="I466" i="65"/>
  <c r="I468" i="65"/>
  <c r="I474" i="65"/>
  <c r="I475" i="65"/>
  <c r="I478" i="65"/>
  <c r="I480" i="65"/>
  <c r="I490" i="65"/>
  <c r="I492" i="65"/>
  <c r="I495" i="65"/>
  <c r="I496" i="65"/>
  <c r="I497" i="65"/>
  <c r="I516" i="65"/>
  <c r="I517" i="65"/>
  <c r="I520" i="65"/>
  <c r="I521" i="65"/>
  <c r="I523" i="65"/>
  <c r="I524" i="65"/>
  <c r="I529" i="65"/>
  <c r="I538" i="65"/>
  <c r="I551" i="65"/>
  <c r="I552" i="65"/>
  <c r="I562" i="65"/>
  <c r="I563" i="65"/>
  <c r="I575" i="65"/>
  <c r="I576" i="65"/>
  <c r="I578" i="65"/>
  <c r="I584" i="65"/>
  <c r="I592" i="65"/>
  <c r="I594" i="65"/>
  <c r="I598" i="65"/>
  <c r="I619" i="65"/>
  <c r="I620" i="65"/>
  <c r="I622" i="65"/>
  <c r="I628" i="65"/>
  <c r="I633" i="65"/>
  <c r="I634" i="65"/>
  <c r="I646" i="65"/>
  <c r="I648" i="65"/>
  <c r="I664" i="65"/>
  <c r="I670" i="65"/>
  <c r="I672" i="65"/>
  <c r="I675" i="65"/>
  <c r="I690" i="65"/>
  <c r="I704" i="65"/>
  <c r="I705" i="65"/>
  <c r="I712" i="65"/>
  <c r="I714" i="65"/>
  <c r="I718" i="65"/>
  <c r="I732" i="65"/>
  <c r="I747" i="65"/>
  <c r="I758" i="65"/>
  <c r="I761" i="65"/>
  <c r="I775" i="65"/>
  <c r="I787" i="65"/>
  <c r="I800" i="65"/>
  <c r="I830" i="65"/>
  <c r="I832" i="65"/>
  <c r="I833" i="65"/>
  <c r="I843" i="65"/>
  <c r="I846" i="65"/>
  <c r="I856" i="65"/>
  <c r="I864" i="65"/>
  <c r="I866" i="65"/>
  <c r="I884" i="65"/>
  <c r="I885" i="65"/>
  <c r="I895" i="65"/>
  <c r="I898" i="65"/>
  <c r="I900" i="65"/>
  <c r="I909" i="65"/>
  <c r="I913" i="65"/>
  <c r="I914" i="65"/>
  <c r="I926" i="65"/>
  <c r="I929" i="65"/>
  <c r="I940" i="65"/>
  <c r="I950" i="65"/>
  <c r="I961" i="65"/>
  <c r="I968" i="65"/>
  <c r="I970" i="65"/>
  <c r="I982" i="65"/>
  <c r="I987" i="65"/>
  <c r="I996" i="65"/>
  <c r="I1004" i="65"/>
  <c r="I1005" i="65"/>
  <c r="I1006" i="65"/>
  <c r="I1007" i="65"/>
  <c r="I1028" i="65"/>
  <c r="I1038" i="65"/>
  <c r="I1053" i="65"/>
  <c r="I1066" i="65"/>
  <c r="I1069" i="65"/>
  <c r="I1071" i="65"/>
  <c r="I1074" i="65"/>
  <c r="I1075" i="65"/>
  <c r="I1076" i="65"/>
  <c r="I1084" i="65"/>
  <c r="I1104" i="65"/>
  <c r="I1105" i="65"/>
  <c r="I1126" i="65"/>
  <c r="I1127" i="65"/>
  <c r="I1146" i="65"/>
  <c r="I1150" i="65"/>
  <c r="I1164" i="65"/>
  <c r="I1165" i="65"/>
  <c r="I1167" i="65"/>
  <c r="I1178" i="65"/>
  <c r="I1180" i="65"/>
  <c r="I1182" i="65"/>
  <c r="I1202" i="65"/>
  <c r="I1227" i="65"/>
  <c r="I1237" i="65"/>
  <c r="I1244" i="65"/>
  <c r="I1276" i="65"/>
  <c r="I1281" i="65"/>
  <c r="I1287" i="65"/>
  <c r="I1300" i="65"/>
  <c r="I1301" i="65"/>
  <c r="I1332" i="65"/>
  <c r="I1341" i="65"/>
  <c r="I1342" i="65"/>
  <c r="I1343" i="65"/>
  <c r="I1362" i="65"/>
  <c r="I1366" i="65"/>
  <c r="I1388" i="65"/>
  <c r="I1390" i="65"/>
  <c r="I1391" i="65"/>
  <c r="I1396" i="65"/>
  <c r="I1426" i="65"/>
  <c r="I1427" i="65"/>
  <c r="I1490" i="65"/>
  <c r="I1495" i="65"/>
  <c r="I1496" i="65"/>
  <c r="I1524" i="65"/>
  <c r="I1535" i="65"/>
  <c r="I1594" i="65"/>
  <c r="I1598" i="65"/>
  <c r="I1605" i="65"/>
  <c r="I1654" i="65"/>
  <c r="I1717" i="65"/>
  <c r="I1738" i="65"/>
  <c r="I1776" i="65"/>
  <c r="I1787" i="65"/>
  <c r="I1790" i="65"/>
  <c r="I1836" i="65"/>
  <c r="I1844" i="65"/>
  <c r="I1850" i="65"/>
  <c r="I1856" i="65"/>
  <c r="I2018" i="65"/>
  <c r="I2060" i="65"/>
  <c r="I2074" i="65"/>
  <c r="I2088" i="65"/>
  <c r="I2222" i="65"/>
  <c r="I2242" i="65"/>
  <c r="I2270" i="65"/>
  <c r="I2271" i="65"/>
  <c r="I2292" i="65"/>
  <c r="I2369" i="65"/>
  <c r="I2396" i="65"/>
  <c r="I2766" i="65"/>
  <c r="I2978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J102" i="65"/>
  <c r="J103" i="65"/>
  <c r="J104" i="65"/>
  <c r="J105" i="65"/>
  <c r="J106" i="65"/>
  <c r="J107" i="65"/>
  <c r="J108" i="65"/>
  <c r="J109" i="65"/>
  <c r="J110" i="65"/>
  <c r="J111" i="65"/>
  <c r="J112" i="65"/>
  <c r="J113" i="65"/>
  <c r="J114" i="65"/>
  <c r="J115" i="65"/>
  <c r="J116" i="65"/>
  <c r="J117" i="65"/>
  <c r="J118" i="65"/>
  <c r="J119" i="65"/>
  <c r="J120" i="65"/>
  <c r="J121" i="65"/>
  <c r="J122" i="65"/>
  <c r="J123" i="65"/>
  <c r="J124" i="65"/>
  <c r="J125" i="65"/>
  <c r="J126" i="65"/>
  <c r="J127" i="65"/>
  <c r="J128" i="65"/>
  <c r="J129" i="65"/>
  <c r="J130" i="65"/>
  <c r="J131" i="65"/>
  <c r="J132" i="65"/>
  <c r="J133" i="65"/>
  <c r="J134" i="65"/>
  <c r="J135" i="65"/>
  <c r="J136" i="65"/>
  <c r="J137" i="65"/>
  <c r="J138" i="65"/>
  <c r="J139" i="65"/>
  <c r="J140" i="65"/>
  <c r="J141" i="65"/>
  <c r="J142" i="65"/>
  <c r="J143" i="65"/>
  <c r="J144" i="65"/>
  <c r="J145" i="65"/>
  <c r="J146" i="65"/>
  <c r="J147" i="65"/>
  <c r="J148" i="65"/>
  <c r="J149" i="65"/>
  <c r="J150" i="65"/>
  <c r="J151" i="65"/>
  <c r="J152" i="65"/>
  <c r="J153" i="65"/>
  <c r="J154" i="65"/>
  <c r="J155" i="65"/>
  <c r="J156" i="65"/>
  <c r="J157" i="65"/>
  <c r="J158" i="65"/>
  <c r="J159" i="65"/>
  <c r="J160" i="65"/>
  <c r="J161" i="65"/>
  <c r="J162" i="65"/>
  <c r="J163" i="65"/>
  <c r="J164" i="65"/>
  <c r="J165" i="65"/>
  <c r="J166" i="65"/>
  <c r="J167" i="65"/>
  <c r="J168" i="65"/>
  <c r="J169" i="65"/>
  <c r="J170" i="65"/>
  <c r="J171" i="65"/>
  <c r="J172" i="65"/>
  <c r="J173" i="65"/>
  <c r="J174" i="65"/>
  <c r="J175" i="65"/>
  <c r="J176" i="65"/>
  <c r="J177" i="65"/>
  <c r="J178" i="65"/>
  <c r="J179" i="65"/>
  <c r="J180" i="65"/>
  <c r="J181" i="65"/>
  <c r="J182" i="65"/>
  <c r="J183" i="65"/>
  <c r="J184" i="65"/>
  <c r="J185" i="65"/>
  <c r="J186" i="65"/>
  <c r="J187" i="65"/>
  <c r="J188" i="65"/>
  <c r="J189" i="65"/>
  <c r="J190" i="65"/>
  <c r="J191" i="65"/>
  <c r="J192" i="65"/>
  <c r="J193" i="65"/>
  <c r="J194" i="65"/>
  <c r="J195" i="65"/>
  <c r="J196" i="65"/>
  <c r="J197" i="65"/>
  <c r="J198" i="65"/>
  <c r="J199" i="65"/>
  <c r="J200" i="65"/>
  <c r="J201" i="65"/>
  <c r="J202" i="65"/>
  <c r="J203" i="65"/>
  <c r="J204" i="65"/>
  <c r="J205" i="65"/>
  <c r="J206" i="65"/>
  <c r="J207" i="65"/>
  <c r="J208" i="65"/>
  <c r="J209" i="65"/>
  <c r="J210" i="65"/>
  <c r="J211" i="65"/>
  <c r="J212" i="65"/>
  <c r="J213" i="65"/>
  <c r="J214" i="65"/>
  <c r="J215" i="65"/>
  <c r="J216" i="65"/>
  <c r="J217" i="65"/>
  <c r="J218" i="65"/>
  <c r="J219" i="65"/>
  <c r="J220" i="65"/>
  <c r="J221" i="65"/>
  <c r="J222" i="65"/>
  <c r="J223" i="65"/>
  <c r="J224" i="65"/>
  <c r="J225" i="65"/>
  <c r="J226" i="65"/>
  <c r="J227" i="65"/>
  <c r="J228" i="65"/>
  <c r="J229" i="65"/>
  <c r="J230" i="65"/>
  <c r="J231" i="65"/>
  <c r="J232" i="65"/>
  <c r="J233" i="65"/>
  <c r="J234" i="65"/>
  <c r="J235" i="65"/>
  <c r="J236" i="65"/>
  <c r="J237" i="65"/>
  <c r="J238" i="65"/>
  <c r="J239" i="65"/>
  <c r="J240" i="65"/>
  <c r="J241" i="65"/>
  <c r="J242" i="65"/>
  <c r="J243" i="65"/>
  <c r="J244" i="65"/>
  <c r="J245" i="65"/>
  <c r="J246" i="65"/>
  <c r="J247" i="65"/>
  <c r="J248" i="65"/>
  <c r="J249" i="65"/>
  <c r="J250" i="65"/>
  <c r="J251" i="65"/>
  <c r="J252" i="65"/>
  <c r="J253" i="65"/>
  <c r="J254" i="65"/>
  <c r="J255" i="65"/>
  <c r="J256" i="65"/>
  <c r="J257" i="65"/>
  <c r="J258" i="65"/>
  <c r="J259" i="65"/>
  <c r="J260" i="65"/>
  <c r="J261" i="65"/>
  <c r="J262" i="65"/>
  <c r="J263" i="65"/>
  <c r="J264" i="65"/>
  <c r="J265" i="65"/>
  <c r="J266" i="65"/>
  <c r="J267" i="65"/>
  <c r="J268" i="65"/>
  <c r="J269" i="65"/>
  <c r="J270" i="65"/>
  <c r="J271" i="65"/>
  <c r="J272" i="65"/>
  <c r="J273" i="65"/>
  <c r="J274" i="65"/>
  <c r="J275" i="65"/>
  <c r="J276" i="65"/>
  <c r="J277" i="65"/>
  <c r="J278" i="65"/>
  <c r="J279" i="65"/>
  <c r="J280" i="65"/>
  <c r="J281" i="65"/>
  <c r="J282" i="65"/>
  <c r="J283" i="65"/>
  <c r="J284" i="65"/>
  <c r="J285" i="65"/>
  <c r="J286" i="65"/>
  <c r="J287" i="65"/>
  <c r="J288" i="65"/>
  <c r="J289" i="65"/>
  <c r="J290" i="65"/>
  <c r="J291" i="65"/>
  <c r="J292" i="65"/>
  <c r="J293" i="65"/>
  <c r="J294" i="65"/>
  <c r="J295" i="65"/>
  <c r="J296" i="65"/>
  <c r="J297" i="65"/>
  <c r="J298" i="65"/>
  <c r="J299" i="65"/>
  <c r="J300" i="65"/>
  <c r="J301" i="65"/>
  <c r="J302" i="65"/>
  <c r="J303" i="65"/>
  <c r="J304" i="65"/>
  <c r="J305" i="65"/>
  <c r="J306" i="65"/>
  <c r="J307" i="65"/>
  <c r="J308" i="65"/>
  <c r="J309" i="65"/>
  <c r="J310" i="65"/>
  <c r="J311" i="65"/>
  <c r="J312" i="65"/>
  <c r="J313" i="65"/>
  <c r="J314" i="65"/>
  <c r="J315" i="65"/>
  <c r="J316" i="65"/>
  <c r="J317" i="65"/>
  <c r="J318" i="65"/>
  <c r="J319" i="65"/>
  <c r="J320" i="65"/>
  <c r="J321" i="65"/>
  <c r="J322" i="65"/>
  <c r="J323" i="65"/>
  <c r="J324" i="65"/>
  <c r="J325" i="65"/>
  <c r="J326" i="65"/>
  <c r="J327" i="65"/>
  <c r="J328" i="65"/>
  <c r="J329" i="65"/>
  <c r="J330" i="65"/>
  <c r="J331" i="65"/>
  <c r="J332" i="65"/>
  <c r="J333" i="65"/>
  <c r="J334" i="65"/>
  <c r="J335" i="65"/>
  <c r="J336" i="65"/>
  <c r="J337" i="65"/>
  <c r="J338" i="65"/>
  <c r="J339" i="65"/>
  <c r="J340" i="65"/>
  <c r="J341" i="65"/>
  <c r="J342" i="65"/>
  <c r="J343" i="65"/>
  <c r="J344" i="65"/>
  <c r="J345" i="65"/>
  <c r="J346" i="65"/>
  <c r="J347" i="65"/>
  <c r="J348" i="65"/>
  <c r="J349" i="65"/>
  <c r="J350" i="65"/>
  <c r="J351" i="65"/>
  <c r="J352" i="65"/>
  <c r="J353" i="65"/>
  <c r="J354" i="65"/>
  <c r="J355" i="65"/>
  <c r="J356" i="65"/>
  <c r="J357" i="65"/>
  <c r="J358" i="65"/>
  <c r="J359" i="65"/>
  <c r="J360" i="65"/>
  <c r="J361" i="65"/>
  <c r="J362" i="65"/>
  <c r="J363" i="65"/>
  <c r="J364" i="65"/>
  <c r="J365" i="65"/>
  <c r="J366" i="65"/>
  <c r="J367" i="65"/>
  <c r="J368" i="65"/>
  <c r="J369" i="65"/>
  <c r="J370" i="65"/>
  <c r="J371" i="65"/>
  <c r="J372" i="65"/>
  <c r="J373" i="65"/>
  <c r="J374" i="65"/>
  <c r="J375" i="65"/>
  <c r="J376" i="65"/>
  <c r="J377" i="65"/>
  <c r="J378" i="65"/>
  <c r="J379" i="65"/>
  <c r="J380" i="65"/>
  <c r="J381" i="65"/>
  <c r="J382" i="65"/>
  <c r="J383" i="65"/>
  <c r="J384" i="65"/>
  <c r="J385" i="65"/>
  <c r="J386" i="65"/>
  <c r="J387" i="65"/>
  <c r="J388" i="65"/>
  <c r="J389" i="65"/>
  <c r="J390" i="65"/>
  <c r="J391" i="65"/>
  <c r="J392" i="65"/>
  <c r="J393" i="65"/>
  <c r="J394" i="65"/>
  <c r="J395" i="65"/>
  <c r="J396" i="65"/>
  <c r="J397" i="65"/>
  <c r="J398" i="65"/>
  <c r="J399" i="65"/>
  <c r="J400" i="65"/>
  <c r="J401" i="65"/>
  <c r="J402" i="65"/>
  <c r="J403" i="65"/>
  <c r="J404" i="65"/>
  <c r="J405" i="65"/>
  <c r="J406" i="65"/>
  <c r="J407" i="65"/>
  <c r="J408" i="65"/>
  <c r="J409" i="65"/>
  <c r="J410" i="65"/>
  <c r="J411" i="65"/>
  <c r="J412" i="65"/>
  <c r="J413" i="65"/>
  <c r="J414" i="65"/>
  <c r="J415" i="65"/>
  <c r="J416" i="65"/>
  <c r="J417" i="65"/>
  <c r="J418" i="65"/>
  <c r="J419" i="65"/>
  <c r="J420" i="65"/>
  <c r="J421" i="65"/>
  <c r="J422" i="65"/>
  <c r="J423" i="65"/>
  <c r="J424" i="65"/>
  <c r="J425" i="65"/>
  <c r="J426" i="65"/>
  <c r="J427" i="65"/>
  <c r="J428" i="65"/>
  <c r="J429" i="65"/>
  <c r="J430" i="65"/>
  <c r="J431" i="65"/>
  <c r="J432" i="65"/>
  <c r="J433" i="65"/>
  <c r="J434" i="65"/>
  <c r="J435" i="65"/>
  <c r="J436" i="65"/>
  <c r="J437" i="65"/>
  <c r="J438" i="65"/>
  <c r="J439" i="65"/>
  <c r="J440" i="65"/>
  <c r="J441" i="65"/>
  <c r="J442" i="65"/>
  <c r="J443" i="65"/>
  <c r="J444" i="65"/>
  <c r="J445" i="65"/>
  <c r="J446" i="65"/>
  <c r="J447" i="65"/>
  <c r="J448" i="65"/>
  <c r="J449" i="65"/>
  <c r="J450" i="65"/>
  <c r="J451" i="65"/>
  <c r="J452" i="65"/>
  <c r="J453" i="65"/>
  <c r="J454" i="65"/>
  <c r="J455" i="65"/>
  <c r="J456" i="65"/>
  <c r="J457" i="65"/>
  <c r="J458" i="65"/>
  <c r="J459" i="65"/>
  <c r="J460" i="65"/>
  <c r="J461" i="65"/>
  <c r="J462" i="65"/>
  <c r="J463" i="65"/>
  <c r="J464" i="65"/>
  <c r="J465" i="65"/>
  <c r="J466" i="65"/>
  <c r="J467" i="65"/>
  <c r="J468" i="65"/>
  <c r="J469" i="65"/>
  <c r="J470" i="65"/>
  <c r="J471" i="65"/>
  <c r="J472" i="65"/>
  <c r="J473" i="65"/>
  <c r="J474" i="65"/>
  <c r="J475" i="65"/>
  <c r="J476" i="65"/>
  <c r="J477" i="65"/>
  <c r="J478" i="65"/>
  <c r="J479" i="65"/>
  <c r="J480" i="65"/>
  <c r="J481" i="65"/>
  <c r="J482" i="65"/>
  <c r="J483" i="65"/>
  <c r="J484" i="65"/>
  <c r="J485" i="65"/>
  <c r="J486" i="65"/>
  <c r="J487" i="65"/>
  <c r="J488" i="65"/>
  <c r="J489" i="65"/>
  <c r="J490" i="65"/>
  <c r="J491" i="65"/>
  <c r="J492" i="65"/>
  <c r="J493" i="65"/>
  <c r="J494" i="65"/>
  <c r="J495" i="65"/>
  <c r="J496" i="65"/>
  <c r="J497" i="65"/>
  <c r="J498" i="65"/>
  <c r="J499" i="65"/>
  <c r="J500" i="65"/>
  <c r="J501" i="65"/>
  <c r="J502" i="65"/>
  <c r="J503" i="65"/>
  <c r="J504" i="65"/>
  <c r="J505" i="65"/>
  <c r="J506" i="65"/>
  <c r="J507" i="65"/>
  <c r="J508" i="65"/>
  <c r="J509" i="65"/>
  <c r="J510" i="65"/>
  <c r="J511" i="65"/>
  <c r="J512" i="65"/>
  <c r="J513" i="65"/>
  <c r="J514" i="65"/>
  <c r="J515" i="65"/>
  <c r="J516" i="65"/>
  <c r="J517" i="65"/>
  <c r="J518" i="65"/>
  <c r="J519" i="65"/>
  <c r="J520" i="65"/>
  <c r="J521" i="65"/>
  <c r="J522" i="65"/>
  <c r="J523" i="65"/>
  <c r="J524" i="65"/>
  <c r="J525" i="65"/>
  <c r="J526" i="65"/>
  <c r="J527" i="65"/>
  <c r="J528" i="65"/>
  <c r="J529" i="65"/>
  <c r="J530" i="65"/>
  <c r="J531" i="65"/>
  <c r="J532" i="65"/>
  <c r="J533" i="65"/>
  <c r="J534" i="65"/>
  <c r="J535" i="65"/>
  <c r="J536" i="65"/>
  <c r="J537" i="65"/>
  <c r="J538" i="65"/>
  <c r="J539" i="65"/>
  <c r="J540" i="65"/>
  <c r="J541" i="65"/>
  <c r="J542" i="65"/>
  <c r="J543" i="65"/>
  <c r="J544" i="65"/>
  <c r="J545" i="65"/>
  <c r="J546" i="65"/>
  <c r="J547" i="65"/>
  <c r="J548" i="65"/>
  <c r="J549" i="65"/>
  <c r="J550" i="65"/>
  <c r="J551" i="65"/>
  <c r="J552" i="65"/>
  <c r="J553" i="65"/>
  <c r="J554" i="65"/>
  <c r="J555" i="65"/>
  <c r="J556" i="65"/>
  <c r="J557" i="65"/>
  <c r="J558" i="65"/>
  <c r="J559" i="65"/>
  <c r="J560" i="65"/>
  <c r="J561" i="65"/>
  <c r="J562" i="65"/>
  <c r="J563" i="65"/>
  <c r="J564" i="65"/>
  <c r="J565" i="65"/>
  <c r="J566" i="65"/>
  <c r="J567" i="65"/>
  <c r="J568" i="65"/>
  <c r="J569" i="65"/>
  <c r="J570" i="65"/>
  <c r="J571" i="65"/>
  <c r="J572" i="65"/>
  <c r="J573" i="65"/>
  <c r="J574" i="65"/>
  <c r="J575" i="65"/>
  <c r="J576" i="65"/>
  <c r="J577" i="65"/>
  <c r="J578" i="65"/>
  <c r="J579" i="65"/>
  <c r="J580" i="65"/>
  <c r="J581" i="65"/>
  <c r="J582" i="65"/>
  <c r="J583" i="65"/>
  <c r="J584" i="65"/>
  <c r="J585" i="65"/>
  <c r="J586" i="65"/>
  <c r="J587" i="65"/>
  <c r="J588" i="65"/>
  <c r="J589" i="65"/>
  <c r="J590" i="65"/>
  <c r="J591" i="65"/>
  <c r="J592" i="65"/>
  <c r="J593" i="65"/>
  <c r="J594" i="65"/>
  <c r="J595" i="65"/>
  <c r="J596" i="65"/>
  <c r="J597" i="65"/>
  <c r="J598" i="65"/>
  <c r="J599" i="65"/>
  <c r="J600" i="65"/>
  <c r="J601" i="65"/>
  <c r="J602" i="65"/>
  <c r="J603" i="65"/>
  <c r="J604" i="65"/>
  <c r="J605" i="65"/>
  <c r="J606" i="65"/>
  <c r="J607" i="65"/>
  <c r="J608" i="65"/>
  <c r="J609" i="65"/>
  <c r="J610" i="65"/>
  <c r="J611" i="65"/>
  <c r="J612" i="65"/>
  <c r="J613" i="65"/>
  <c r="J614" i="65"/>
  <c r="J615" i="65"/>
  <c r="J616" i="65"/>
  <c r="J617" i="65"/>
  <c r="J618" i="65"/>
  <c r="J619" i="65"/>
  <c r="J620" i="65"/>
  <c r="J621" i="65"/>
  <c r="J622" i="65"/>
  <c r="J623" i="65"/>
  <c r="J624" i="65"/>
  <c r="J625" i="65"/>
  <c r="J626" i="65"/>
  <c r="J627" i="65"/>
  <c r="J628" i="65"/>
  <c r="J629" i="65"/>
  <c r="J630" i="65"/>
  <c r="J631" i="65"/>
  <c r="J632" i="65"/>
  <c r="J633" i="65"/>
  <c r="J634" i="65"/>
  <c r="J635" i="65"/>
  <c r="J636" i="65"/>
  <c r="J637" i="65"/>
  <c r="J638" i="65"/>
  <c r="J639" i="65"/>
  <c r="J640" i="65"/>
  <c r="J641" i="65"/>
  <c r="J642" i="65"/>
  <c r="J643" i="65"/>
  <c r="J644" i="65"/>
  <c r="J645" i="65"/>
  <c r="J646" i="65"/>
  <c r="J647" i="65"/>
  <c r="J648" i="65"/>
  <c r="J649" i="65"/>
  <c r="J650" i="65"/>
  <c r="J651" i="65"/>
  <c r="J652" i="65"/>
  <c r="J653" i="65"/>
  <c r="J654" i="65"/>
  <c r="J655" i="65"/>
  <c r="J656" i="65"/>
  <c r="J657" i="65"/>
  <c r="J658" i="65"/>
  <c r="J659" i="65"/>
  <c r="J660" i="65"/>
  <c r="J661" i="65"/>
  <c r="J662" i="65"/>
  <c r="J663" i="65"/>
  <c r="J664" i="65"/>
  <c r="J665" i="65"/>
  <c r="J666" i="65"/>
  <c r="J667" i="65"/>
  <c r="J668" i="65"/>
  <c r="J669" i="65"/>
  <c r="J670" i="65"/>
  <c r="J671" i="65"/>
  <c r="J672" i="65"/>
  <c r="J673" i="65"/>
  <c r="J674" i="65"/>
  <c r="J675" i="65"/>
  <c r="J676" i="65"/>
  <c r="J677" i="65"/>
  <c r="J678" i="65"/>
  <c r="J679" i="65"/>
  <c r="J680" i="65"/>
  <c r="J681" i="65"/>
  <c r="J682" i="65"/>
  <c r="J683" i="65"/>
  <c r="J684" i="65"/>
  <c r="J685" i="65"/>
  <c r="J686" i="65"/>
  <c r="J687" i="65"/>
  <c r="J688" i="65"/>
  <c r="J689" i="65"/>
  <c r="J690" i="65"/>
  <c r="J691" i="65"/>
  <c r="J692" i="65"/>
  <c r="J693" i="65"/>
  <c r="J694" i="65"/>
  <c r="J695" i="65"/>
  <c r="J696" i="65"/>
  <c r="J697" i="65"/>
  <c r="J698" i="65"/>
  <c r="J699" i="65"/>
  <c r="J700" i="65"/>
  <c r="J701" i="65"/>
  <c r="J702" i="65"/>
  <c r="J703" i="65"/>
  <c r="J704" i="65"/>
  <c r="J705" i="65"/>
  <c r="J706" i="65"/>
  <c r="J707" i="65"/>
  <c r="J708" i="65"/>
  <c r="J709" i="65"/>
  <c r="J710" i="65"/>
  <c r="J711" i="65"/>
  <c r="J712" i="65"/>
  <c r="J713" i="65"/>
  <c r="J714" i="65"/>
  <c r="J715" i="65"/>
  <c r="J716" i="65"/>
  <c r="J717" i="65"/>
  <c r="J718" i="65"/>
  <c r="J719" i="65"/>
  <c r="J720" i="65"/>
  <c r="J721" i="65"/>
  <c r="J722" i="65"/>
  <c r="J723" i="65"/>
  <c r="J724" i="65"/>
  <c r="J725" i="65"/>
  <c r="J726" i="65"/>
  <c r="J727" i="65"/>
  <c r="J728" i="65"/>
  <c r="J729" i="65"/>
  <c r="J730" i="65"/>
  <c r="J731" i="65"/>
  <c r="J732" i="65"/>
  <c r="J733" i="65"/>
  <c r="J734" i="65"/>
  <c r="J735" i="65"/>
  <c r="J736" i="65"/>
  <c r="J737" i="65"/>
  <c r="J738" i="65"/>
  <c r="J739" i="65"/>
  <c r="J740" i="65"/>
  <c r="J741" i="65"/>
  <c r="J742" i="65"/>
  <c r="J743" i="65"/>
  <c r="J744" i="65"/>
  <c r="J745" i="65"/>
  <c r="J746" i="65"/>
  <c r="J747" i="65"/>
  <c r="J748" i="65"/>
  <c r="J749" i="65"/>
  <c r="J750" i="65"/>
  <c r="J751" i="65"/>
  <c r="J752" i="65"/>
  <c r="J753" i="65"/>
  <c r="J754" i="65"/>
  <c r="J755" i="65"/>
  <c r="J756" i="65"/>
  <c r="J757" i="65"/>
  <c r="J758" i="65"/>
  <c r="J759" i="65"/>
  <c r="J760" i="65"/>
  <c r="J761" i="65"/>
  <c r="J762" i="65"/>
  <c r="J763" i="65"/>
  <c r="J764" i="65"/>
  <c r="J765" i="65"/>
  <c r="J766" i="65"/>
  <c r="J767" i="65"/>
  <c r="J768" i="65"/>
  <c r="J769" i="65"/>
  <c r="J770" i="65"/>
  <c r="J771" i="65"/>
  <c r="J772" i="65"/>
  <c r="J773" i="65"/>
  <c r="J774" i="65"/>
  <c r="J775" i="65"/>
  <c r="J776" i="65"/>
  <c r="J777" i="65"/>
  <c r="J778" i="65"/>
  <c r="J779" i="65"/>
  <c r="J780" i="65"/>
  <c r="J781" i="65"/>
  <c r="J782" i="65"/>
  <c r="J783" i="65"/>
  <c r="J784" i="65"/>
  <c r="J785" i="65"/>
  <c r="J786" i="65"/>
  <c r="J787" i="65"/>
  <c r="J788" i="65"/>
  <c r="J789" i="65"/>
  <c r="J790" i="65"/>
  <c r="J791" i="65"/>
  <c r="J792" i="65"/>
  <c r="J793" i="65"/>
  <c r="J794" i="65"/>
  <c r="J795" i="65"/>
  <c r="J796" i="65"/>
  <c r="J797" i="65"/>
  <c r="J798" i="65"/>
  <c r="J799" i="65"/>
  <c r="J800" i="65"/>
  <c r="J801" i="65"/>
  <c r="J802" i="65"/>
  <c r="J803" i="65"/>
  <c r="J804" i="65"/>
  <c r="J805" i="65"/>
  <c r="J806" i="65"/>
  <c r="J807" i="65"/>
  <c r="J808" i="65"/>
  <c r="J809" i="65"/>
  <c r="J810" i="65"/>
  <c r="J811" i="65"/>
  <c r="J812" i="65"/>
  <c r="J813" i="65"/>
  <c r="J814" i="65"/>
  <c r="J815" i="65"/>
  <c r="J816" i="65"/>
  <c r="J817" i="65"/>
  <c r="J818" i="65"/>
  <c r="J819" i="65"/>
  <c r="J820" i="65"/>
  <c r="J821" i="65"/>
  <c r="J822" i="65"/>
  <c r="J823" i="65"/>
  <c r="J824" i="65"/>
  <c r="J825" i="65"/>
  <c r="J826" i="65"/>
  <c r="J827" i="65"/>
  <c r="J828" i="65"/>
  <c r="J829" i="65"/>
  <c r="J830" i="65"/>
  <c r="J831" i="65"/>
  <c r="J832" i="65"/>
  <c r="J833" i="65"/>
  <c r="J834" i="65"/>
  <c r="J835" i="65"/>
  <c r="J836" i="65"/>
  <c r="J837" i="65"/>
  <c r="J838" i="65"/>
  <c r="J839" i="65"/>
  <c r="J840" i="65"/>
  <c r="J841" i="65"/>
  <c r="J842" i="65"/>
  <c r="J843" i="65"/>
  <c r="J844" i="65"/>
  <c r="J845" i="65"/>
  <c r="J846" i="65"/>
  <c r="J847" i="65"/>
  <c r="J848" i="65"/>
  <c r="J849" i="65"/>
  <c r="J850" i="65"/>
  <c r="J851" i="65"/>
  <c r="J852" i="65"/>
  <c r="J853" i="65"/>
  <c r="J854" i="65"/>
  <c r="J855" i="65"/>
  <c r="J856" i="65"/>
  <c r="J857" i="65"/>
  <c r="J858" i="65"/>
  <c r="J859" i="65"/>
  <c r="J860" i="65"/>
  <c r="J861" i="65"/>
  <c r="J862" i="65"/>
  <c r="J863" i="65"/>
  <c r="J864" i="65"/>
  <c r="J865" i="65"/>
  <c r="J866" i="65"/>
  <c r="J867" i="65"/>
  <c r="J868" i="65"/>
  <c r="J869" i="65"/>
  <c r="J870" i="65"/>
  <c r="J871" i="65"/>
  <c r="J872" i="65"/>
  <c r="J873" i="65"/>
  <c r="J874" i="65"/>
  <c r="J875" i="65"/>
  <c r="J876" i="65"/>
  <c r="J877" i="65"/>
  <c r="J878" i="65"/>
  <c r="J879" i="65"/>
  <c r="J880" i="65"/>
  <c r="J881" i="65"/>
  <c r="J882" i="65"/>
  <c r="J883" i="65"/>
  <c r="J884" i="65"/>
  <c r="J885" i="65"/>
  <c r="J886" i="65"/>
  <c r="J887" i="65"/>
  <c r="J888" i="65"/>
  <c r="J889" i="65"/>
  <c r="J890" i="65"/>
  <c r="J891" i="65"/>
  <c r="J892" i="65"/>
  <c r="J893" i="65"/>
  <c r="J894" i="65"/>
  <c r="J895" i="65"/>
  <c r="J896" i="65"/>
  <c r="J897" i="65"/>
  <c r="J898" i="65"/>
  <c r="J899" i="65"/>
  <c r="J900" i="65"/>
  <c r="J901" i="65"/>
  <c r="J902" i="65"/>
  <c r="J903" i="65"/>
  <c r="J904" i="65"/>
  <c r="J905" i="65"/>
  <c r="J906" i="65"/>
  <c r="J907" i="65"/>
  <c r="J908" i="65"/>
  <c r="J909" i="65"/>
  <c r="J910" i="65"/>
  <c r="J911" i="65"/>
  <c r="J912" i="65"/>
  <c r="J913" i="65"/>
  <c r="J914" i="65"/>
  <c r="J915" i="65"/>
  <c r="J916" i="65"/>
  <c r="J917" i="65"/>
  <c r="J918" i="65"/>
  <c r="J919" i="65"/>
  <c r="J920" i="65"/>
  <c r="J921" i="65"/>
  <c r="J922" i="65"/>
  <c r="J923" i="65"/>
  <c r="J924" i="65"/>
  <c r="J925" i="65"/>
  <c r="J926" i="65"/>
  <c r="J927" i="65"/>
  <c r="J928" i="65"/>
  <c r="J929" i="65"/>
  <c r="J930" i="65"/>
  <c r="J931" i="65"/>
  <c r="J932" i="65"/>
  <c r="J933" i="65"/>
  <c r="J934" i="65"/>
  <c r="J935" i="65"/>
  <c r="J936" i="65"/>
  <c r="J937" i="65"/>
  <c r="J938" i="65"/>
  <c r="J939" i="65"/>
  <c r="J940" i="65"/>
  <c r="J941" i="65"/>
  <c r="J942" i="65"/>
  <c r="J943" i="65"/>
  <c r="J944" i="65"/>
  <c r="J945" i="65"/>
  <c r="J946" i="65"/>
  <c r="J947" i="65"/>
  <c r="J948" i="65"/>
  <c r="J949" i="65"/>
  <c r="J950" i="65"/>
  <c r="J951" i="65"/>
  <c r="J952" i="65"/>
  <c r="J953" i="65"/>
  <c r="J954" i="65"/>
  <c r="J955" i="65"/>
  <c r="J956" i="65"/>
  <c r="J957" i="65"/>
  <c r="J958" i="65"/>
  <c r="J959" i="65"/>
  <c r="J960" i="65"/>
  <c r="J961" i="65"/>
  <c r="J962" i="65"/>
  <c r="J963" i="65"/>
  <c r="J964" i="65"/>
  <c r="J965" i="65"/>
  <c r="J966" i="65"/>
  <c r="J967" i="65"/>
  <c r="J968" i="65"/>
  <c r="J969" i="65"/>
  <c r="J970" i="65"/>
  <c r="J971" i="65"/>
  <c r="J972" i="65"/>
  <c r="J973" i="65"/>
  <c r="J974" i="65"/>
  <c r="J975" i="65"/>
  <c r="J976" i="65"/>
  <c r="J977" i="65"/>
  <c r="J978" i="65"/>
  <c r="J979" i="65"/>
  <c r="J980" i="65"/>
  <c r="J981" i="65"/>
  <c r="J982" i="65"/>
  <c r="J983" i="65"/>
  <c r="J984" i="65"/>
  <c r="J985" i="65"/>
  <c r="J986" i="65"/>
  <c r="J987" i="65"/>
  <c r="J988" i="65"/>
  <c r="J989" i="65"/>
  <c r="J990" i="65"/>
  <c r="J991" i="65"/>
  <c r="J992" i="65"/>
  <c r="J993" i="65"/>
  <c r="J994" i="65"/>
  <c r="J995" i="65"/>
  <c r="J996" i="65"/>
  <c r="J997" i="65"/>
  <c r="J998" i="65"/>
  <c r="J999" i="65"/>
  <c r="J1000" i="65"/>
  <c r="J1001" i="65"/>
  <c r="J1002" i="65"/>
  <c r="J1003" i="65"/>
  <c r="J1004" i="65"/>
  <c r="J1005" i="65"/>
  <c r="J1006" i="65"/>
  <c r="J1007" i="65"/>
  <c r="J1008" i="65"/>
  <c r="J1009" i="65"/>
  <c r="J1010" i="65"/>
  <c r="J1011" i="65"/>
  <c r="J1012" i="65"/>
  <c r="J1013" i="65"/>
  <c r="J1014" i="65"/>
  <c r="J1015" i="65"/>
  <c r="J1016" i="65"/>
  <c r="J1017" i="65"/>
  <c r="J1018" i="65"/>
  <c r="J1019" i="65"/>
  <c r="J1020" i="65"/>
  <c r="J1021" i="65"/>
  <c r="J1022" i="65"/>
  <c r="J1023" i="65"/>
  <c r="J1024" i="65"/>
  <c r="J1025" i="65"/>
  <c r="J1026" i="65"/>
  <c r="J1027" i="65"/>
  <c r="J1028" i="65"/>
  <c r="J1029" i="65"/>
  <c r="J1030" i="65"/>
  <c r="J1031" i="65"/>
  <c r="J1032" i="65"/>
  <c r="J1033" i="65"/>
  <c r="J1034" i="65"/>
  <c r="J1035" i="65"/>
  <c r="J1036" i="65"/>
  <c r="J1037" i="65"/>
  <c r="J1038" i="65"/>
  <c r="J1039" i="65"/>
  <c r="J1040" i="65"/>
  <c r="J1041" i="65"/>
  <c r="J1042" i="65"/>
  <c r="J1043" i="65"/>
  <c r="J1044" i="65"/>
  <c r="J1045" i="65"/>
  <c r="J1046" i="65"/>
  <c r="J1047" i="65"/>
  <c r="J1048" i="65"/>
  <c r="J1049" i="65"/>
  <c r="J1050" i="65"/>
  <c r="J1051" i="65"/>
  <c r="J1052" i="65"/>
  <c r="J1053" i="65"/>
  <c r="J1054" i="65"/>
  <c r="J1055" i="65"/>
  <c r="J1056" i="65"/>
  <c r="J1057" i="65"/>
  <c r="J1058" i="65"/>
  <c r="J1059" i="65"/>
  <c r="J1060" i="65"/>
  <c r="J1061" i="65"/>
  <c r="J1062" i="65"/>
  <c r="J1063" i="65"/>
  <c r="J1064" i="65"/>
  <c r="J1065" i="65"/>
  <c r="J1066" i="65"/>
  <c r="J1067" i="65"/>
  <c r="J1068" i="65"/>
  <c r="J1069" i="65"/>
  <c r="J1070" i="65"/>
  <c r="J1071" i="65"/>
  <c r="J1072" i="65"/>
  <c r="J1073" i="65"/>
  <c r="J1074" i="65"/>
  <c r="J1075" i="65"/>
  <c r="J1076" i="65"/>
  <c r="J1077" i="65"/>
  <c r="J1078" i="65"/>
  <c r="J1079" i="65"/>
  <c r="J1080" i="65"/>
  <c r="J1081" i="65"/>
  <c r="J1082" i="65"/>
  <c r="J1083" i="65"/>
  <c r="J1084" i="65"/>
  <c r="J1085" i="65"/>
  <c r="J1086" i="65"/>
  <c r="J1087" i="65"/>
  <c r="J1088" i="65"/>
  <c r="J1089" i="65"/>
  <c r="J1090" i="65"/>
  <c r="J1091" i="65"/>
  <c r="J1092" i="65"/>
  <c r="J1093" i="65"/>
  <c r="J1094" i="65"/>
  <c r="J1095" i="65"/>
  <c r="J1096" i="65"/>
  <c r="J1097" i="65"/>
  <c r="J1098" i="65"/>
  <c r="J1099" i="65"/>
  <c r="J1100" i="65"/>
  <c r="J1101" i="65"/>
  <c r="J1102" i="65"/>
  <c r="J1103" i="65"/>
  <c r="J1104" i="65"/>
  <c r="J1105" i="65"/>
  <c r="J1106" i="65"/>
  <c r="J1107" i="65"/>
  <c r="J1108" i="65"/>
  <c r="J1109" i="65"/>
  <c r="J1110" i="65"/>
  <c r="J1111" i="65"/>
  <c r="J1112" i="65"/>
  <c r="J1113" i="65"/>
  <c r="J1114" i="65"/>
  <c r="J1115" i="65"/>
  <c r="J1116" i="65"/>
  <c r="J1117" i="65"/>
  <c r="J1118" i="65"/>
  <c r="J1119" i="65"/>
  <c r="J1120" i="65"/>
  <c r="J1121" i="65"/>
  <c r="J1122" i="65"/>
  <c r="J1123" i="65"/>
  <c r="J1124" i="65"/>
  <c r="J1125" i="65"/>
  <c r="J1126" i="65"/>
  <c r="J1127" i="65"/>
  <c r="J1128" i="65"/>
  <c r="J1129" i="65"/>
  <c r="J1130" i="65"/>
  <c r="J1131" i="65"/>
  <c r="J1132" i="65"/>
  <c r="J1133" i="65"/>
  <c r="J1134" i="65"/>
  <c r="J1135" i="65"/>
  <c r="J1136" i="65"/>
  <c r="J1137" i="65"/>
  <c r="J1138" i="65"/>
  <c r="J1139" i="65"/>
  <c r="J1140" i="65"/>
  <c r="J1141" i="65"/>
  <c r="J1142" i="65"/>
  <c r="J1143" i="65"/>
  <c r="J1144" i="65"/>
  <c r="J1145" i="65"/>
  <c r="J1146" i="65"/>
  <c r="J1147" i="65"/>
  <c r="J1148" i="65"/>
  <c r="J1149" i="65"/>
  <c r="J1150" i="65"/>
  <c r="J1151" i="65"/>
  <c r="J1152" i="65"/>
  <c r="J1153" i="65"/>
  <c r="J1154" i="65"/>
  <c r="J1155" i="65"/>
  <c r="J1156" i="65"/>
  <c r="J1157" i="65"/>
  <c r="J1158" i="65"/>
  <c r="J1159" i="65"/>
  <c r="J1160" i="65"/>
  <c r="J1161" i="65"/>
  <c r="J1162" i="65"/>
  <c r="J1163" i="65"/>
  <c r="J1164" i="65"/>
  <c r="J1165" i="65"/>
  <c r="J1166" i="65"/>
  <c r="J1167" i="65"/>
  <c r="J1168" i="65"/>
  <c r="J1169" i="65"/>
  <c r="J1170" i="65"/>
  <c r="J1171" i="65"/>
  <c r="J1172" i="65"/>
  <c r="J1173" i="65"/>
  <c r="J1174" i="65"/>
  <c r="J1175" i="65"/>
  <c r="J1176" i="65"/>
  <c r="J1177" i="65"/>
  <c r="J1178" i="65"/>
  <c r="J1179" i="65"/>
  <c r="J1180" i="65"/>
  <c r="J1181" i="65"/>
  <c r="J1182" i="65"/>
  <c r="J1183" i="65"/>
  <c r="J1184" i="65"/>
  <c r="J1185" i="65"/>
  <c r="J1186" i="65"/>
  <c r="J1187" i="65"/>
  <c r="J1188" i="65"/>
  <c r="J1189" i="65"/>
  <c r="J1190" i="65"/>
  <c r="J1191" i="65"/>
  <c r="J1192" i="65"/>
  <c r="J1193" i="65"/>
  <c r="J1194" i="65"/>
  <c r="J1195" i="65"/>
  <c r="J1196" i="65"/>
  <c r="J1197" i="65"/>
  <c r="J1198" i="65"/>
  <c r="J1199" i="65"/>
  <c r="J1200" i="65"/>
  <c r="J1201" i="65"/>
  <c r="J1202" i="65"/>
  <c r="J1203" i="65"/>
  <c r="J1204" i="65"/>
  <c r="J1205" i="65"/>
  <c r="J1206" i="65"/>
  <c r="J1207" i="65"/>
  <c r="J1208" i="65"/>
  <c r="J1209" i="65"/>
  <c r="J1210" i="65"/>
  <c r="J1211" i="65"/>
  <c r="J1212" i="65"/>
  <c r="J1213" i="65"/>
  <c r="J1214" i="65"/>
  <c r="J1215" i="65"/>
  <c r="J1216" i="65"/>
  <c r="J1217" i="65"/>
  <c r="J1218" i="65"/>
  <c r="J1219" i="65"/>
  <c r="J1220" i="65"/>
  <c r="J1221" i="65"/>
  <c r="J1222" i="65"/>
  <c r="J1223" i="65"/>
  <c r="J1224" i="65"/>
  <c r="J1225" i="65"/>
  <c r="J1226" i="65"/>
  <c r="J1227" i="65"/>
  <c r="J1228" i="65"/>
  <c r="J1229" i="65"/>
  <c r="J1230" i="65"/>
  <c r="J1231" i="65"/>
  <c r="J1232" i="65"/>
  <c r="J1233" i="65"/>
  <c r="J1234" i="65"/>
  <c r="J1235" i="65"/>
  <c r="J1236" i="65"/>
  <c r="J1237" i="65"/>
  <c r="J1238" i="65"/>
  <c r="J1239" i="65"/>
  <c r="J1240" i="65"/>
  <c r="J1241" i="65"/>
  <c r="J1242" i="65"/>
  <c r="J1243" i="65"/>
  <c r="J1244" i="65"/>
  <c r="J1245" i="65"/>
  <c r="J1246" i="65"/>
  <c r="J1247" i="65"/>
  <c r="J1248" i="65"/>
  <c r="J1249" i="65"/>
  <c r="J1250" i="65"/>
  <c r="J1251" i="65"/>
  <c r="J1252" i="65"/>
  <c r="J1253" i="65"/>
  <c r="J1254" i="65"/>
  <c r="J1255" i="65"/>
  <c r="J1256" i="65"/>
  <c r="J1257" i="65"/>
  <c r="J1258" i="65"/>
  <c r="J1259" i="65"/>
  <c r="J1260" i="65"/>
  <c r="J1261" i="65"/>
  <c r="J1262" i="65"/>
  <c r="J1263" i="65"/>
  <c r="J1264" i="65"/>
  <c r="J1265" i="65"/>
  <c r="J1266" i="65"/>
  <c r="J1267" i="65"/>
  <c r="J1268" i="65"/>
  <c r="J1269" i="65"/>
  <c r="J1270" i="65"/>
  <c r="J1271" i="65"/>
  <c r="J1272" i="65"/>
  <c r="J1273" i="65"/>
  <c r="J1274" i="65"/>
  <c r="J1275" i="65"/>
  <c r="J1276" i="65"/>
  <c r="J1277" i="65"/>
  <c r="J1278" i="65"/>
  <c r="J1279" i="65"/>
  <c r="J1280" i="65"/>
  <c r="J1281" i="65"/>
  <c r="J1282" i="65"/>
  <c r="J1283" i="65"/>
  <c r="J1284" i="65"/>
  <c r="J1285" i="65"/>
  <c r="J1286" i="65"/>
  <c r="J1287" i="65"/>
  <c r="J1288" i="65"/>
  <c r="J1289" i="65"/>
  <c r="J1290" i="65"/>
  <c r="J1291" i="65"/>
  <c r="J1292" i="65"/>
  <c r="J1293" i="65"/>
  <c r="J1294" i="65"/>
  <c r="J1295" i="65"/>
  <c r="J1296" i="65"/>
  <c r="J1297" i="65"/>
  <c r="J1298" i="65"/>
  <c r="J1299" i="65"/>
  <c r="J1300" i="65"/>
  <c r="J1301" i="65"/>
  <c r="J1302" i="65"/>
  <c r="J1303" i="65"/>
  <c r="J1304" i="65"/>
  <c r="J1305" i="65"/>
  <c r="J1306" i="65"/>
  <c r="J1307" i="65"/>
  <c r="J1308" i="65"/>
  <c r="J1309" i="65"/>
  <c r="J1310" i="65"/>
  <c r="J1311" i="65"/>
  <c r="J1312" i="65"/>
  <c r="J1313" i="65"/>
  <c r="J1314" i="65"/>
  <c r="J1315" i="65"/>
  <c r="J1316" i="65"/>
  <c r="J1317" i="65"/>
  <c r="J1318" i="65"/>
  <c r="J1319" i="65"/>
  <c r="J1320" i="65"/>
  <c r="J1321" i="65"/>
  <c r="J1322" i="65"/>
  <c r="J1323" i="65"/>
  <c r="J1324" i="65"/>
  <c r="J1325" i="65"/>
  <c r="J1326" i="65"/>
  <c r="J1327" i="65"/>
  <c r="J1328" i="65"/>
  <c r="J1329" i="65"/>
  <c r="J1330" i="65"/>
  <c r="J1331" i="65"/>
  <c r="J1332" i="65"/>
  <c r="J1333" i="65"/>
  <c r="J1334" i="65"/>
  <c r="J1335" i="65"/>
  <c r="J1336" i="65"/>
  <c r="J1337" i="65"/>
  <c r="J1338" i="65"/>
  <c r="J1339" i="65"/>
  <c r="J1340" i="65"/>
  <c r="J1341" i="65"/>
  <c r="J1342" i="65"/>
  <c r="J1343" i="65"/>
  <c r="J1344" i="65"/>
  <c r="J1345" i="65"/>
  <c r="J1346" i="65"/>
  <c r="J1347" i="65"/>
  <c r="J1348" i="65"/>
  <c r="J1349" i="65"/>
  <c r="J1350" i="65"/>
  <c r="J1351" i="65"/>
  <c r="J1352" i="65"/>
  <c r="J1353" i="65"/>
  <c r="J1354" i="65"/>
  <c r="J1355" i="65"/>
  <c r="J1356" i="65"/>
  <c r="J1357" i="65"/>
  <c r="J1358" i="65"/>
  <c r="J1359" i="65"/>
  <c r="J1360" i="65"/>
  <c r="J1361" i="65"/>
  <c r="J1362" i="65"/>
  <c r="J1363" i="65"/>
  <c r="J1364" i="65"/>
  <c r="J1365" i="65"/>
  <c r="J1366" i="65"/>
  <c r="J1367" i="65"/>
  <c r="J1368" i="65"/>
  <c r="J1369" i="65"/>
  <c r="J1370" i="65"/>
  <c r="J1371" i="65"/>
  <c r="J1372" i="65"/>
  <c r="J1373" i="65"/>
  <c r="J1374" i="65"/>
  <c r="J1375" i="65"/>
  <c r="J1376" i="65"/>
  <c r="J1377" i="65"/>
  <c r="J1378" i="65"/>
  <c r="J1379" i="65"/>
  <c r="J1380" i="65"/>
  <c r="J1381" i="65"/>
  <c r="J1382" i="65"/>
  <c r="J1383" i="65"/>
  <c r="J1384" i="65"/>
  <c r="J1385" i="65"/>
  <c r="J1386" i="65"/>
  <c r="J1387" i="65"/>
  <c r="J1388" i="65"/>
  <c r="J1389" i="65"/>
  <c r="J1390" i="65"/>
  <c r="J1391" i="65"/>
  <c r="J1392" i="65"/>
  <c r="J1393" i="65"/>
  <c r="J1394" i="65"/>
  <c r="J1395" i="65"/>
  <c r="J1396" i="65"/>
  <c r="J1397" i="65"/>
  <c r="J1398" i="65"/>
  <c r="J1399" i="65"/>
  <c r="J1400" i="65"/>
  <c r="J1401" i="65"/>
  <c r="J1402" i="65"/>
  <c r="J1403" i="65"/>
  <c r="J1404" i="65"/>
  <c r="J1405" i="65"/>
  <c r="J1406" i="65"/>
  <c r="J1407" i="65"/>
  <c r="J1408" i="65"/>
  <c r="J1409" i="65"/>
  <c r="J1410" i="65"/>
  <c r="J1411" i="65"/>
  <c r="J1412" i="65"/>
  <c r="J1413" i="65"/>
  <c r="J1414" i="65"/>
  <c r="J1415" i="65"/>
  <c r="J1416" i="65"/>
  <c r="J1417" i="65"/>
  <c r="J1418" i="65"/>
  <c r="J1419" i="65"/>
  <c r="J1420" i="65"/>
  <c r="J1421" i="65"/>
  <c r="J1422" i="65"/>
  <c r="J1423" i="65"/>
  <c r="J1424" i="65"/>
  <c r="J1425" i="65"/>
  <c r="J1426" i="65"/>
  <c r="J1427" i="65"/>
  <c r="J1428" i="65"/>
  <c r="J1429" i="65"/>
  <c r="J1430" i="65"/>
  <c r="J1431" i="65"/>
  <c r="J1432" i="65"/>
  <c r="J1433" i="65"/>
  <c r="J1434" i="65"/>
  <c r="J1435" i="65"/>
  <c r="J1436" i="65"/>
  <c r="J1437" i="65"/>
  <c r="J1438" i="65"/>
  <c r="J1439" i="65"/>
  <c r="J1440" i="65"/>
  <c r="J1441" i="65"/>
  <c r="J1442" i="65"/>
  <c r="J1443" i="65"/>
  <c r="J1444" i="65"/>
  <c r="J1445" i="65"/>
  <c r="J1446" i="65"/>
  <c r="J1447" i="65"/>
  <c r="J1448" i="65"/>
  <c r="J1449" i="65"/>
  <c r="J1450" i="65"/>
  <c r="J1451" i="65"/>
  <c r="J1452" i="65"/>
  <c r="J1453" i="65"/>
  <c r="J1454" i="65"/>
  <c r="J1455" i="65"/>
  <c r="J1456" i="65"/>
  <c r="J1457" i="65"/>
  <c r="J1458" i="65"/>
  <c r="J1459" i="65"/>
  <c r="J1460" i="65"/>
  <c r="J1461" i="65"/>
  <c r="J1462" i="65"/>
  <c r="J1463" i="65"/>
  <c r="J1464" i="65"/>
  <c r="J1465" i="65"/>
  <c r="J1466" i="65"/>
  <c r="J1467" i="65"/>
  <c r="J1468" i="65"/>
  <c r="J1469" i="65"/>
  <c r="J1470" i="65"/>
  <c r="J1471" i="65"/>
  <c r="J1472" i="65"/>
  <c r="J1473" i="65"/>
  <c r="J1474" i="65"/>
  <c r="J1475" i="65"/>
  <c r="J1476" i="65"/>
  <c r="J1477" i="65"/>
  <c r="J1478" i="65"/>
  <c r="J1479" i="65"/>
  <c r="J1480" i="65"/>
  <c r="J1481" i="65"/>
  <c r="J1482" i="65"/>
  <c r="J1483" i="65"/>
  <c r="J1484" i="65"/>
  <c r="J1485" i="65"/>
  <c r="J1486" i="65"/>
  <c r="J1487" i="65"/>
  <c r="J1488" i="65"/>
  <c r="J1489" i="65"/>
  <c r="J1490" i="65"/>
  <c r="J1491" i="65"/>
  <c r="J1492" i="65"/>
  <c r="J1493" i="65"/>
  <c r="J1494" i="65"/>
  <c r="J1495" i="65"/>
  <c r="J1496" i="65"/>
  <c r="J1497" i="65"/>
  <c r="J1498" i="65"/>
  <c r="J1499" i="65"/>
  <c r="J1500" i="65"/>
  <c r="J1501" i="65"/>
  <c r="J1502" i="65"/>
  <c r="J1503" i="65"/>
  <c r="J1504" i="65"/>
  <c r="J1505" i="65"/>
  <c r="J1506" i="65"/>
  <c r="J1507" i="65"/>
  <c r="J1508" i="65"/>
  <c r="J1509" i="65"/>
  <c r="J1510" i="65"/>
  <c r="J1511" i="65"/>
  <c r="J1512" i="65"/>
  <c r="J1513" i="65"/>
  <c r="J1514" i="65"/>
  <c r="J1515" i="65"/>
  <c r="J1516" i="65"/>
  <c r="J1517" i="65"/>
  <c r="J1518" i="65"/>
  <c r="J1519" i="65"/>
  <c r="J1520" i="65"/>
  <c r="J1521" i="65"/>
  <c r="J1522" i="65"/>
  <c r="J1523" i="65"/>
  <c r="J1524" i="65"/>
  <c r="J1525" i="65"/>
  <c r="J1526" i="65"/>
  <c r="J1527" i="65"/>
  <c r="J1528" i="65"/>
  <c r="J1529" i="65"/>
  <c r="J1530" i="65"/>
  <c r="J1531" i="65"/>
  <c r="J1532" i="65"/>
  <c r="J1533" i="65"/>
  <c r="J1534" i="65"/>
  <c r="J1535" i="65"/>
  <c r="J1536" i="65"/>
  <c r="J1537" i="65"/>
  <c r="J1538" i="65"/>
  <c r="J1539" i="65"/>
  <c r="J1540" i="65"/>
  <c r="J1541" i="65"/>
  <c r="J1542" i="65"/>
  <c r="J1543" i="65"/>
  <c r="J1544" i="65"/>
  <c r="J1545" i="65"/>
  <c r="J1546" i="65"/>
  <c r="J1547" i="65"/>
  <c r="J1548" i="65"/>
  <c r="J1549" i="65"/>
  <c r="J1550" i="65"/>
  <c r="J1551" i="65"/>
  <c r="J1552" i="65"/>
  <c r="J1553" i="65"/>
  <c r="J1554" i="65"/>
  <c r="J1555" i="65"/>
  <c r="J1556" i="65"/>
  <c r="J1557" i="65"/>
  <c r="J1558" i="65"/>
  <c r="J1559" i="65"/>
  <c r="J1560" i="65"/>
  <c r="J1561" i="65"/>
  <c r="J1562" i="65"/>
  <c r="J1563" i="65"/>
  <c r="J1564" i="65"/>
  <c r="J1565" i="65"/>
  <c r="J1566" i="65"/>
  <c r="J1567" i="65"/>
  <c r="J1568" i="65"/>
  <c r="J1569" i="65"/>
  <c r="J1570" i="65"/>
  <c r="J1571" i="65"/>
  <c r="J1572" i="65"/>
  <c r="J1573" i="65"/>
  <c r="J1574" i="65"/>
  <c r="J1575" i="65"/>
  <c r="J1576" i="65"/>
  <c r="J1577" i="65"/>
  <c r="J1578" i="65"/>
  <c r="J1579" i="65"/>
  <c r="J1580" i="65"/>
  <c r="J1581" i="65"/>
  <c r="J1582" i="65"/>
  <c r="J1583" i="65"/>
  <c r="J1584" i="65"/>
  <c r="J1585" i="65"/>
  <c r="J1586" i="65"/>
  <c r="J1587" i="65"/>
  <c r="J1588" i="65"/>
  <c r="J1589" i="65"/>
  <c r="J1590" i="65"/>
  <c r="J1591" i="65"/>
  <c r="J1592" i="65"/>
  <c r="J1593" i="65"/>
  <c r="J1594" i="65"/>
  <c r="J1595" i="65"/>
  <c r="J1596" i="65"/>
  <c r="J1597" i="65"/>
  <c r="J1598" i="65"/>
  <c r="J1599" i="65"/>
  <c r="J1600" i="65"/>
  <c r="J1601" i="65"/>
  <c r="J1602" i="65"/>
  <c r="J1603" i="65"/>
  <c r="J1604" i="65"/>
  <c r="J1605" i="65"/>
  <c r="J1606" i="65"/>
  <c r="J1607" i="65"/>
  <c r="J1608" i="65"/>
  <c r="J1609" i="65"/>
  <c r="J1610" i="65"/>
  <c r="J1611" i="65"/>
  <c r="J1612" i="65"/>
  <c r="J1613" i="65"/>
  <c r="J1614" i="65"/>
  <c r="J1615" i="65"/>
  <c r="J1616" i="65"/>
  <c r="J1617" i="65"/>
  <c r="J1618" i="65"/>
  <c r="J1619" i="65"/>
  <c r="J1620" i="65"/>
  <c r="J1621" i="65"/>
  <c r="J1622" i="65"/>
  <c r="J1623" i="65"/>
  <c r="J1624" i="65"/>
  <c r="J1625" i="65"/>
  <c r="J1626" i="65"/>
  <c r="J1627" i="65"/>
  <c r="J1628" i="65"/>
  <c r="J1629" i="65"/>
  <c r="J1630" i="65"/>
  <c r="J1631" i="65"/>
  <c r="J1632" i="65"/>
  <c r="J1633" i="65"/>
  <c r="J1634" i="65"/>
  <c r="J1635" i="65"/>
  <c r="J1636" i="65"/>
  <c r="J1637" i="65"/>
  <c r="J1638" i="65"/>
  <c r="J1639" i="65"/>
  <c r="J1640" i="65"/>
  <c r="J1641" i="65"/>
  <c r="J1642" i="65"/>
  <c r="J1643" i="65"/>
  <c r="J1644" i="65"/>
  <c r="J1645" i="65"/>
  <c r="J1646" i="65"/>
  <c r="J1647" i="65"/>
  <c r="J1648" i="65"/>
  <c r="J1649" i="65"/>
  <c r="J1650" i="65"/>
  <c r="J1651" i="65"/>
  <c r="J1652" i="65"/>
  <c r="J1653" i="65"/>
  <c r="J1654" i="65"/>
  <c r="J1655" i="65"/>
  <c r="J1656" i="65"/>
  <c r="J1657" i="65"/>
  <c r="J1658" i="65"/>
  <c r="J1659" i="65"/>
  <c r="J1660" i="65"/>
  <c r="J1661" i="65"/>
  <c r="J1662" i="65"/>
  <c r="J1663" i="65"/>
  <c r="J1664" i="65"/>
  <c r="J1665" i="65"/>
  <c r="J1666" i="65"/>
  <c r="J1667" i="65"/>
  <c r="J1668" i="65"/>
  <c r="J1669" i="65"/>
  <c r="J1670" i="65"/>
  <c r="J1671" i="65"/>
  <c r="J1672" i="65"/>
  <c r="J1673" i="65"/>
  <c r="J1674" i="65"/>
  <c r="J1675" i="65"/>
  <c r="J1676" i="65"/>
  <c r="J1677" i="65"/>
  <c r="J1678" i="65"/>
  <c r="J1679" i="65"/>
  <c r="J1680" i="65"/>
  <c r="J1681" i="65"/>
  <c r="J1682" i="65"/>
  <c r="J1683" i="65"/>
  <c r="J1684" i="65"/>
  <c r="J1685" i="65"/>
  <c r="J1686" i="65"/>
  <c r="J1687" i="65"/>
  <c r="J1688" i="65"/>
  <c r="J1689" i="65"/>
  <c r="J1690" i="65"/>
  <c r="J1691" i="65"/>
  <c r="J1692" i="65"/>
  <c r="J1693" i="65"/>
  <c r="J1694" i="65"/>
  <c r="J1695" i="65"/>
  <c r="J1696" i="65"/>
  <c r="J1697" i="65"/>
  <c r="J1698" i="65"/>
  <c r="J1699" i="65"/>
  <c r="J1700" i="65"/>
  <c r="J1701" i="65"/>
  <c r="J1702" i="65"/>
  <c r="J1703" i="65"/>
  <c r="J1704" i="65"/>
  <c r="J1705" i="65"/>
  <c r="J1706" i="65"/>
  <c r="J1707" i="65"/>
  <c r="J1708" i="65"/>
  <c r="J1709" i="65"/>
  <c r="J1710" i="65"/>
  <c r="J1711" i="65"/>
  <c r="J1712" i="65"/>
  <c r="J1713" i="65"/>
  <c r="J1714" i="65"/>
  <c r="J1715" i="65"/>
  <c r="J1716" i="65"/>
  <c r="J1717" i="65"/>
  <c r="J1718" i="65"/>
  <c r="J1719" i="65"/>
  <c r="J1720" i="65"/>
  <c r="J1721" i="65"/>
  <c r="J1722" i="65"/>
  <c r="J1723" i="65"/>
  <c r="J1724" i="65"/>
  <c r="J1725" i="65"/>
  <c r="J1726" i="65"/>
  <c r="J1727" i="65"/>
  <c r="J1728" i="65"/>
  <c r="J1729" i="65"/>
  <c r="J1730" i="65"/>
  <c r="J1731" i="65"/>
  <c r="J1732" i="65"/>
  <c r="J1733" i="65"/>
  <c r="J1734" i="65"/>
  <c r="J1735" i="65"/>
  <c r="J1736" i="65"/>
  <c r="J1737" i="65"/>
  <c r="J1738" i="65"/>
  <c r="J1739" i="65"/>
  <c r="J1740" i="65"/>
  <c r="J1741" i="65"/>
  <c r="J1742" i="65"/>
  <c r="J1743" i="65"/>
  <c r="J1744" i="65"/>
  <c r="J1745" i="65"/>
  <c r="J1746" i="65"/>
  <c r="J1747" i="65"/>
  <c r="J1748" i="65"/>
  <c r="J1749" i="65"/>
  <c r="J1750" i="65"/>
  <c r="J1751" i="65"/>
  <c r="J1752" i="65"/>
  <c r="J1753" i="65"/>
  <c r="J1754" i="65"/>
  <c r="J1755" i="65"/>
  <c r="J1756" i="65"/>
  <c r="J1757" i="65"/>
  <c r="J1758" i="65"/>
  <c r="J1759" i="65"/>
  <c r="J1760" i="65"/>
  <c r="J1761" i="65"/>
  <c r="J1762" i="65"/>
  <c r="J1763" i="65"/>
  <c r="J1764" i="65"/>
  <c r="J1765" i="65"/>
  <c r="J1766" i="65"/>
  <c r="J1767" i="65"/>
  <c r="J1768" i="65"/>
  <c r="J1769" i="65"/>
  <c r="J1770" i="65"/>
  <c r="J1771" i="65"/>
  <c r="J1772" i="65"/>
  <c r="J1773" i="65"/>
  <c r="J1774" i="65"/>
  <c r="J1775" i="65"/>
  <c r="J1776" i="65"/>
  <c r="J1777" i="65"/>
  <c r="J1778" i="65"/>
  <c r="J1779" i="65"/>
  <c r="J1780" i="65"/>
  <c r="J1781" i="65"/>
  <c r="J1782" i="65"/>
  <c r="J1783" i="65"/>
  <c r="J1784" i="65"/>
  <c r="J1785" i="65"/>
  <c r="J1786" i="65"/>
  <c r="J1787" i="65"/>
  <c r="J1788" i="65"/>
  <c r="J1789" i="65"/>
  <c r="J1790" i="65"/>
  <c r="J1791" i="65"/>
  <c r="J1792" i="65"/>
  <c r="J1793" i="65"/>
  <c r="J1794" i="65"/>
  <c r="J1795" i="65"/>
  <c r="J1796" i="65"/>
  <c r="J1797" i="65"/>
  <c r="J1798" i="65"/>
  <c r="J1799" i="65"/>
  <c r="J1800" i="65"/>
  <c r="J1801" i="65"/>
  <c r="J1802" i="65"/>
  <c r="J1803" i="65"/>
  <c r="J1804" i="65"/>
  <c r="J1805" i="65"/>
  <c r="J1806" i="65"/>
  <c r="J1807" i="65"/>
  <c r="J1808" i="65"/>
  <c r="J1809" i="65"/>
  <c r="J1810" i="65"/>
  <c r="J1811" i="65"/>
  <c r="J1812" i="65"/>
  <c r="J1813" i="65"/>
  <c r="J1814" i="65"/>
  <c r="J1815" i="65"/>
  <c r="J1816" i="65"/>
  <c r="J1817" i="65"/>
  <c r="J1818" i="65"/>
  <c r="J1819" i="65"/>
  <c r="J1820" i="65"/>
  <c r="J1821" i="65"/>
  <c r="J1822" i="65"/>
  <c r="J1823" i="65"/>
  <c r="J1824" i="65"/>
  <c r="J1825" i="65"/>
  <c r="J1826" i="65"/>
  <c r="J1827" i="65"/>
  <c r="J1828" i="65"/>
  <c r="J1829" i="65"/>
  <c r="J1830" i="65"/>
  <c r="J1831" i="65"/>
  <c r="J1832" i="65"/>
  <c r="J1833" i="65"/>
  <c r="J1834" i="65"/>
  <c r="J1835" i="65"/>
  <c r="J1836" i="65"/>
  <c r="J1837" i="65"/>
  <c r="J1838" i="65"/>
  <c r="J1839" i="65"/>
  <c r="J1840" i="65"/>
  <c r="J1841" i="65"/>
  <c r="J1842" i="65"/>
  <c r="J1843" i="65"/>
  <c r="J1844" i="65"/>
  <c r="J1845" i="65"/>
  <c r="J1846" i="65"/>
  <c r="J1847" i="65"/>
  <c r="J1848" i="65"/>
  <c r="J1849" i="65"/>
  <c r="J1850" i="65"/>
  <c r="J1851" i="65"/>
  <c r="J1852" i="65"/>
  <c r="J1853" i="65"/>
  <c r="J1854" i="65"/>
  <c r="J1855" i="65"/>
  <c r="J1856" i="65"/>
  <c r="J1857" i="65"/>
  <c r="J1858" i="65"/>
  <c r="J1859" i="65"/>
  <c r="J1860" i="65"/>
  <c r="J1861" i="65"/>
  <c r="J1862" i="65"/>
  <c r="J1863" i="65"/>
  <c r="J1864" i="65"/>
  <c r="J1865" i="65"/>
  <c r="J1866" i="65"/>
  <c r="J1867" i="65"/>
  <c r="J1868" i="65"/>
  <c r="J1869" i="65"/>
  <c r="J1870" i="65"/>
  <c r="J1871" i="65"/>
  <c r="J1872" i="65"/>
  <c r="J1873" i="65"/>
  <c r="J1874" i="65"/>
  <c r="J1875" i="65"/>
  <c r="J1876" i="65"/>
  <c r="J1877" i="65"/>
  <c r="J1878" i="65"/>
  <c r="J1879" i="65"/>
  <c r="J1880" i="65"/>
  <c r="J1881" i="65"/>
  <c r="J1882" i="65"/>
  <c r="J1883" i="65"/>
  <c r="J1884" i="65"/>
  <c r="J1885" i="65"/>
  <c r="J1886" i="65"/>
  <c r="J1887" i="65"/>
  <c r="J1888" i="65"/>
  <c r="J1889" i="65"/>
  <c r="J1890" i="65"/>
  <c r="J1891" i="65"/>
  <c r="J1892" i="65"/>
  <c r="J1893" i="65"/>
  <c r="J1894" i="65"/>
  <c r="J1895" i="65"/>
  <c r="J1896" i="65"/>
  <c r="J1897" i="65"/>
  <c r="J1898" i="65"/>
  <c r="J1899" i="65"/>
  <c r="J1900" i="65"/>
  <c r="J1901" i="65"/>
  <c r="J1902" i="65"/>
  <c r="J1903" i="65"/>
  <c r="J1904" i="65"/>
  <c r="J1905" i="65"/>
  <c r="J1906" i="65"/>
  <c r="J1907" i="65"/>
  <c r="J1908" i="65"/>
  <c r="J1909" i="65"/>
  <c r="J1910" i="65"/>
  <c r="J1911" i="65"/>
  <c r="J1912" i="65"/>
  <c r="J1913" i="65"/>
  <c r="J1914" i="65"/>
  <c r="J1915" i="65"/>
  <c r="J1916" i="65"/>
  <c r="J1917" i="65"/>
  <c r="J1918" i="65"/>
  <c r="J1919" i="65"/>
  <c r="J1920" i="65"/>
  <c r="J1921" i="65"/>
  <c r="J1922" i="65"/>
  <c r="J1923" i="65"/>
  <c r="J1924" i="65"/>
  <c r="J1925" i="65"/>
  <c r="J1926" i="65"/>
  <c r="J1927" i="65"/>
  <c r="J1928" i="65"/>
  <c r="J1929" i="65"/>
  <c r="J1930" i="65"/>
  <c r="J1931" i="65"/>
  <c r="J1932" i="65"/>
  <c r="J1933" i="65"/>
  <c r="J1934" i="65"/>
  <c r="J1935" i="65"/>
  <c r="J1936" i="65"/>
  <c r="J1937" i="65"/>
  <c r="J1938" i="65"/>
  <c r="J1939" i="65"/>
  <c r="J1940" i="65"/>
  <c r="J1941" i="65"/>
  <c r="J1942" i="65"/>
  <c r="J1943" i="65"/>
  <c r="J1944" i="65"/>
  <c r="J1945" i="65"/>
  <c r="J1946" i="65"/>
  <c r="J1947" i="65"/>
  <c r="J1948" i="65"/>
  <c r="J1949" i="65"/>
  <c r="J1950" i="65"/>
  <c r="J1951" i="65"/>
  <c r="J1952" i="65"/>
  <c r="J1953" i="65"/>
  <c r="J1954" i="65"/>
  <c r="J1955" i="65"/>
  <c r="J1956" i="65"/>
  <c r="J1957" i="65"/>
  <c r="J1958" i="65"/>
  <c r="J1959" i="65"/>
  <c r="J1960" i="65"/>
  <c r="J1961" i="65"/>
  <c r="J1962" i="65"/>
  <c r="J1963" i="65"/>
  <c r="J1964" i="65"/>
  <c r="J1965" i="65"/>
  <c r="J1966" i="65"/>
  <c r="J1967" i="65"/>
  <c r="J1968" i="65"/>
  <c r="J1969" i="65"/>
  <c r="J1970" i="65"/>
  <c r="J1971" i="65"/>
  <c r="J1972" i="65"/>
  <c r="J1973" i="65"/>
  <c r="J1974" i="65"/>
  <c r="J1975" i="65"/>
  <c r="J1976" i="65"/>
  <c r="J1977" i="65"/>
  <c r="J1978" i="65"/>
  <c r="J1979" i="65"/>
  <c r="J1980" i="65"/>
  <c r="J1981" i="65"/>
  <c r="J1982" i="65"/>
  <c r="J1983" i="65"/>
  <c r="J1984" i="65"/>
  <c r="J1985" i="65"/>
  <c r="J1986" i="65"/>
  <c r="J1987" i="65"/>
  <c r="J1988" i="65"/>
  <c r="J1989" i="65"/>
  <c r="J1990" i="65"/>
  <c r="J1991" i="65"/>
  <c r="J1992" i="65"/>
  <c r="J1993" i="65"/>
  <c r="J1994" i="65"/>
  <c r="J1995" i="65"/>
  <c r="J1996" i="65"/>
  <c r="J1997" i="65"/>
  <c r="J1998" i="65"/>
  <c r="J1999" i="65"/>
  <c r="J2000" i="65"/>
  <c r="J2001" i="65"/>
  <c r="J2002" i="65"/>
  <c r="J2003" i="65"/>
  <c r="J2004" i="65"/>
  <c r="J2005" i="65"/>
  <c r="J2006" i="65"/>
  <c r="J2007" i="65"/>
  <c r="J2008" i="65"/>
  <c r="J2009" i="65"/>
  <c r="J2010" i="65"/>
  <c r="J2011" i="65"/>
  <c r="J2012" i="65"/>
  <c r="J2013" i="65"/>
  <c r="J2014" i="65"/>
  <c r="J2015" i="65"/>
  <c r="J2016" i="65"/>
  <c r="J2017" i="65"/>
  <c r="J2018" i="65"/>
  <c r="J2019" i="65"/>
  <c r="J2020" i="65"/>
  <c r="J2021" i="65"/>
  <c r="J2022" i="65"/>
  <c r="J2023" i="65"/>
  <c r="J2024" i="65"/>
  <c r="J2025" i="65"/>
  <c r="J2026" i="65"/>
  <c r="J2027" i="65"/>
  <c r="J2028" i="65"/>
  <c r="J2029" i="65"/>
  <c r="J2030" i="65"/>
  <c r="J2031" i="65"/>
  <c r="J2032" i="65"/>
  <c r="J2033" i="65"/>
  <c r="J2034" i="65"/>
  <c r="J2035" i="65"/>
  <c r="J2036" i="65"/>
  <c r="J2037" i="65"/>
  <c r="J2038" i="65"/>
  <c r="J2039" i="65"/>
  <c r="J2040" i="65"/>
  <c r="J2041" i="65"/>
  <c r="J2042" i="65"/>
  <c r="J2043" i="65"/>
  <c r="J2044" i="65"/>
  <c r="J2045" i="65"/>
  <c r="J2046" i="65"/>
  <c r="J2047" i="65"/>
  <c r="J2048" i="65"/>
  <c r="J2049" i="65"/>
  <c r="J2050" i="65"/>
  <c r="J2051" i="65"/>
  <c r="J2052" i="65"/>
  <c r="J2053" i="65"/>
  <c r="J2054" i="65"/>
  <c r="J2055" i="65"/>
  <c r="J2056" i="65"/>
  <c r="J2057" i="65"/>
  <c r="J2058" i="65"/>
  <c r="J2059" i="65"/>
  <c r="J2060" i="65"/>
  <c r="J2061" i="65"/>
  <c r="J2062" i="65"/>
  <c r="J2063" i="65"/>
  <c r="J2064" i="65"/>
  <c r="J2065" i="65"/>
  <c r="J2066" i="65"/>
  <c r="J2067" i="65"/>
  <c r="J2068" i="65"/>
  <c r="J2069" i="65"/>
  <c r="J2070" i="65"/>
  <c r="J2071" i="65"/>
  <c r="J2072" i="65"/>
  <c r="J2073" i="65"/>
  <c r="J2074" i="65"/>
  <c r="J2075" i="65"/>
  <c r="J2076" i="65"/>
  <c r="J2077" i="65"/>
  <c r="J2078" i="65"/>
  <c r="J2079" i="65"/>
  <c r="J2080" i="65"/>
  <c r="J2081" i="65"/>
  <c r="J2082" i="65"/>
  <c r="J2083" i="65"/>
  <c r="J2084" i="65"/>
  <c r="J2085" i="65"/>
  <c r="J2086" i="65"/>
  <c r="J2087" i="65"/>
  <c r="J2088" i="65"/>
  <c r="J2089" i="65"/>
  <c r="J2090" i="65"/>
  <c r="J2091" i="65"/>
  <c r="J2092" i="65"/>
  <c r="J2093" i="65"/>
  <c r="J2094" i="65"/>
  <c r="J2095" i="65"/>
  <c r="J2096" i="65"/>
  <c r="J2097" i="65"/>
  <c r="J2098" i="65"/>
  <c r="J2099" i="65"/>
  <c r="J2100" i="65"/>
  <c r="J2101" i="65"/>
  <c r="J2102" i="65"/>
  <c r="J2103" i="65"/>
  <c r="J2104" i="65"/>
  <c r="J2105" i="65"/>
  <c r="J2106" i="65"/>
  <c r="J2107" i="65"/>
  <c r="J2108" i="65"/>
  <c r="J2109" i="65"/>
  <c r="J2110" i="65"/>
  <c r="J2111" i="65"/>
  <c r="J2112" i="65"/>
  <c r="J2113" i="65"/>
  <c r="J2114" i="65"/>
  <c r="J2115" i="65"/>
  <c r="J2116" i="65"/>
  <c r="J2117" i="65"/>
  <c r="J2118" i="65"/>
  <c r="J2119" i="65"/>
  <c r="J2120" i="65"/>
  <c r="J2121" i="65"/>
  <c r="J2122" i="65"/>
  <c r="J2123" i="65"/>
  <c r="J2124" i="65"/>
  <c r="J2125" i="65"/>
  <c r="J2126" i="65"/>
  <c r="J2127" i="65"/>
  <c r="J2128" i="65"/>
  <c r="J2129" i="65"/>
  <c r="J2130" i="65"/>
  <c r="J2131" i="65"/>
  <c r="J2132" i="65"/>
  <c r="J2133" i="65"/>
  <c r="J2134" i="65"/>
  <c r="J2135" i="65"/>
  <c r="J2136" i="65"/>
  <c r="J2137" i="65"/>
  <c r="J2138" i="65"/>
  <c r="J2139" i="65"/>
  <c r="J2140" i="65"/>
  <c r="J2141" i="65"/>
  <c r="J2142" i="65"/>
  <c r="J2143" i="65"/>
  <c r="J2144" i="65"/>
  <c r="J2145" i="65"/>
  <c r="J2146" i="65"/>
  <c r="J2147" i="65"/>
  <c r="J2148" i="65"/>
  <c r="J2149" i="65"/>
  <c r="J2150" i="65"/>
  <c r="J2151" i="65"/>
  <c r="J2152" i="65"/>
  <c r="J2153" i="65"/>
  <c r="J2154" i="65"/>
  <c r="J2155" i="65"/>
  <c r="J2156" i="65"/>
  <c r="J2157" i="65"/>
  <c r="J2158" i="65"/>
  <c r="J2159" i="65"/>
  <c r="J2160" i="65"/>
  <c r="J2161" i="65"/>
  <c r="J2162" i="65"/>
  <c r="J2163" i="65"/>
  <c r="J2164" i="65"/>
  <c r="J2165" i="65"/>
  <c r="J2166" i="65"/>
  <c r="J2167" i="65"/>
  <c r="J2168" i="65"/>
  <c r="J2169" i="65"/>
  <c r="J2170" i="65"/>
  <c r="J2171" i="65"/>
  <c r="J2172" i="65"/>
  <c r="J2173" i="65"/>
  <c r="J2174" i="65"/>
  <c r="J2175" i="65"/>
  <c r="J2176" i="65"/>
  <c r="J2177" i="65"/>
  <c r="J2178" i="65"/>
  <c r="J2179" i="65"/>
  <c r="J2180" i="65"/>
  <c r="J2181" i="65"/>
  <c r="J2182" i="65"/>
  <c r="J2183" i="65"/>
  <c r="J2184" i="65"/>
  <c r="J2185" i="65"/>
  <c r="J2186" i="65"/>
  <c r="J2187" i="65"/>
  <c r="J2188" i="65"/>
  <c r="J2189" i="65"/>
  <c r="J2190" i="65"/>
  <c r="J2191" i="65"/>
  <c r="J2192" i="65"/>
  <c r="J2193" i="65"/>
  <c r="J2194" i="65"/>
  <c r="J2195" i="65"/>
  <c r="J2196" i="65"/>
  <c r="J2197" i="65"/>
  <c r="J2198" i="65"/>
  <c r="J2199" i="65"/>
  <c r="J2200" i="65"/>
  <c r="J2201" i="65"/>
  <c r="J2202" i="65"/>
  <c r="J2203" i="65"/>
  <c r="J2204" i="65"/>
  <c r="J2205" i="65"/>
  <c r="J2206" i="65"/>
  <c r="J2207" i="65"/>
  <c r="J2208" i="65"/>
  <c r="J2209" i="65"/>
  <c r="J2210" i="65"/>
  <c r="J2211" i="65"/>
  <c r="J2212" i="65"/>
  <c r="J2213" i="65"/>
  <c r="J2214" i="65"/>
  <c r="J2215" i="65"/>
  <c r="J2216" i="65"/>
  <c r="J2217" i="65"/>
  <c r="J2218" i="65"/>
  <c r="J2219" i="65"/>
  <c r="J2220" i="65"/>
  <c r="J2221" i="65"/>
  <c r="J2222" i="65"/>
  <c r="J2223" i="65"/>
  <c r="J2224" i="65"/>
  <c r="J2225" i="65"/>
  <c r="J2226" i="65"/>
  <c r="J2227" i="65"/>
  <c r="J2228" i="65"/>
  <c r="J2229" i="65"/>
  <c r="J2230" i="65"/>
  <c r="J2231" i="65"/>
  <c r="J2232" i="65"/>
  <c r="J2233" i="65"/>
  <c r="J2234" i="65"/>
  <c r="J2235" i="65"/>
  <c r="J2236" i="65"/>
  <c r="J2237" i="65"/>
  <c r="J2238" i="65"/>
  <c r="J2239" i="65"/>
  <c r="J2240" i="65"/>
  <c r="J2241" i="65"/>
  <c r="J2242" i="65"/>
  <c r="J2243" i="65"/>
  <c r="J2244" i="65"/>
  <c r="J2245" i="65"/>
  <c r="J2246" i="65"/>
  <c r="J2247" i="65"/>
  <c r="J2248" i="65"/>
  <c r="J2249" i="65"/>
  <c r="J2250" i="65"/>
  <c r="J2251" i="65"/>
  <c r="J2252" i="65"/>
  <c r="J2253" i="65"/>
  <c r="J2254" i="65"/>
  <c r="J2255" i="65"/>
  <c r="J2256" i="65"/>
  <c r="J2257" i="65"/>
  <c r="J2258" i="65"/>
  <c r="J2259" i="65"/>
  <c r="J2260" i="65"/>
  <c r="J2261" i="65"/>
  <c r="J2262" i="65"/>
  <c r="J2263" i="65"/>
  <c r="J2264" i="65"/>
  <c r="J2265" i="65"/>
  <c r="J2266" i="65"/>
  <c r="J2267" i="65"/>
  <c r="J2268" i="65"/>
  <c r="J2269" i="65"/>
  <c r="J2270" i="65"/>
  <c r="J2271" i="65"/>
  <c r="J2272" i="65"/>
  <c r="J2273" i="65"/>
  <c r="J2274" i="65"/>
  <c r="J2275" i="65"/>
  <c r="J2276" i="65"/>
  <c r="J2277" i="65"/>
  <c r="J2278" i="65"/>
  <c r="J2279" i="65"/>
  <c r="J2280" i="65"/>
  <c r="J2281" i="65"/>
  <c r="J2282" i="65"/>
  <c r="J2283" i="65"/>
  <c r="J2284" i="65"/>
  <c r="J2285" i="65"/>
  <c r="J2286" i="65"/>
  <c r="J2287" i="65"/>
  <c r="J2288" i="65"/>
  <c r="J2289" i="65"/>
  <c r="J2290" i="65"/>
  <c r="J2291" i="65"/>
  <c r="J2292" i="65"/>
  <c r="J2293" i="65"/>
  <c r="J2294" i="65"/>
  <c r="J2295" i="65"/>
  <c r="J2296" i="65"/>
  <c r="J2297" i="65"/>
  <c r="J2298" i="65"/>
  <c r="J2299" i="65"/>
  <c r="J2300" i="65"/>
  <c r="J2301" i="65"/>
  <c r="J2302" i="65"/>
  <c r="J2303" i="65"/>
  <c r="J2304" i="65"/>
  <c r="J2305" i="65"/>
  <c r="J2306" i="65"/>
  <c r="J2307" i="65"/>
  <c r="J2308" i="65"/>
  <c r="J2309" i="65"/>
  <c r="J2310" i="65"/>
  <c r="J2311" i="65"/>
  <c r="J2312" i="65"/>
  <c r="J2313" i="65"/>
  <c r="J2314" i="65"/>
  <c r="J2315" i="65"/>
  <c r="J2316" i="65"/>
  <c r="J2317" i="65"/>
  <c r="J2318" i="65"/>
  <c r="J2319" i="65"/>
  <c r="J2320" i="65"/>
  <c r="J2321" i="65"/>
  <c r="J2322" i="65"/>
  <c r="J2323" i="65"/>
  <c r="J2324" i="65"/>
  <c r="J2325" i="65"/>
  <c r="J2326" i="65"/>
  <c r="J2327" i="65"/>
  <c r="J2328" i="65"/>
  <c r="J2329" i="65"/>
  <c r="J2330" i="65"/>
  <c r="J2331" i="65"/>
  <c r="J2332" i="65"/>
  <c r="J2333" i="65"/>
  <c r="J2334" i="65"/>
  <c r="J2335" i="65"/>
  <c r="J2336" i="65"/>
  <c r="J2337" i="65"/>
  <c r="J2338" i="65"/>
  <c r="J2339" i="65"/>
  <c r="J2340" i="65"/>
  <c r="J2341" i="65"/>
  <c r="J2342" i="65"/>
  <c r="J2343" i="65"/>
  <c r="J2344" i="65"/>
  <c r="J2345" i="65"/>
  <c r="J2346" i="65"/>
  <c r="J2347" i="65"/>
  <c r="J2348" i="65"/>
  <c r="J2349" i="65"/>
  <c r="J2350" i="65"/>
  <c r="J2351" i="65"/>
  <c r="J2352" i="65"/>
  <c r="J2353" i="65"/>
  <c r="J2354" i="65"/>
  <c r="J2355" i="65"/>
  <c r="J2356" i="65"/>
  <c r="J2357" i="65"/>
  <c r="J2358" i="65"/>
  <c r="J2359" i="65"/>
  <c r="J2360" i="65"/>
  <c r="J2361" i="65"/>
  <c r="J2362" i="65"/>
  <c r="J2363" i="65"/>
  <c r="J2364" i="65"/>
  <c r="J2365" i="65"/>
  <c r="J2366" i="65"/>
  <c r="J2367" i="65"/>
  <c r="J2368" i="65"/>
  <c r="J2369" i="65"/>
  <c r="J2370" i="65"/>
  <c r="J2371" i="65"/>
  <c r="J2372" i="65"/>
  <c r="J2373" i="65"/>
  <c r="J2374" i="65"/>
  <c r="J2375" i="65"/>
  <c r="J2376" i="65"/>
  <c r="J2377" i="65"/>
  <c r="J2378" i="65"/>
  <c r="J2379" i="65"/>
  <c r="J2380" i="65"/>
  <c r="J2381" i="65"/>
  <c r="J2382" i="65"/>
  <c r="J2383" i="65"/>
  <c r="J2384" i="65"/>
  <c r="J2385" i="65"/>
  <c r="J2386" i="65"/>
  <c r="J2387" i="65"/>
  <c r="J2388" i="65"/>
  <c r="J2389" i="65"/>
  <c r="J2390" i="65"/>
  <c r="J2391" i="65"/>
  <c r="J2392" i="65"/>
  <c r="J2393" i="65"/>
  <c r="J2394" i="65"/>
  <c r="J2395" i="65"/>
  <c r="J2396" i="65"/>
  <c r="J2397" i="65"/>
  <c r="J2398" i="65"/>
  <c r="J2399" i="65"/>
  <c r="J2400" i="65"/>
  <c r="J2401" i="65"/>
  <c r="J2402" i="65"/>
  <c r="J2403" i="65"/>
  <c r="J2404" i="65"/>
  <c r="J2405" i="65"/>
  <c r="J2406" i="65"/>
  <c r="J2407" i="65"/>
  <c r="J2408" i="65"/>
  <c r="J2409" i="65"/>
  <c r="J2410" i="65"/>
  <c r="J2411" i="65"/>
  <c r="J2412" i="65"/>
  <c r="J2413" i="65"/>
  <c r="J2414" i="65"/>
  <c r="J2415" i="65"/>
  <c r="J2416" i="65"/>
  <c r="J2417" i="65"/>
  <c r="J2418" i="65"/>
  <c r="J2419" i="65"/>
  <c r="J2420" i="65"/>
  <c r="J2421" i="65"/>
  <c r="J2422" i="65"/>
  <c r="J2423" i="65"/>
  <c r="J2424" i="65"/>
  <c r="J2425" i="65"/>
  <c r="J2426" i="65"/>
  <c r="J2427" i="65"/>
  <c r="J2428" i="65"/>
  <c r="J2429" i="65"/>
  <c r="J2430" i="65"/>
  <c r="J2431" i="65"/>
  <c r="J2432" i="65"/>
  <c r="J2433" i="65"/>
  <c r="J2434" i="65"/>
  <c r="J2435" i="65"/>
  <c r="J2436" i="65"/>
  <c r="J2437" i="65"/>
  <c r="J2438" i="65"/>
  <c r="J2439" i="65"/>
  <c r="J2440" i="65"/>
  <c r="J2441" i="65"/>
  <c r="J2442" i="65"/>
  <c r="J2443" i="65"/>
  <c r="J2444" i="65"/>
  <c r="J2445" i="65"/>
  <c r="J2446" i="65"/>
  <c r="J2447" i="65"/>
  <c r="J2448" i="65"/>
  <c r="J2449" i="65"/>
  <c r="J2450" i="65"/>
  <c r="J2451" i="65"/>
  <c r="J2452" i="65"/>
  <c r="J2453" i="65"/>
  <c r="J2454" i="65"/>
  <c r="J2455" i="65"/>
  <c r="J2456" i="65"/>
  <c r="J2457" i="65"/>
  <c r="J2458" i="65"/>
  <c r="J2459" i="65"/>
  <c r="J2460" i="65"/>
  <c r="J2461" i="65"/>
  <c r="J2462" i="65"/>
  <c r="J2463" i="65"/>
  <c r="J2464" i="65"/>
  <c r="J2465" i="65"/>
  <c r="J2466" i="65"/>
  <c r="J2467" i="65"/>
  <c r="J2468" i="65"/>
  <c r="J2469" i="65"/>
  <c r="J2470" i="65"/>
  <c r="J2471" i="65"/>
  <c r="J2472" i="65"/>
  <c r="J2473" i="65"/>
  <c r="J2474" i="65"/>
  <c r="J2475" i="65"/>
  <c r="J2476" i="65"/>
  <c r="J2477" i="65"/>
  <c r="J2478" i="65"/>
  <c r="J2479" i="65"/>
  <c r="J2480" i="65"/>
  <c r="J2481" i="65"/>
  <c r="J2482" i="65"/>
  <c r="J2483" i="65"/>
  <c r="J2484" i="65"/>
  <c r="J2485" i="65"/>
  <c r="J2486" i="65"/>
  <c r="J2487" i="65"/>
  <c r="J2488" i="65"/>
  <c r="J2489" i="65"/>
  <c r="J2490" i="65"/>
  <c r="J2491" i="65"/>
  <c r="J2492" i="65"/>
  <c r="J2493" i="65"/>
  <c r="J2494" i="65"/>
  <c r="J2495" i="65"/>
  <c r="J2496" i="65"/>
  <c r="J2497" i="65"/>
  <c r="J2498" i="65"/>
  <c r="J2499" i="65"/>
  <c r="J2500" i="65"/>
  <c r="J2501" i="65"/>
  <c r="J2502" i="65"/>
  <c r="J2503" i="65"/>
  <c r="J2504" i="65"/>
  <c r="J2505" i="65"/>
  <c r="J2506" i="65"/>
  <c r="J2507" i="65"/>
  <c r="J2508" i="65"/>
  <c r="J2509" i="65"/>
  <c r="J2510" i="65"/>
  <c r="J2511" i="65"/>
  <c r="J2512" i="65"/>
  <c r="J2513" i="65"/>
  <c r="J2514" i="65"/>
  <c r="J2515" i="65"/>
  <c r="J2516" i="65"/>
  <c r="J2517" i="65"/>
  <c r="J2518" i="65"/>
  <c r="J2519" i="65"/>
  <c r="J2520" i="65"/>
  <c r="J2521" i="65"/>
  <c r="J2522" i="65"/>
  <c r="J2523" i="65"/>
  <c r="J2524" i="65"/>
  <c r="J2525" i="65"/>
  <c r="J2526" i="65"/>
  <c r="J2527" i="65"/>
  <c r="J2528" i="65"/>
  <c r="J2529" i="65"/>
  <c r="J2530" i="65"/>
  <c r="J2531" i="65"/>
  <c r="J2532" i="65"/>
  <c r="J2533" i="65"/>
  <c r="J2534" i="65"/>
  <c r="J2535" i="65"/>
  <c r="J2536" i="65"/>
  <c r="J2537" i="65"/>
  <c r="J2538" i="65"/>
  <c r="J2539" i="65"/>
  <c r="J2540" i="65"/>
  <c r="J2541" i="65"/>
  <c r="J2542" i="65"/>
  <c r="J2543" i="65"/>
  <c r="J2544" i="65"/>
  <c r="J2545" i="65"/>
  <c r="J2546" i="65"/>
  <c r="J2547" i="65"/>
  <c r="J2548" i="65"/>
  <c r="J2549" i="65"/>
  <c r="J2550" i="65"/>
  <c r="J2551" i="65"/>
  <c r="J2552" i="65"/>
  <c r="J2553" i="65"/>
  <c r="J2554" i="65"/>
  <c r="J2555" i="65"/>
  <c r="J2556" i="65"/>
  <c r="J2557" i="65"/>
  <c r="J2558" i="65"/>
  <c r="J2559" i="65"/>
  <c r="J2560" i="65"/>
  <c r="J2561" i="65"/>
  <c r="J2562" i="65"/>
  <c r="J2563" i="65"/>
  <c r="J2564" i="65"/>
  <c r="J2565" i="65"/>
  <c r="J2566" i="65"/>
  <c r="J2567" i="65"/>
  <c r="J2568" i="65"/>
  <c r="J2569" i="65"/>
  <c r="J2570" i="65"/>
  <c r="J2571" i="65"/>
  <c r="J2572" i="65"/>
  <c r="J2573" i="65"/>
  <c r="J2574" i="65"/>
  <c r="J2575" i="65"/>
  <c r="J2576" i="65"/>
  <c r="J2577" i="65"/>
  <c r="J2578" i="65"/>
  <c r="J2579" i="65"/>
  <c r="J2580" i="65"/>
  <c r="J2581" i="65"/>
  <c r="J2582" i="65"/>
  <c r="J2583" i="65"/>
  <c r="J2584" i="65"/>
  <c r="J2585" i="65"/>
  <c r="J2586" i="65"/>
  <c r="J2587" i="65"/>
  <c r="J2588" i="65"/>
  <c r="J2589" i="65"/>
  <c r="J2590" i="65"/>
  <c r="J2591" i="65"/>
  <c r="J2592" i="65"/>
  <c r="J2593" i="65"/>
  <c r="J2594" i="65"/>
  <c r="J2595" i="65"/>
  <c r="J2596" i="65"/>
  <c r="J2597" i="65"/>
  <c r="J2598" i="65"/>
  <c r="J2599" i="65"/>
  <c r="J2600" i="65"/>
  <c r="J2601" i="65"/>
  <c r="J2602" i="65"/>
  <c r="J2603" i="65"/>
  <c r="J2604" i="65"/>
  <c r="J2605" i="65"/>
  <c r="J2606" i="65"/>
  <c r="J2607" i="65"/>
  <c r="J2608" i="65"/>
  <c r="J2609" i="65"/>
  <c r="J2610" i="65"/>
  <c r="J2611" i="65"/>
  <c r="J2612" i="65"/>
  <c r="J2613" i="65"/>
  <c r="J2614" i="65"/>
  <c r="J2615" i="65"/>
  <c r="J2616" i="65"/>
  <c r="J2617" i="65"/>
  <c r="J2618" i="65"/>
  <c r="J2619" i="65"/>
  <c r="J2620" i="65"/>
  <c r="J2621" i="65"/>
  <c r="J2622" i="65"/>
  <c r="J2623" i="65"/>
  <c r="J2624" i="65"/>
  <c r="J2625" i="65"/>
  <c r="J2626" i="65"/>
  <c r="J2627" i="65"/>
  <c r="J2628" i="65"/>
  <c r="J2629" i="65"/>
  <c r="J2630" i="65"/>
  <c r="J2631" i="65"/>
  <c r="J2632" i="65"/>
  <c r="J2633" i="65"/>
  <c r="J2634" i="65"/>
  <c r="J2635" i="65"/>
  <c r="J2636" i="65"/>
  <c r="J2637" i="65"/>
  <c r="J2638" i="65"/>
  <c r="J2639" i="65"/>
  <c r="J2640" i="65"/>
  <c r="J2641" i="65"/>
  <c r="J2642" i="65"/>
  <c r="J2643" i="65"/>
  <c r="J2644" i="65"/>
  <c r="J2645" i="65"/>
  <c r="J2646" i="65"/>
  <c r="J2647" i="65"/>
  <c r="J2648" i="65"/>
  <c r="J2649" i="65"/>
  <c r="J2650" i="65"/>
  <c r="J2651" i="65"/>
  <c r="J2652" i="65"/>
  <c r="J2653" i="65"/>
  <c r="J2654" i="65"/>
  <c r="J2655" i="65"/>
  <c r="J2656" i="65"/>
  <c r="J2657" i="65"/>
  <c r="J2658" i="65"/>
  <c r="J2659" i="65"/>
  <c r="J2660" i="65"/>
  <c r="J2661" i="65"/>
  <c r="J2662" i="65"/>
  <c r="J2663" i="65"/>
  <c r="J2664" i="65"/>
  <c r="J2665" i="65"/>
  <c r="J2666" i="65"/>
  <c r="J2667" i="65"/>
  <c r="J2668" i="65"/>
  <c r="J2669" i="65"/>
  <c r="J2670" i="65"/>
  <c r="J2671" i="65"/>
  <c r="J2672" i="65"/>
  <c r="J2673" i="65"/>
  <c r="J2674" i="65"/>
  <c r="J2675" i="65"/>
  <c r="J2676" i="65"/>
  <c r="J2677" i="65"/>
  <c r="J2678" i="65"/>
  <c r="J2679" i="65"/>
  <c r="J2680" i="65"/>
  <c r="J2681" i="65"/>
  <c r="J2682" i="65"/>
  <c r="J2683" i="65"/>
  <c r="J2684" i="65"/>
  <c r="J2685" i="65"/>
  <c r="J2686" i="65"/>
  <c r="J2687" i="65"/>
  <c r="J2688" i="65"/>
  <c r="J2689" i="65"/>
  <c r="J2690" i="65"/>
  <c r="J2691" i="65"/>
  <c r="J2692" i="65"/>
  <c r="J2693" i="65"/>
  <c r="J2694" i="65"/>
  <c r="J2695" i="65"/>
  <c r="J2696" i="65"/>
  <c r="J2697" i="65"/>
  <c r="J2698" i="65"/>
  <c r="J2699" i="65"/>
  <c r="J2700" i="65"/>
  <c r="J2701" i="65"/>
  <c r="J2702" i="65"/>
  <c r="J2703" i="65"/>
  <c r="J2704" i="65"/>
  <c r="J2705" i="65"/>
  <c r="J2706" i="65"/>
  <c r="J2707" i="65"/>
  <c r="J2708" i="65"/>
  <c r="J2709" i="65"/>
  <c r="J2710" i="65"/>
  <c r="J2711" i="65"/>
  <c r="J2712" i="65"/>
  <c r="J2713" i="65"/>
  <c r="J2714" i="65"/>
  <c r="J2715" i="65"/>
  <c r="J2716" i="65"/>
  <c r="J2717" i="65"/>
  <c r="J2718" i="65"/>
  <c r="J2719" i="65"/>
  <c r="J2720" i="65"/>
  <c r="J2721" i="65"/>
  <c r="J2722" i="65"/>
  <c r="J2723" i="65"/>
  <c r="J2724" i="65"/>
  <c r="J2725" i="65"/>
  <c r="J2726" i="65"/>
  <c r="J2727" i="65"/>
  <c r="J2728" i="65"/>
  <c r="J2729" i="65"/>
  <c r="J2730" i="65"/>
  <c r="J2731" i="65"/>
  <c r="J2732" i="65"/>
  <c r="J2733" i="65"/>
  <c r="J2734" i="65"/>
  <c r="J2735" i="65"/>
  <c r="J2736" i="65"/>
  <c r="J2737" i="65"/>
  <c r="J2738" i="65"/>
  <c r="J2739" i="65"/>
  <c r="J2740" i="65"/>
  <c r="J2741" i="65"/>
  <c r="J2742" i="65"/>
  <c r="J2743" i="65"/>
  <c r="J2744" i="65"/>
  <c r="J2745" i="65"/>
  <c r="J2746" i="65"/>
  <c r="J2747" i="65"/>
  <c r="J2748" i="65"/>
  <c r="J2749" i="65"/>
  <c r="J2750" i="65"/>
  <c r="J2751" i="65"/>
  <c r="J2752" i="65"/>
  <c r="J2753" i="65"/>
  <c r="J2754" i="65"/>
  <c r="J2755" i="65"/>
  <c r="J2756" i="65"/>
  <c r="J2757" i="65"/>
  <c r="J2758" i="65"/>
  <c r="J2759" i="65"/>
  <c r="J2760" i="65"/>
  <c r="J2761" i="65"/>
  <c r="J2762" i="65"/>
  <c r="J2763" i="65"/>
  <c r="J2764" i="65"/>
  <c r="J2765" i="65"/>
  <c r="J2766" i="65"/>
  <c r="J2767" i="65"/>
  <c r="J2768" i="65"/>
  <c r="J2769" i="65"/>
  <c r="J2770" i="65"/>
  <c r="J2771" i="65"/>
  <c r="J2772" i="65"/>
  <c r="J2773" i="65"/>
  <c r="J2774" i="65"/>
  <c r="J2775" i="65"/>
  <c r="J2776" i="65"/>
  <c r="J2777" i="65"/>
  <c r="J2778" i="65"/>
  <c r="J2779" i="65"/>
  <c r="J2780" i="65"/>
  <c r="J2781" i="65"/>
  <c r="J2782" i="65"/>
  <c r="J2783" i="65"/>
  <c r="J2784" i="65"/>
  <c r="J2785" i="65"/>
  <c r="J2786" i="65"/>
  <c r="J2787" i="65"/>
  <c r="J2788" i="65"/>
  <c r="J2789" i="65"/>
  <c r="J2790" i="65"/>
  <c r="J2791" i="65"/>
  <c r="J2792" i="65"/>
  <c r="J2793" i="65"/>
  <c r="J2794" i="65"/>
  <c r="J2795" i="65"/>
  <c r="J2796" i="65"/>
  <c r="J2797" i="65"/>
  <c r="J2798" i="65"/>
  <c r="J2799" i="65"/>
  <c r="J2800" i="65"/>
  <c r="J2801" i="65"/>
  <c r="J2802" i="65"/>
  <c r="J2803" i="65"/>
  <c r="J2804" i="65"/>
  <c r="J2805" i="65"/>
  <c r="J2806" i="65"/>
  <c r="J2807" i="65"/>
  <c r="J2808" i="65"/>
  <c r="J2809" i="65"/>
  <c r="J2810" i="65"/>
  <c r="J2811" i="65"/>
  <c r="J2812" i="65"/>
  <c r="J2813" i="65"/>
  <c r="J2814" i="65"/>
  <c r="J2815" i="65"/>
  <c r="J2816" i="65"/>
  <c r="J2817" i="65"/>
  <c r="J2818" i="65"/>
  <c r="J2819" i="65"/>
  <c r="J2820" i="65"/>
  <c r="J2821" i="65"/>
  <c r="J2822" i="65"/>
  <c r="J2823" i="65"/>
  <c r="J2824" i="65"/>
  <c r="J2825" i="65"/>
  <c r="J2826" i="65"/>
  <c r="J2827" i="65"/>
  <c r="J2828" i="65"/>
  <c r="J2829" i="65"/>
  <c r="J2830" i="65"/>
  <c r="J2831" i="65"/>
  <c r="J2832" i="65"/>
  <c r="J2833" i="65"/>
  <c r="J2834" i="65"/>
  <c r="J2835" i="65"/>
  <c r="J2836" i="65"/>
  <c r="J2837" i="65"/>
  <c r="J2838" i="65"/>
  <c r="J2839" i="65"/>
  <c r="J2840" i="65"/>
  <c r="J2841" i="65"/>
  <c r="J2842" i="65"/>
  <c r="J2843" i="65"/>
  <c r="J2844" i="65"/>
  <c r="J2845" i="65"/>
  <c r="J2846" i="65"/>
  <c r="J2847" i="65"/>
  <c r="J2848" i="65"/>
  <c r="J2849" i="65"/>
  <c r="J2850" i="65"/>
  <c r="J2851" i="65"/>
  <c r="J2852" i="65"/>
  <c r="J2853" i="65"/>
  <c r="J2854" i="65"/>
  <c r="J2855" i="65"/>
  <c r="J2856" i="65"/>
  <c r="J2857" i="65"/>
  <c r="J2858" i="65"/>
  <c r="J2859" i="65"/>
  <c r="J2860" i="65"/>
  <c r="J2861" i="65"/>
  <c r="J2862" i="65"/>
  <c r="J2863" i="65"/>
  <c r="J2864" i="65"/>
  <c r="J2865" i="65"/>
  <c r="J2866" i="65"/>
  <c r="J2867" i="65"/>
  <c r="J2868" i="65"/>
  <c r="J2869" i="65"/>
  <c r="J2870" i="65"/>
  <c r="J2871" i="65"/>
  <c r="J2872" i="65"/>
  <c r="J2873" i="65"/>
  <c r="J2874" i="65"/>
  <c r="J2875" i="65"/>
  <c r="J2876" i="65"/>
  <c r="J2877" i="65"/>
  <c r="J2878" i="65"/>
  <c r="J2879" i="65"/>
  <c r="J2880" i="65"/>
  <c r="J2881" i="65"/>
  <c r="J2882" i="65"/>
  <c r="J2883" i="65"/>
  <c r="J2884" i="65"/>
  <c r="J2885" i="65"/>
  <c r="J2886" i="65"/>
  <c r="J2887" i="65"/>
  <c r="J2888" i="65"/>
  <c r="J2889" i="65"/>
  <c r="J2890" i="65"/>
  <c r="J2891" i="65"/>
  <c r="J2892" i="65"/>
  <c r="J2893" i="65"/>
  <c r="J2894" i="65"/>
  <c r="J2895" i="65"/>
  <c r="J2896" i="65"/>
  <c r="J2897" i="65"/>
  <c r="J2898" i="65"/>
  <c r="J2899" i="65"/>
  <c r="J2900" i="65"/>
  <c r="J2901" i="65"/>
  <c r="J2902" i="65"/>
  <c r="J2903" i="65"/>
  <c r="J2904" i="65"/>
  <c r="J2905" i="65"/>
  <c r="J2906" i="65"/>
  <c r="J2907" i="65"/>
  <c r="J2908" i="65"/>
  <c r="J2909" i="65"/>
  <c r="J2910" i="65"/>
  <c r="J2911" i="65"/>
  <c r="J2912" i="65"/>
  <c r="J2913" i="65"/>
  <c r="J2914" i="65"/>
  <c r="J2915" i="65"/>
  <c r="J2916" i="65"/>
  <c r="J2917" i="65"/>
  <c r="J2918" i="65"/>
  <c r="J2919" i="65"/>
  <c r="J2920" i="65"/>
  <c r="J2921" i="65"/>
  <c r="J2922" i="65"/>
  <c r="J2923" i="65"/>
  <c r="J2924" i="65"/>
  <c r="J2925" i="65"/>
  <c r="J2926" i="65"/>
  <c r="J2927" i="65"/>
  <c r="J2928" i="65"/>
  <c r="J2929" i="65"/>
  <c r="J2930" i="65"/>
  <c r="J2931" i="65"/>
  <c r="J2932" i="65"/>
  <c r="J2933" i="65"/>
  <c r="J2934" i="65"/>
  <c r="J2935" i="65"/>
  <c r="J2936" i="65"/>
  <c r="J2937" i="65"/>
  <c r="J2938" i="65"/>
  <c r="J2939" i="65"/>
  <c r="J2940" i="65"/>
  <c r="J2941" i="65"/>
  <c r="J2942" i="65"/>
  <c r="J2943" i="65"/>
  <c r="J2944" i="65"/>
  <c r="J2945" i="65"/>
  <c r="J2946" i="65"/>
  <c r="J2947" i="65"/>
  <c r="J2948" i="65"/>
  <c r="J2949" i="65"/>
  <c r="J2950" i="65"/>
  <c r="J2951" i="65"/>
  <c r="J2952" i="65"/>
  <c r="J2953" i="65"/>
  <c r="J2954" i="65"/>
  <c r="J2955" i="65"/>
  <c r="J2956" i="65"/>
  <c r="J2957" i="65"/>
  <c r="J2958" i="65"/>
  <c r="J2959" i="65"/>
  <c r="J2960" i="65"/>
  <c r="J2961" i="65"/>
  <c r="J2962" i="65"/>
  <c r="J2963" i="65"/>
  <c r="J2964" i="65"/>
  <c r="J2965" i="65"/>
  <c r="J2966" i="65"/>
  <c r="J2967" i="65"/>
  <c r="J2968" i="65"/>
  <c r="J2969" i="65"/>
  <c r="J2970" i="65"/>
  <c r="J2971" i="65"/>
  <c r="J2972" i="65"/>
  <c r="J2973" i="65"/>
  <c r="J2974" i="65"/>
  <c r="J2975" i="65"/>
  <c r="J2976" i="65"/>
  <c r="J2977" i="65"/>
  <c r="J2978" i="65"/>
  <c r="J2979" i="65"/>
  <c r="J2980" i="65"/>
  <c r="J2981" i="65"/>
  <c r="J2982" i="65"/>
  <c r="J2983" i="65"/>
  <c r="J2984" i="65"/>
  <c r="J2985" i="65"/>
  <c r="J2986" i="65"/>
  <c r="J2987" i="65"/>
  <c r="J2988" i="65"/>
  <c r="J2989" i="65"/>
  <c r="J2990" i="65"/>
  <c r="J2991" i="65"/>
  <c r="J2992" i="65"/>
  <c r="J2993" i="65"/>
  <c r="J2994" i="65"/>
  <c r="J2995" i="65"/>
  <c r="J2996" i="65"/>
  <c r="J2997" i="65"/>
  <c r="J2998" i="65"/>
  <c r="J2999" i="65"/>
  <c r="J3000" i="65"/>
  <c r="J3001" i="65"/>
  <c r="J3002" i="65"/>
  <c r="J3003" i="65"/>
  <c r="J3004" i="65"/>
  <c r="J3005" i="65"/>
  <c r="J3006" i="65"/>
  <c r="J3007" i="65"/>
  <c r="J3008" i="65"/>
  <c r="J3009" i="65"/>
  <c r="J3010" i="65"/>
  <c r="J3011" i="65"/>
  <c r="J3012" i="65"/>
  <c r="J3013" i="65"/>
  <c r="J3014" i="65"/>
  <c r="J3015" i="65"/>
  <c r="J3016" i="65"/>
  <c r="J3017" i="65"/>
  <c r="J3018" i="65"/>
  <c r="J3019" i="65"/>
  <c r="J3020" i="65"/>
  <c r="J3021" i="65"/>
  <c r="J3022" i="65"/>
  <c r="J3023" i="65"/>
  <c r="J3024" i="65"/>
  <c r="J3025" i="65"/>
  <c r="J3026" i="65"/>
  <c r="J3027" i="65"/>
  <c r="J3028" i="65"/>
  <c r="J3029" i="65"/>
  <c r="J3030" i="65"/>
  <c r="J3031" i="65"/>
  <c r="J3032" i="65"/>
  <c r="J3033" i="65"/>
  <c r="J3034" i="65"/>
  <c r="J3035" i="65"/>
  <c r="J3036" i="65"/>
  <c r="J3037" i="65"/>
  <c r="J3038" i="65"/>
  <c r="J3039" i="65"/>
  <c r="J3040" i="65"/>
  <c r="J3041" i="65"/>
  <c r="J3042" i="65"/>
  <c r="J3043" i="65"/>
  <c r="J3044" i="65"/>
  <c r="J3045" i="65"/>
  <c r="J3046" i="65"/>
  <c r="J3047" i="65"/>
  <c r="J3048" i="65"/>
  <c r="J3049" i="65"/>
  <c r="J3050" i="65"/>
  <c r="J3051" i="65"/>
  <c r="J3052" i="65"/>
  <c r="J3053" i="65"/>
  <c r="J3054" i="65"/>
  <c r="J3055" i="65"/>
  <c r="J3056" i="65"/>
  <c r="J3057" i="65"/>
  <c r="J3058" i="65"/>
  <c r="J3059" i="65"/>
  <c r="J3060" i="65"/>
  <c r="J3061" i="65"/>
  <c r="J3062" i="65"/>
  <c r="J3063" i="65"/>
  <c r="J3064" i="65"/>
  <c r="J3065" i="65"/>
  <c r="J3066" i="65"/>
  <c r="J3067" i="65"/>
  <c r="J3068" i="65"/>
  <c r="J3069" i="65"/>
  <c r="J3070" i="65"/>
  <c r="J3071" i="65"/>
  <c r="J3072" i="65"/>
  <c r="J3073" i="65"/>
  <c r="J3074" i="65"/>
  <c r="J3075" i="65"/>
  <c r="J3076" i="65"/>
  <c r="J3077" i="65"/>
  <c r="J3078" i="65"/>
  <c r="J3079" i="65"/>
  <c r="J3080" i="65"/>
  <c r="J3081" i="65"/>
  <c r="J3082" i="65"/>
  <c r="J3083" i="65"/>
  <c r="J3084" i="65"/>
  <c r="J3085" i="65"/>
  <c r="J3086" i="65"/>
  <c r="J3087" i="65"/>
  <c r="J3088" i="65"/>
  <c r="J3089" i="65"/>
  <c r="J3090" i="65"/>
  <c r="J3091" i="65"/>
  <c r="J3092" i="65"/>
  <c r="J3093" i="65"/>
  <c r="J3094" i="65"/>
  <c r="J3095" i="65"/>
  <c r="J3096" i="65"/>
  <c r="J3097" i="65"/>
  <c r="J3098" i="65"/>
  <c r="J3099" i="65"/>
  <c r="J3100" i="65"/>
  <c r="J3101" i="65"/>
  <c r="J3102" i="65"/>
  <c r="J3103" i="65"/>
  <c r="J3104" i="65"/>
  <c r="J3105" i="65"/>
  <c r="J3106" i="65"/>
  <c r="J3107" i="65"/>
  <c r="J3108" i="65"/>
  <c r="J3109" i="65"/>
  <c r="J3110" i="65"/>
  <c r="J3111" i="65"/>
  <c r="J3112" i="65"/>
  <c r="J3113" i="65"/>
  <c r="J3114" i="65"/>
  <c r="J3115" i="65"/>
  <c r="J3116" i="65"/>
  <c r="J3117" i="65"/>
  <c r="J3118" i="65"/>
  <c r="J3119" i="65"/>
  <c r="J3120" i="65"/>
  <c r="J3121" i="65"/>
  <c r="J3122" i="65"/>
  <c r="J3123" i="65"/>
  <c r="J3124" i="65"/>
  <c r="J3125" i="65"/>
  <c r="J3126" i="65"/>
  <c r="J3127" i="65"/>
  <c r="J3128" i="65"/>
  <c r="J3129" i="65"/>
  <c r="J3130" i="65"/>
  <c r="J3131" i="65"/>
  <c r="J3132" i="65"/>
  <c r="J3133" i="65"/>
  <c r="J3134" i="65"/>
  <c r="J3135" i="65"/>
  <c r="J3136" i="65"/>
  <c r="J3137" i="65"/>
  <c r="J3138" i="65"/>
  <c r="J3139" i="65"/>
  <c r="J3140" i="65"/>
  <c r="J3141" i="65"/>
  <c r="J3142" i="65"/>
  <c r="J3143" i="65"/>
  <c r="J3144" i="65"/>
  <c r="J3145" i="65"/>
  <c r="J3146" i="65"/>
  <c r="J3147" i="65"/>
  <c r="J3148" i="65"/>
  <c r="J3149" i="65"/>
  <c r="J3150" i="65"/>
  <c r="J3151" i="65"/>
  <c r="J3152" i="65"/>
  <c r="J3153" i="65"/>
  <c r="J3154" i="65"/>
  <c r="J3155" i="65"/>
  <c r="J3156" i="65"/>
  <c r="J3157" i="65"/>
  <c r="J3158" i="65"/>
  <c r="J3159" i="65"/>
  <c r="J3160" i="65"/>
  <c r="J3161" i="65"/>
  <c r="J3162" i="65"/>
  <c r="J3163" i="65"/>
  <c r="J3164" i="65"/>
  <c r="J3165" i="65"/>
  <c r="J3166" i="65"/>
  <c r="J3167" i="65"/>
  <c r="J3168" i="65"/>
  <c r="J3169" i="65"/>
  <c r="J3170" i="65"/>
  <c r="J3171" i="65"/>
  <c r="J3172" i="65"/>
  <c r="J3173" i="65"/>
  <c r="J3174" i="65"/>
  <c r="J3175" i="65"/>
  <c r="J3176" i="65"/>
  <c r="J3177" i="65"/>
  <c r="J3178" i="65"/>
  <c r="J3179" i="65"/>
  <c r="J3180" i="65"/>
  <c r="J3181" i="65"/>
  <c r="J3182" i="65"/>
  <c r="J3183" i="65"/>
  <c r="J3184" i="65"/>
  <c r="J3185" i="65"/>
  <c r="J3186" i="65"/>
  <c r="J3187" i="65"/>
  <c r="J3188" i="65"/>
  <c r="J3189" i="65"/>
  <c r="J3190" i="65"/>
  <c r="J3191" i="65"/>
  <c r="J3192" i="65"/>
  <c r="J3193" i="65"/>
  <c r="J3194" i="65"/>
  <c r="J3195" i="65"/>
  <c r="J3196" i="65"/>
  <c r="J3197" i="65"/>
  <c r="J3198" i="65"/>
  <c r="J3199" i="65"/>
  <c r="J3200" i="65"/>
  <c r="J3201" i="65"/>
  <c r="J3202" i="65"/>
  <c r="J3203" i="65"/>
  <c r="J3204" i="65"/>
  <c r="J3205" i="65"/>
  <c r="J3206" i="65"/>
  <c r="J3207" i="65"/>
  <c r="J3208" i="65"/>
  <c r="J3209" i="65"/>
  <c r="J3210" i="65"/>
  <c r="J3211" i="65"/>
  <c r="J3212" i="65"/>
  <c r="J3213" i="65"/>
  <c r="J3214" i="65"/>
  <c r="J3215" i="65"/>
  <c r="J3216" i="65"/>
  <c r="J3217" i="65"/>
  <c r="J3218" i="65"/>
  <c r="J3219" i="65"/>
  <c r="J3220" i="65"/>
  <c r="J3221" i="65"/>
  <c r="J3222" i="65"/>
  <c r="J3223" i="65"/>
  <c r="J3224" i="65"/>
  <c r="J3225" i="65"/>
  <c r="J3226" i="65"/>
  <c r="J3227" i="65"/>
  <c r="J3228" i="65"/>
  <c r="J3229" i="65"/>
  <c r="J3230" i="65"/>
  <c r="J3231" i="65"/>
  <c r="J3232" i="65"/>
  <c r="J3233" i="65"/>
  <c r="J3234" i="65"/>
  <c r="J3235" i="65"/>
  <c r="J3236" i="65"/>
  <c r="J3237" i="65"/>
  <c r="J3238" i="65"/>
  <c r="J3239" i="65"/>
  <c r="J3240" i="65"/>
  <c r="J3241" i="65"/>
  <c r="J3242" i="65"/>
  <c r="J3243" i="65"/>
  <c r="J3244" i="65"/>
  <c r="J3245" i="65"/>
  <c r="J3246" i="65"/>
  <c r="J3247" i="65"/>
  <c r="J3248" i="65"/>
  <c r="J3249" i="65"/>
  <c r="J3250" i="65"/>
  <c r="J3251" i="65"/>
  <c r="J3252" i="65"/>
  <c r="J3253" i="65"/>
  <c r="J3254" i="65"/>
  <c r="J3255" i="65"/>
  <c r="J3256" i="65"/>
  <c r="J3257" i="65"/>
  <c r="J3258" i="65"/>
  <c r="J3259" i="65"/>
  <c r="J3260" i="65"/>
  <c r="J3261" i="65"/>
  <c r="J3262" i="65"/>
  <c r="J3263" i="65"/>
  <c r="J3264" i="65"/>
  <c r="J3265" i="65"/>
  <c r="J3266" i="65"/>
  <c r="J3267" i="65"/>
  <c r="J3268" i="65"/>
  <c r="J3269" i="65"/>
  <c r="J3270" i="65"/>
  <c r="J3271" i="65"/>
  <c r="J3272" i="65"/>
  <c r="J3273" i="65"/>
  <c r="J3274" i="65"/>
  <c r="J3275" i="65"/>
  <c r="J3276" i="65"/>
  <c r="J3277" i="65"/>
  <c r="J3278" i="65"/>
  <c r="J3279" i="65"/>
  <c r="J3280" i="65"/>
  <c r="J3281" i="65"/>
  <c r="J3282" i="65"/>
  <c r="J3283" i="65"/>
  <c r="J3284" i="65"/>
  <c r="J3285" i="65"/>
  <c r="J3286" i="65"/>
  <c r="J3287" i="65"/>
  <c r="J3288" i="65"/>
  <c r="J3289" i="65"/>
  <c r="J3290" i="65"/>
  <c r="J3291" i="65"/>
  <c r="J3292" i="65"/>
  <c r="J3293" i="65"/>
  <c r="J3294" i="65"/>
  <c r="J3295" i="65"/>
  <c r="J3296" i="65"/>
  <c r="J3297" i="65"/>
  <c r="J3298" i="65"/>
  <c r="J3299" i="65"/>
  <c r="J3300" i="65"/>
  <c r="J3301" i="65"/>
  <c r="J3302" i="65"/>
  <c r="J3303" i="65"/>
  <c r="J3304" i="65"/>
  <c r="J3305" i="65"/>
  <c r="J3306" i="65"/>
  <c r="J3307" i="65"/>
  <c r="J3308" i="65"/>
  <c r="J3309" i="65"/>
  <c r="J3310" i="65"/>
  <c r="J3311" i="65"/>
  <c r="J3312" i="65"/>
  <c r="J3313" i="65"/>
  <c r="J3314" i="65"/>
  <c r="J3315" i="65"/>
  <c r="J3316" i="65"/>
  <c r="J3317" i="65"/>
  <c r="J3318" i="65"/>
  <c r="J3319" i="65"/>
  <c r="J3320" i="65"/>
  <c r="J3321" i="65"/>
  <c r="J3322" i="65"/>
  <c r="J3323" i="65"/>
  <c r="J3324" i="65"/>
  <c r="J3325" i="65"/>
  <c r="J3326" i="65"/>
  <c r="J3327" i="65"/>
  <c r="J3328" i="65"/>
  <c r="J3329" i="65"/>
  <c r="J3330" i="65"/>
  <c r="J3331" i="65"/>
  <c r="J3332" i="65"/>
  <c r="J3333" i="65"/>
  <c r="J3334" i="65"/>
  <c r="J3335" i="65"/>
  <c r="J3336" i="65"/>
  <c r="J3337" i="65"/>
  <c r="J3338" i="65"/>
  <c r="J3339" i="65"/>
  <c r="J3340" i="65"/>
  <c r="J3341" i="65"/>
  <c r="J3342" i="65"/>
  <c r="J3343" i="65"/>
  <c r="J3344" i="65"/>
  <c r="J3345" i="65"/>
  <c r="J3346" i="65"/>
  <c r="J3347" i="65"/>
  <c r="J3348" i="65"/>
  <c r="J3349" i="65"/>
  <c r="J3350" i="65"/>
  <c r="J3351" i="65"/>
  <c r="J3352" i="65"/>
  <c r="J3353" i="65"/>
  <c r="J3354" i="65"/>
  <c r="J3355" i="65"/>
  <c r="J3356" i="65"/>
  <c r="J3357" i="65"/>
  <c r="J3358" i="65"/>
  <c r="J3359" i="65"/>
  <c r="J3360" i="65"/>
  <c r="J3361" i="65"/>
  <c r="J3362" i="65"/>
  <c r="J3363" i="65"/>
  <c r="J3364" i="65"/>
  <c r="J3365" i="65"/>
  <c r="J3366" i="65"/>
  <c r="J3367" i="65"/>
  <c r="J3368" i="65"/>
  <c r="J3369" i="65"/>
  <c r="J3370" i="65"/>
  <c r="J3371" i="65"/>
  <c r="J3372" i="65"/>
  <c r="J3373" i="65"/>
  <c r="J3374" i="65"/>
  <c r="J3375" i="65"/>
  <c r="J3376" i="65"/>
  <c r="J3377" i="65"/>
  <c r="J3378" i="65"/>
  <c r="J3379" i="65"/>
  <c r="J3380" i="65"/>
  <c r="J3381" i="65"/>
  <c r="J3382" i="65"/>
  <c r="J3383" i="65"/>
  <c r="J3384" i="65"/>
  <c r="J3385" i="65"/>
  <c r="J3386" i="65"/>
  <c r="J3387" i="65"/>
  <c r="J3388" i="65"/>
  <c r="J3389" i="65"/>
  <c r="J3390" i="65"/>
  <c r="J3391" i="65"/>
  <c r="J3392" i="65"/>
  <c r="J3393" i="65"/>
  <c r="J3394" i="65"/>
  <c r="J3395" i="65"/>
  <c r="J3396" i="65"/>
  <c r="J3397" i="65"/>
  <c r="J3398" i="65"/>
  <c r="J3399" i="65"/>
  <c r="J3400" i="65"/>
  <c r="J3401" i="65"/>
  <c r="J3402" i="65"/>
  <c r="J3403" i="65"/>
  <c r="J3404" i="65"/>
  <c r="J3405" i="65"/>
  <c r="J3406" i="65"/>
  <c r="J3407" i="65"/>
  <c r="J3408" i="65"/>
  <c r="J3409" i="65"/>
  <c r="J3410" i="65"/>
  <c r="J3411" i="65"/>
  <c r="J3412" i="65"/>
  <c r="J3413" i="65"/>
  <c r="J3414" i="65"/>
  <c r="J3415" i="65"/>
  <c r="J3416" i="65"/>
  <c r="J3417" i="65"/>
  <c r="J3418" i="65"/>
  <c r="J3419" i="65"/>
  <c r="J3420" i="65"/>
  <c r="J3421" i="65"/>
  <c r="J3422" i="65"/>
  <c r="J3423" i="65"/>
  <c r="J3424" i="65"/>
  <c r="J3425" i="65"/>
  <c r="J3426" i="65"/>
  <c r="J3427" i="65"/>
  <c r="J3428" i="65"/>
  <c r="J3429" i="65"/>
  <c r="J3430" i="65"/>
  <c r="J3431" i="65"/>
  <c r="J3432" i="65"/>
  <c r="J3433" i="65"/>
  <c r="J3434" i="65"/>
  <c r="J3435" i="65"/>
  <c r="J3436" i="65"/>
  <c r="J3437" i="65"/>
  <c r="J3438" i="65"/>
  <c r="J3439" i="65"/>
  <c r="J3440" i="65"/>
  <c r="J3441" i="65"/>
  <c r="J3442" i="65"/>
  <c r="J3443" i="65"/>
  <c r="J3444" i="65"/>
  <c r="J3445" i="65"/>
  <c r="J3446" i="65"/>
  <c r="J3447" i="65"/>
  <c r="J3448" i="65"/>
  <c r="J3449" i="65"/>
  <c r="J3450" i="65"/>
  <c r="J3451" i="65"/>
  <c r="J3452" i="65"/>
  <c r="J3453" i="65"/>
  <c r="J3454" i="65"/>
  <c r="J3455" i="65"/>
  <c r="J3456" i="65"/>
  <c r="J3457" i="65"/>
  <c r="J3458" i="65"/>
  <c r="J3459" i="65"/>
  <c r="J3460" i="65"/>
  <c r="J3461" i="65"/>
  <c r="J3462" i="65"/>
  <c r="J3463" i="65"/>
  <c r="J3464" i="65"/>
  <c r="J3465" i="65"/>
  <c r="J3466" i="65"/>
  <c r="J3467" i="65"/>
  <c r="J3468" i="65"/>
  <c r="J3469" i="65"/>
  <c r="J3470" i="65"/>
  <c r="J3471" i="65"/>
  <c r="J3472" i="65"/>
  <c r="J3473" i="65"/>
  <c r="J3474" i="65"/>
  <c r="J3475" i="65"/>
  <c r="J3476" i="65"/>
  <c r="J3477" i="65"/>
  <c r="J3478" i="65"/>
  <c r="J3479" i="65"/>
  <c r="J3480" i="65"/>
  <c r="J3481" i="65"/>
  <c r="J3482" i="65"/>
  <c r="J3483" i="65"/>
  <c r="J3484" i="65"/>
  <c r="J3485" i="65"/>
  <c r="J3486" i="65"/>
  <c r="J3487" i="65"/>
  <c r="J3488" i="65"/>
  <c r="J3489" i="65"/>
  <c r="J3490" i="65"/>
  <c r="J3491" i="65"/>
  <c r="J3492" i="65"/>
  <c r="J3493" i="65"/>
  <c r="J3494" i="65"/>
  <c r="J3495" i="65"/>
  <c r="J3496" i="65"/>
  <c r="J3497" i="65"/>
  <c r="J3498" i="65"/>
  <c r="J3499" i="65"/>
  <c r="J3500" i="65"/>
  <c r="J3501" i="65"/>
  <c r="J3502" i="65"/>
  <c r="J3503" i="65"/>
  <c r="J3504" i="65"/>
  <c r="J3505" i="65"/>
  <c r="J3506" i="65"/>
  <c r="J3507" i="65"/>
  <c r="J3508" i="65"/>
  <c r="J3509" i="65"/>
  <c r="J3510" i="65"/>
  <c r="J3511" i="65"/>
  <c r="J3512" i="65"/>
  <c r="J3513" i="65"/>
  <c r="J3514" i="65"/>
  <c r="J3515" i="65"/>
  <c r="J3516" i="65"/>
  <c r="J3517" i="65"/>
  <c r="J3518" i="65"/>
  <c r="J3519" i="65"/>
  <c r="J3520" i="65"/>
  <c r="J3521" i="65"/>
  <c r="J3522" i="65"/>
  <c r="J3523" i="65"/>
  <c r="J3524" i="65"/>
  <c r="J3525" i="65"/>
  <c r="J3526" i="65"/>
  <c r="J3527" i="65"/>
  <c r="J3528" i="65"/>
  <c r="J3529" i="65"/>
  <c r="J3530" i="65"/>
  <c r="J3531" i="65"/>
  <c r="J3532" i="65"/>
  <c r="J3533" i="65"/>
  <c r="J3534" i="65"/>
  <c r="J3535" i="65"/>
  <c r="J3536" i="65"/>
  <c r="J3537" i="65"/>
  <c r="J3538" i="65"/>
  <c r="J3539" i="65"/>
  <c r="J3540" i="65"/>
  <c r="J3541" i="65"/>
  <c r="J3542" i="65"/>
  <c r="J3543" i="65"/>
  <c r="J3544" i="65"/>
  <c r="J3545" i="65"/>
  <c r="J3546" i="65"/>
  <c r="J3547" i="65"/>
  <c r="J3548" i="65"/>
  <c r="J3549" i="65"/>
  <c r="J3550" i="65"/>
  <c r="J3551" i="65"/>
  <c r="J3552" i="65"/>
  <c r="J3553" i="65"/>
  <c r="J3554" i="65"/>
  <c r="J3555" i="65"/>
  <c r="J3556" i="65"/>
  <c r="J3557" i="65"/>
  <c r="J3558" i="65"/>
  <c r="J3559" i="65"/>
  <c r="J3560" i="65"/>
  <c r="J3561" i="65"/>
  <c r="J3562" i="65"/>
  <c r="J3563" i="65"/>
  <c r="J3564" i="65"/>
  <c r="J3565" i="65"/>
  <c r="J3566" i="65"/>
  <c r="J3567" i="65"/>
  <c r="J3568" i="65"/>
  <c r="J3569" i="65"/>
  <c r="J3570" i="65"/>
  <c r="J3571" i="65"/>
  <c r="J3572" i="65"/>
  <c r="J3573" i="65"/>
  <c r="J3574" i="65"/>
  <c r="J3575" i="65"/>
  <c r="J3576" i="65"/>
  <c r="J3577" i="65"/>
  <c r="J3578" i="65"/>
  <c r="J3579" i="65"/>
  <c r="J3580" i="65"/>
  <c r="J3581" i="65"/>
  <c r="J3582" i="65"/>
  <c r="J3583" i="65"/>
  <c r="J3584" i="65"/>
  <c r="J3585" i="65"/>
  <c r="J3586" i="65"/>
  <c r="J3587" i="65"/>
  <c r="J3588" i="65"/>
  <c r="J3589" i="65"/>
  <c r="J3590" i="65"/>
  <c r="J3591" i="65"/>
  <c r="J3592" i="65"/>
  <c r="J3593" i="65"/>
  <c r="J3594" i="65"/>
  <c r="J3595" i="65"/>
  <c r="J3596" i="65"/>
  <c r="J3597" i="65"/>
  <c r="J3598" i="65"/>
  <c r="J3599" i="65"/>
  <c r="J3600" i="65"/>
  <c r="J3601" i="65"/>
  <c r="J3602" i="65"/>
  <c r="J3603" i="65"/>
  <c r="J3604" i="65"/>
  <c r="J3605" i="65"/>
  <c r="J3606" i="65"/>
  <c r="J3607" i="65"/>
  <c r="J3608" i="65"/>
  <c r="J3609" i="65"/>
  <c r="J3610" i="65"/>
  <c r="J3611" i="65"/>
  <c r="J3612" i="65"/>
  <c r="J3613" i="65"/>
  <c r="J3614" i="65"/>
  <c r="J3615" i="65"/>
  <c r="J3616" i="65"/>
  <c r="J3617" i="65"/>
  <c r="J3618" i="65"/>
  <c r="J3619" i="65"/>
  <c r="J3620" i="65"/>
  <c r="J3621" i="65"/>
  <c r="J3622" i="65"/>
  <c r="J3623" i="65"/>
  <c r="J3624" i="65"/>
  <c r="J3625" i="65"/>
  <c r="J3626" i="65"/>
  <c r="J3627" i="65"/>
  <c r="J3628" i="65"/>
  <c r="J3629" i="65"/>
  <c r="J3630" i="65"/>
  <c r="J3631" i="65"/>
  <c r="J3632" i="65"/>
  <c r="J3633" i="65"/>
  <c r="J3634" i="65"/>
  <c r="J3635" i="65"/>
  <c r="J3636" i="65"/>
  <c r="J3637" i="65"/>
  <c r="J3638" i="65"/>
  <c r="J3639" i="65"/>
  <c r="J3640" i="65"/>
  <c r="J3641" i="65"/>
  <c r="J3642" i="65"/>
  <c r="J3643" i="65"/>
  <c r="J3644" i="65"/>
  <c r="J3645" i="65"/>
  <c r="J3646" i="65"/>
  <c r="J3647" i="65"/>
  <c r="J3648" i="65"/>
  <c r="J3649" i="65"/>
  <c r="J3650" i="65"/>
  <c r="J3651" i="65"/>
  <c r="J3652" i="65"/>
  <c r="J3653" i="65"/>
  <c r="J3654" i="65"/>
  <c r="J3655" i="65"/>
  <c r="J3656" i="65"/>
  <c r="J3657" i="65"/>
  <c r="J3658" i="65"/>
  <c r="J3659" i="65"/>
  <c r="J3660" i="65"/>
  <c r="J3661" i="65"/>
  <c r="J3662" i="65"/>
  <c r="J3663" i="65"/>
  <c r="J3664" i="65"/>
  <c r="J3665" i="65"/>
  <c r="J3666" i="65"/>
  <c r="J3667" i="65"/>
  <c r="J3668" i="65"/>
  <c r="J3669" i="65"/>
  <c r="J3670" i="65"/>
  <c r="J3671" i="65"/>
  <c r="J3672" i="65"/>
  <c r="J3673" i="65"/>
  <c r="J3674" i="65"/>
  <c r="J3675" i="65"/>
  <c r="J3676" i="65"/>
  <c r="J3677" i="65"/>
  <c r="J3678" i="65"/>
  <c r="J3679" i="65"/>
  <c r="J3680" i="65"/>
  <c r="J3681" i="65"/>
  <c r="J3682" i="65"/>
  <c r="J3683" i="65"/>
  <c r="J3684" i="65"/>
  <c r="J3685" i="65"/>
  <c r="J3686" i="65"/>
  <c r="J3687" i="65"/>
  <c r="J3688" i="65"/>
  <c r="J3689" i="65"/>
  <c r="J3690" i="65"/>
  <c r="J3691" i="65"/>
  <c r="J3692" i="65"/>
  <c r="J3693" i="65"/>
  <c r="J3694" i="65"/>
  <c r="J3695" i="65"/>
  <c r="J3696" i="65"/>
  <c r="J3697" i="65"/>
  <c r="J3698" i="65"/>
  <c r="J3699" i="65"/>
  <c r="J3700" i="65"/>
  <c r="J3701" i="65"/>
  <c r="J3702" i="65"/>
  <c r="J3703" i="65"/>
  <c r="J3704" i="65"/>
  <c r="J3705" i="65"/>
  <c r="J3706" i="65"/>
  <c r="J3707" i="65"/>
  <c r="J3708" i="65"/>
  <c r="J3709" i="65"/>
  <c r="J3710" i="65"/>
  <c r="J3711" i="65"/>
  <c r="J3712" i="65"/>
  <c r="J3713" i="65"/>
  <c r="J3714" i="65"/>
  <c r="J3715" i="65"/>
  <c r="J3716" i="65"/>
  <c r="J3717" i="65"/>
  <c r="J3718" i="65"/>
  <c r="J3719" i="65"/>
  <c r="J3720" i="65"/>
  <c r="J3721" i="65"/>
  <c r="J3722" i="65"/>
  <c r="J3723" i="65"/>
  <c r="J3724" i="65"/>
  <c r="J3725" i="65"/>
  <c r="J3726" i="65"/>
  <c r="J3727" i="65"/>
  <c r="J3728" i="65"/>
  <c r="J3729" i="65"/>
  <c r="J3730" i="65"/>
  <c r="J3731" i="65"/>
  <c r="J3732" i="65"/>
  <c r="J3733" i="65"/>
  <c r="J3734" i="65"/>
  <c r="J3735" i="65"/>
  <c r="J3736" i="65"/>
  <c r="J3737" i="65"/>
  <c r="J3738" i="65"/>
  <c r="J3739" i="65"/>
  <c r="J3740" i="65"/>
  <c r="J3741" i="65"/>
  <c r="J3742" i="65"/>
  <c r="J3743" i="65"/>
  <c r="J3744" i="65"/>
  <c r="J3745" i="65"/>
  <c r="J3746" i="65"/>
  <c r="J3747" i="65"/>
  <c r="J3748" i="65"/>
  <c r="J3749" i="65"/>
  <c r="J3750" i="65"/>
  <c r="J3751" i="65"/>
  <c r="J3752" i="65"/>
  <c r="J3753" i="65"/>
  <c r="J3754" i="65"/>
  <c r="J3755" i="65"/>
  <c r="J3756" i="65"/>
  <c r="J3757" i="65"/>
  <c r="J3758" i="65"/>
  <c r="J3759" i="65"/>
  <c r="J3760" i="65"/>
  <c r="J3761" i="65"/>
  <c r="J3762" i="65"/>
  <c r="J3763" i="65"/>
  <c r="J3764" i="65"/>
  <c r="J3765" i="65"/>
  <c r="J3766" i="65"/>
  <c r="J3767" i="65"/>
  <c r="J3768" i="65"/>
  <c r="J3769" i="65"/>
  <c r="J3770" i="65"/>
  <c r="J3771" i="65"/>
  <c r="J3772" i="65"/>
  <c r="J3773" i="65"/>
  <c r="J3774" i="65"/>
  <c r="J3775" i="65"/>
  <c r="J3776" i="65"/>
  <c r="J3777" i="65"/>
  <c r="J3778" i="65"/>
  <c r="J3779" i="65"/>
  <c r="J3780" i="65"/>
  <c r="J3781" i="65"/>
  <c r="J3782" i="65"/>
  <c r="J3783" i="65"/>
  <c r="J3784" i="65"/>
  <c r="J3785" i="65"/>
  <c r="J3786" i="65"/>
  <c r="J3787" i="65"/>
  <c r="J3788" i="65"/>
  <c r="J3789" i="65"/>
  <c r="J3790" i="65"/>
  <c r="J3791" i="65"/>
  <c r="J3792" i="65"/>
  <c r="J3793" i="65"/>
  <c r="J3794" i="65"/>
  <c r="J3795" i="65"/>
  <c r="J3796" i="65"/>
  <c r="J3797" i="65"/>
  <c r="J3798" i="65"/>
  <c r="J3799" i="65"/>
  <c r="J3800" i="65"/>
  <c r="J3801" i="65"/>
  <c r="J3802" i="65"/>
  <c r="J3803" i="65"/>
  <c r="J3804" i="65"/>
  <c r="J3805" i="65"/>
  <c r="J3806" i="65"/>
  <c r="J3807" i="65"/>
  <c r="J3808" i="65"/>
  <c r="J3809" i="65"/>
  <c r="J3810" i="65"/>
  <c r="J3811" i="65"/>
  <c r="J3812" i="65"/>
  <c r="J3813" i="65"/>
  <c r="J3814" i="65"/>
  <c r="J3815" i="65"/>
  <c r="J3816" i="65"/>
  <c r="J3817" i="65"/>
  <c r="J3818" i="65"/>
  <c r="J3819" i="65"/>
  <c r="J3820" i="65"/>
  <c r="J3821" i="65"/>
  <c r="J3822" i="65"/>
  <c r="J3823" i="65"/>
  <c r="J3824" i="65"/>
  <c r="J3825" i="65"/>
  <c r="J3826" i="65"/>
  <c r="J3827" i="65"/>
  <c r="J3828" i="65"/>
  <c r="J3829" i="65"/>
  <c r="J3830" i="65"/>
  <c r="J3831" i="65"/>
  <c r="J3832" i="65"/>
  <c r="J3833" i="65"/>
  <c r="J3834" i="65"/>
  <c r="J3835" i="65"/>
  <c r="J3836" i="65"/>
  <c r="J3837" i="65"/>
  <c r="J3838" i="65"/>
  <c r="J3839" i="65"/>
  <c r="J3840" i="65"/>
  <c r="J3841" i="65"/>
  <c r="J3842" i="65"/>
  <c r="J3843" i="65"/>
  <c r="J3844" i="65"/>
  <c r="J3845" i="65"/>
  <c r="J3846" i="65"/>
  <c r="J3847" i="65"/>
  <c r="J3848" i="65"/>
  <c r="J3849" i="65"/>
  <c r="J3850" i="65"/>
  <c r="J3851" i="65"/>
  <c r="J3852" i="65"/>
  <c r="J3853" i="65"/>
  <c r="J3854" i="65"/>
  <c r="J3855" i="65"/>
  <c r="J3856" i="65"/>
  <c r="J3857" i="65"/>
  <c r="J3858" i="65"/>
  <c r="J3859" i="65"/>
  <c r="J3860" i="65"/>
  <c r="J3861" i="65"/>
  <c r="J3862" i="65"/>
  <c r="J3863" i="65"/>
  <c r="J3864" i="65"/>
  <c r="J3865" i="65"/>
  <c r="J3866" i="65"/>
  <c r="J3867" i="65"/>
  <c r="J3868" i="65"/>
  <c r="J3869" i="65"/>
  <c r="J3870" i="65"/>
  <c r="J3871" i="65"/>
  <c r="J3872" i="65"/>
  <c r="J3873" i="65"/>
  <c r="J3874" i="65"/>
  <c r="J3875" i="65"/>
  <c r="J3876" i="65"/>
  <c r="J3877" i="65"/>
  <c r="J3878" i="65"/>
  <c r="J3879" i="65"/>
  <c r="J3880" i="65"/>
  <c r="J3881" i="65"/>
  <c r="J3882" i="65"/>
  <c r="J3883" i="65"/>
  <c r="J3884" i="65"/>
  <c r="J3885" i="65"/>
  <c r="J3886" i="65"/>
  <c r="J3887" i="65"/>
  <c r="J3888" i="65"/>
  <c r="J3889" i="65"/>
  <c r="J3890" i="65"/>
  <c r="J3891" i="65"/>
  <c r="J3892" i="65"/>
  <c r="J3893" i="65"/>
  <c r="J3894" i="65"/>
  <c r="J3895" i="65"/>
  <c r="J3896" i="65"/>
  <c r="J3897" i="65"/>
  <c r="J3898" i="65"/>
  <c r="J3899" i="65"/>
  <c r="J3900" i="65"/>
  <c r="J3901" i="65"/>
  <c r="J3902" i="65"/>
  <c r="J3903" i="65"/>
  <c r="J3904" i="65"/>
  <c r="J3905" i="65"/>
  <c r="J3906" i="65"/>
  <c r="J3907" i="65"/>
  <c r="J3908" i="65"/>
  <c r="J3909" i="65"/>
  <c r="J3910" i="65"/>
  <c r="J3911" i="65"/>
  <c r="J3912" i="65"/>
  <c r="J3913" i="65"/>
  <c r="J3914" i="65"/>
  <c r="J3915" i="65"/>
  <c r="J3916" i="65"/>
  <c r="J3917" i="65"/>
  <c r="J3918" i="65"/>
  <c r="J3919" i="65"/>
  <c r="J3920" i="65"/>
  <c r="J3921" i="65"/>
  <c r="J3922" i="65"/>
  <c r="J3923" i="65"/>
  <c r="J3924" i="65"/>
  <c r="J3925" i="65"/>
  <c r="J3926" i="65"/>
  <c r="J3927" i="65"/>
  <c r="J3928" i="65"/>
  <c r="J3929" i="65"/>
  <c r="J3930" i="65"/>
  <c r="J3931" i="65"/>
  <c r="J3932" i="65"/>
  <c r="J3933" i="65"/>
  <c r="J3934" i="65"/>
  <c r="J3935" i="65"/>
  <c r="J3936" i="65"/>
  <c r="J3937" i="65"/>
  <c r="J3938" i="65"/>
  <c r="J3939" i="65"/>
  <c r="J3940" i="65"/>
  <c r="J3941" i="65"/>
  <c r="J3942" i="65"/>
  <c r="J3943" i="65"/>
  <c r="J3944" i="65"/>
  <c r="J3945" i="65"/>
  <c r="J3946" i="65"/>
  <c r="J3947" i="65"/>
  <c r="J3948" i="65"/>
  <c r="J3949" i="65"/>
  <c r="J3950" i="65"/>
  <c r="J3951" i="65"/>
  <c r="J3952" i="65"/>
  <c r="J3953" i="65"/>
  <c r="J3954" i="65"/>
  <c r="J3955" i="65"/>
  <c r="J3956" i="65"/>
  <c r="J3957" i="65"/>
  <c r="J3958" i="65"/>
  <c r="J3959" i="65"/>
  <c r="J3960" i="65"/>
  <c r="J3961" i="65"/>
  <c r="J3962" i="65"/>
  <c r="J3963" i="65"/>
  <c r="J3964" i="65"/>
  <c r="J3965" i="65"/>
  <c r="J3966" i="65"/>
  <c r="J3967" i="65"/>
  <c r="J3968" i="65"/>
  <c r="J3969" i="65"/>
  <c r="J3970" i="65"/>
  <c r="J3971" i="65"/>
  <c r="J3972" i="65"/>
  <c r="J3973" i="65"/>
  <c r="J3974" i="65"/>
  <c r="J3975" i="65"/>
  <c r="J3976" i="65"/>
  <c r="J3977" i="65"/>
  <c r="J3978" i="65"/>
  <c r="J3979" i="65"/>
  <c r="J3980" i="65"/>
  <c r="J3981" i="65"/>
  <c r="J3982" i="65"/>
  <c r="J3983" i="65"/>
  <c r="J3984" i="65"/>
  <c r="J3985" i="65"/>
  <c r="J3986" i="65"/>
  <c r="J3987" i="65"/>
  <c r="J3988" i="65"/>
  <c r="J3989" i="65"/>
  <c r="J3990" i="65"/>
  <c r="J3991" i="65"/>
  <c r="J3992" i="65"/>
  <c r="J3993" i="65"/>
  <c r="J3994" i="65"/>
  <c r="J3995" i="65"/>
  <c r="J3996" i="65"/>
  <c r="J3997" i="65"/>
  <c r="J3998" i="65"/>
  <c r="J3999" i="65"/>
  <c r="J4000" i="65"/>
  <c r="J4001" i="65"/>
  <c r="J4002" i="65"/>
  <c r="J4003" i="65"/>
  <c r="J4004" i="65"/>
  <c r="J4005" i="65"/>
  <c r="J4006" i="65"/>
  <c r="J4007" i="65"/>
  <c r="J4008" i="65"/>
  <c r="J4009" i="65"/>
  <c r="J4010" i="65"/>
  <c r="J4011" i="65"/>
  <c r="J4012" i="65"/>
  <c r="J4013" i="65"/>
  <c r="J4014" i="65"/>
  <c r="J4015" i="65"/>
  <c r="J4016" i="65"/>
  <c r="J4017" i="65"/>
  <c r="J4018" i="65"/>
  <c r="J4019" i="65"/>
  <c r="J4020" i="65"/>
  <c r="J4021" i="65"/>
  <c r="J4022" i="65"/>
  <c r="J4023" i="65"/>
  <c r="J4024" i="65"/>
  <c r="J4025" i="65"/>
  <c r="J4026" i="65"/>
  <c r="J4027" i="65"/>
  <c r="J4028" i="65"/>
  <c r="J4029" i="65"/>
  <c r="J4030" i="65"/>
  <c r="J4031" i="65"/>
  <c r="J4032" i="65"/>
  <c r="J4033" i="65"/>
  <c r="J4034" i="65"/>
  <c r="J4035" i="65"/>
  <c r="J4036" i="65"/>
  <c r="J4037" i="65"/>
  <c r="J4038" i="65"/>
  <c r="J4039" i="65"/>
  <c r="J4040" i="65"/>
  <c r="J4041" i="65"/>
  <c r="J4042" i="65"/>
  <c r="J4043" i="65"/>
  <c r="J4044" i="65"/>
  <c r="J4045" i="65"/>
  <c r="J4046" i="65"/>
  <c r="J4047" i="65"/>
  <c r="J4048" i="65"/>
  <c r="J4049" i="65"/>
  <c r="J4050" i="65"/>
  <c r="J4051" i="65"/>
  <c r="C3892" i="59"/>
  <c r="C3801" i="59"/>
  <c r="C3716" i="59"/>
  <c r="C3176" i="59"/>
  <c r="C3172" i="59"/>
  <c r="D279" i="59"/>
  <c r="D280" i="59" s="1"/>
  <c r="D281" i="59" s="1"/>
  <c r="D282" i="59" s="1"/>
  <c r="D283" i="59" s="1"/>
  <c r="D284" i="59" s="1"/>
  <c r="D285" i="59" s="1"/>
  <c r="D286" i="59" s="1"/>
  <c r="D287" i="59" s="1"/>
  <c r="D288" i="59" s="1"/>
  <c r="D289" i="59" s="1"/>
  <c r="D290" i="59" s="1"/>
  <c r="D291" i="59" s="1"/>
  <c r="C292" i="59"/>
  <c r="C22" i="59"/>
  <c r="C17" i="59"/>
  <c r="Z271" i="58"/>
  <c r="AA271" i="58" s="1"/>
  <c r="AB271" i="58" s="1"/>
  <c r="AC271" i="58" s="1"/>
  <c r="AD271" i="58" s="1"/>
  <c r="AE271" i="58" s="1"/>
  <c r="AF271" i="58" s="1"/>
  <c r="AG271" i="58" s="1"/>
  <c r="AH271" i="58" s="1"/>
  <c r="AI271" i="58" s="1"/>
  <c r="AJ271" i="58" s="1"/>
  <c r="AK271" i="58" s="1"/>
  <c r="AL271" i="58" s="1"/>
  <c r="AM271" i="58" s="1"/>
  <c r="N269" i="58"/>
  <c r="O269" i="58" s="1"/>
  <c r="P269" i="58" s="1"/>
  <c r="Q269" i="58" s="1"/>
  <c r="R269" i="58" s="1"/>
  <c r="S269" i="58" s="1"/>
  <c r="T269" i="58" s="1"/>
  <c r="U269" i="58" s="1"/>
  <c r="V269" i="58" s="1"/>
  <c r="W269" i="58" s="1"/>
  <c r="X269" i="58" s="1"/>
  <c r="Y269" i="58" s="1"/>
  <c r="Z269" i="58" s="1"/>
  <c r="AA269" i="58" s="1"/>
  <c r="AB269" i="58" s="1"/>
  <c r="AC269" i="58" s="1"/>
  <c r="AD269" i="58" s="1"/>
  <c r="AE269" i="58" s="1"/>
  <c r="AF269" i="58" s="1"/>
  <c r="AG269" i="58" s="1"/>
  <c r="C267" i="58"/>
  <c r="D267" i="58" s="1"/>
  <c r="E267" i="58" s="1"/>
  <c r="F267" i="58" s="1"/>
  <c r="G267" i="58" s="1"/>
  <c r="H267" i="58" s="1"/>
  <c r="I267" i="58" s="1"/>
  <c r="J267" i="58" s="1"/>
  <c r="K267" i="58" s="1"/>
  <c r="L267" i="58" s="1"/>
  <c r="M267" i="58" s="1"/>
  <c r="N267" i="58" s="1"/>
  <c r="O267" i="58" s="1"/>
  <c r="P267" i="58" s="1"/>
  <c r="Q267" i="58" s="1"/>
  <c r="R267" i="58" s="1"/>
  <c r="S267" i="58" s="1"/>
  <c r="T267" i="58" s="1"/>
  <c r="U267" i="58" s="1"/>
  <c r="V267" i="58" s="1"/>
  <c r="W267" i="58" s="1"/>
  <c r="X267" i="58" s="1"/>
  <c r="Y267" i="58" s="1"/>
  <c r="Z267" i="58" s="1"/>
  <c r="AA267" i="58" s="1"/>
  <c r="AB267" i="58" s="1"/>
  <c r="AC267" i="58" s="1"/>
  <c r="AD267" i="58" s="1"/>
  <c r="AE267" i="58" s="1"/>
  <c r="AF267" i="58" s="1"/>
  <c r="AG267" i="58" s="1"/>
  <c r="AH267" i="58" s="1"/>
  <c r="AI267" i="58" s="1"/>
  <c r="AJ267" i="58" s="1"/>
  <c r="AK267" i="58" s="1"/>
  <c r="AL267" i="58" s="1"/>
  <c r="AM267" i="58" s="1"/>
  <c r="AN267" i="58" s="1"/>
  <c r="Z265" i="58"/>
  <c r="AA265" i="58" s="1"/>
  <c r="AB265" i="58" s="1"/>
  <c r="AC265" i="58" s="1"/>
  <c r="AD265" i="58" s="1"/>
  <c r="AE265" i="58" s="1"/>
  <c r="AF265" i="58" s="1"/>
  <c r="AG265" i="58" s="1"/>
  <c r="AH265" i="58" s="1"/>
  <c r="AI265" i="58" s="1"/>
  <c r="AJ265" i="58" s="1"/>
  <c r="AK265" i="58" s="1"/>
  <c r="AL265" i="58" s="1"/>
  <c r="AM265" i="58" s="1"/>
  <c r="AN265" i="58" s="1"/>
  <c r="AO265" i="58" s="1"/>
  <c r="AP265" i="58" s="1"/>
  <c r="AQ265" i="58" s="1"/>
  <c r="AR265" i="58" s="1"/>
  <c r="C263" i="58"/>
  <c r="D263" i="58" s="1"/>
  <c r="E263" i="58" s="1"/>
  <c r="F263" i="58" s="1"/>
  <c r="G263" i="58" s="1"/>
  <c r="H263" i="58" s="1"/>
  <c r="I263" i="58" s="1"/>
  <c r="J263" i="58" s="1"/>
  <c r="K263" i="58" s="1"/>
  <c r="L263" i="58" s="1"/>
  <c r="M263" i="58" s="1"/>
  <c r="N263" i="58" s="1"/>
  <c r="O263" i="58" s="1"/>
  <c r="P263" i="58" s="1"/>
  <c r="Q263" i="58" s="1"/>
  <c r="R263" i="58" s="1"/>
  <c r="S263" i="58" s="1"/>
  <c r="T263" i="58" s="1"/>
  <c r="U263" i="58" s="1"/>
  <c r="V263" i="58" s="1"/>
  <c r="W263" i="58" s="1"/>
  <c r="X263" i="58" s="1"/>
  <c r="Y263" i="58" s="1"/>
  <c r="Z263" i="58" s="1"/>
  <c r="AA263" i="58" s="1"/>
  <c r="AB263" i="58" s="1"/>
  <c r="AC263" i="58" s="1"/>
  <c r="AD263" i="58" s="1"/>
  <c r="AE263" i="58" s="1"/>
  <c r="AF263" i="58" s="1"/>
  <c r="AG263" i="58" s="1"/>
  <c r="AH263" i="58" s="1"/>
  <c r="AI263" i="58" s="1"/>
  <c r="AJ263" i="58" s="1"/>
  <c r="AK263" i="58" s="1"/>
  <c r="AL263" i="58" s="1"/>
  <c r="AM263" i="58" s="1"/>
  <c r="AN263" i="58" s="1"/>
  <c r="AO263" i="58" s="1"/>
  <c r="AP263" i="58" s="1"/>
  <c r="AQ263" i="58" s="1"/>
  <c r="AR263" i="58" s="1"/>
  <c r="C261" i="58"/>
  <c r="D261" i="58" s="1"/>
  <c r="E261" i="58" s="1"/>
  <c r="F261" i="58" s="1"/>
  <c r="G261" i="58" s="1"/>
  <c r="H261" i="58" s="1"/>
  <c r="I261" i="58" s="1"/>
  <c r="J261" i="58" s="1"/>
  <c r="K261" i="58" s="1"/>
  <c r="L261" i="58" s="1"/>
  <c r="M261" i="58" s="1"/>
  <c r="N261" i="58" s="1"/>
  <c r="O261" i="58" s="1"/>
  <c r="P261" i="58" s="1"/>
  <c r="Q261" i="58" s="1"/>
  <c r="R261" i="58" s="1"/>
  <c r="S261" i="58" s="1"/>
  <c r="T261" i="58" s="1"/>
  <c r="U261" i="58" s="1"/>
  <c r="V260" i="58"/>
  <c r="Z259" i="58"/>
  <c r="AA259" i="58" s="1"/>
  <c r="AB259" i="58" s="1"/>
  <c r="AC259" i="58" s="1"/>
  <c r="AD259" i="58" s="1"/>
  <c r="AE259" i="58" s="1"/>
  <c r="AF259" i="58" s="1"/>
  <c r="AG259" i="58" s="1"/>
  <c r="AH259" i="58" s="1"/>
  <c r="AI259" i="58" s="1"/>
  <c r="AJ259" i="58" s="1"/>
  <c r="AK259" i="58" s="1"/>
  <c r="AL259" i="58" s="1"/>
  <c r="AM259" i="58" s="1"/>
  <c r="AN259" i="58" s="1"/>
  <c r="AO259" i="58" s="1"/>
  <c r="AP259" i="58" s="1"/>
  <c r="B257" i="58"/>
  <c r="C257" i="58" s="1"/>
  <c r="D257" i="58" s="1"/>
  <c r="E257" i="58" s="1"/>
  <c r="F257" i="58" s="1"/>
  <c r="G257" i="58" s="1"/>
  <c r="H257" i="58" s="1"/>
  <c r="I257" i="58" s="1"/>
  <c r="J257" i="58" s="1"/>
  <c r="K257" i="58" s="1"/>
  <c r="L257" i="58" s="1"/>
  <c r="M257" i="58" s="1"/>
  <c r="N257" i="58" s="1"/>
  <c r="O257" i="58" s="1"/>
  <c r="P257" i="58" s="1"/>
  <c r="Q257" i="58" s="1"/>
  <c r="R257" i="58" s="1"/>
  <c r="S257" i="58" s="1"/>
  <c r="T257" i="58" s="1"/>
  <c r="U257" i="58" s="1"/>
  <c r="V257" i="58" s="1"/>
  <c r="W257" i="58" s="1"/>
  <c r="X257" i="58" s="1"/>
  <c r="Y257" i="58" s="1"/>
  <c r="Z257" i="58" s="1"/>
  <c r="AA257" i="58" s="1"/>
  <c r="AB257" i="58" s="1"/>
  <c r="AC257" i="58" s="1"/>
  <c r="AD257" i="58" s="1"/>
  <c r="AE257" i="58" s="1"/>
  <c r="AF257" i="58" s="1"/>
  <c r="AG257" i="58" s="1"/>
  <c r="AH257" i="58" s="1"/>
  <c r="AI257" i="58" s="1"/>
  <c r="AJ257" i="58" s="1"/>
  <c r="AK257" i="58" s="1"/>
  <c r="AL257" i="58" s="1"/>
  <c r="AM257" i="58" s="1"/>
  <c r="AN257" i="58" s="1"/>
  <c r="AO257" i="58" s="1"/>
  <c r="AP257" i="58" s="1"/>
  <c r="C255" i="58"/>
  <c r="D255" i="58" s="1"/>
  <c r="E255" i="58" s="1"/>
  <c r="F255" i="58" s="1"/>
  <c r="G255" i="58" s="1"/>
  <c r="H255" i="58" s="1"/>
  <c r="I255" i="58" s="1"/>
  <c r="J255" i="58" s="1"/>
  <c r="K255" i="58" s="1"/>
  <c r="L255" i="58" s="1"/>
  <c r="M255" i="58" s="1"/>
  <c r="N255" i="58" s="1"/>
  <c r="O255" i="58" s="1"/>
  <c r="P255" i="58" s="1"/>
  <c r="Q255" i="58" s="1"/>
  <c r="R255" i="58" s="1"/>
  <c r="S255" i="58" s="1"/>
  <c r="T255" i="58" s="1"/>
  <c r="U254" i="58"/>
  <c r="Z253" i="58"/>
  <c r="AA253" i="58" s="1"/>
  <c r="AB253" i="58" s="1"/>
  <c r="AC253" i="58" s="1"/>
  <c r="AD253" i="58" s="1"/>
  <c r="AE253" i="58" s="1"/>
  <c r="AF253" i="58" s="1"/>
  <c r="AG253" i="58" s="1"/>
  <c r="AH253" i="58" s="1"/>
  <c r="AI253" i="58" s="1"/>
  <c r="AJ253" i="58" s="1"/>
  <c r="AK253" i="58" s="1"/>
  <c r="AL253" i="58" s="1"/>
  <c r="AM253" i="58" s="1"/>
  <c r="AN253" i="58" s="1"/>
  <c r="AO253" i="58" s="1"/>
  <c r="C251" i="58"/>
  <c r="D251" i="58" s="1"/>
  <c r="E251" i="58" s="1"/>
  <c r="F251" i="58" s="1"/>
  <c r="G251" i="58" s="1"/>
  <c r="H251" i="58" s="1"/>
  <c r="I251" i="58" s="1"/>
  <c r="J251" i="58" s="1"/>
  <c r="K251" i="58" s="1"/>
  <c r="L251" i="58" s="1"/>
  <c r="M251" i="58" s="1"/>
  <c r="N251" i="58" s="1"/>
  <c r="O251" i="58" s="1"/>
  <c r="P251" i="58" s="1"/>
  <c r="Q251" i="58" s="1"/>
  <c r="R251" i="58" s="1"/>
  <c r="S251" i="58" s="1"/>
  <c r="T251" i="58" s="1"/>
  <c r="U251" i="58" s="1"/>
  <c r="V251" i="58" s="1"/>
  <c r="W251" i="58" s="1"/>
  <c r="X251" i="58" s="1"/>
  <c r="Y251" i="58" s="1"/>
  <c r="Z251" i="58" s="1"/>
  <c r="AA251" i="58" s="1"/>
  <c r="AB251" i="58" s="1"/>
  <c r="AC251" i="58" s="1"/>
  <c r="AD251" i="58" s="1"/>
  <c r="AE251" i="58" s="1"/>
  <c r="AF251" i="58" s="1"/>
  <c r="AG251" i="58" s="1"/>
  <c r="AH251" i="58" s="1"/>
  <c r="AI251" i="58" s="1"/>
  <c r="AJ251" i="58" s="1"/>
  <c r="AK251" i="58" s="1"/>
  <c r="AL251" i="58" s="1"/>
  <c r="AM251" i="58" s="1"/>
  <c r="AN251" i="58" s="1"/>
  <c r="AO251" i="58" s="1"/>
  <c r="C249" i="58"/>
  <c r="D249" i="58" s="1"/>
  <c r="E249" i="58" s="1"/>
  <c r="F249" i="58" s="1"/>
  <c r="G249" i="58" s="1"/>
  <c r="H249" i="58" s="1"/>
  <c r="I249" i="58" s="1"/>
  <c r="J249" i="58" s="1"/>
  <c r="K249" i="58" s="1"/>
  <c r="L249" i="58" s="1"/>
  <c r="M249" i="58" s="1"/>
  <c r="N249" i="58" s="1"/>
  <c r="O249" i="58" s="1"/>
  <c r="P249" i="58" s="1"/>
  <c r="Q249" i="58" s="1"/>
  <c r="R249" i="58" s="1"/>
  <c r="S249" i="58" s="1"/>
  <c r="T249" i="58" s="1"/>
  <c r="U249" i="58" s="1"/>
  <c r="V249" i="58" s="1"/>
  <c r="W248" i="58"/>
  <c r="Z247" i="58"/>
  <c r="AA247" i="58" s="1"/>
  <c r="AB247" i="58" s="1"/>
  <c r="AC247" i="58" s="1"/>
  <c r="AD247" i="58" s="1"/>
  <c r="AE247" i="58" s="1"/>
  <c r="AF247" i="58" s="1"/>
  <c r="AG247" i="58" s="1"/>
  <c r="AH247" i="58" s="1"/>
  <c r="AI247" i="58" s="1"/>
  <c r="AJ247" i="58" s="1"/>
  <c r="AK247" i="58" s="1"/>
  <c r="AL247" i="58" s="1"/>
  <c r="AM247" i="58" s="1"/>
  <c r="AN247" i="58" s="1"/>
  <c r="AO247" i="58" s="1"/>
  <c r="Q245" i="58"/>
  <c r="R245" i="58" s="1"/>
  <c r="S245" i="58" s="1"/>
  <c r="T245" i="58" s="1"/>
  <c r="U245" i="58" s="1"/>
  <c r="V245" i="58" s="1"/>
  <c r="W245" i="58" s="1"/>
  <c r="X245" i="58" s="1"/>
  <c r="Y245" i="58" s="1"/>
  <c r="Z245" i="58" s="1"/>
  <c r="AA245" i="58" s="1"/>
  <c r="AB245" i="58" s="1"/>
  <c r="AC245" i="58" s="1"/>
  <c r="AD245" i="58" s="1"/>
  <c r="AE245" i="58" s="1"/>
  <c r="AF245" i="58" s="1"/>
  <c r="AG245" i="58" s="1"/>
  <c r="AH245" i="58" s="1"/>
  <c r="AI245" i="58" s="1"/>
  <c r="AJ245" i="58" s="1"/>
  <c r="AK245" i="58" s="1"/>
  <c r="AL245" i="58" s="1"/>
  <c r="AM245" i="58" s="1"/>
  <c r="AN245" i="58" s="1"/>
  <c r="AO245" i="58" s="1"/>
  <c r="Q243" i="58"/>
  <c r="R243" i="58" s="1"/>
  <c r="S243" i="58" s="1"/>
  <c r="T243" i="58" s="1"/>
  <c r="U243" i="58" s="1"/>
  <c r="V243" i="58" s="1"/>
  <c r="W243" i="58" s="1"/>
  <c r="X243" i="58" s="1"/>
  <c r="Y243" i="58" s="1"/>
  <c r="Z242" i="58"/>
  <c r="Z241" i="58"/>
  <c r="AA241" i="58" s="1"/>
  <c r="AB241" i="58" s="1"/>
  <c r="AC241" i="58" s="1"/>
  <c r="AD241" i="58" s="1"/>
  <c r="AE241" i="58" s="1"/>
  <c r="AF241" i="58" s="1"/>
  <c r="AG241" i="58" s="1"/>
  <c r="AH241" i="58" s="1"/>
  <c r="AI241" i="58" s="1"/>
  <c r="AJ241" i="58" s="1"/>
  <c r="AK241" i="58" s="1"/>
  <c r="AL241" i="58" s="1"/>
  <c r="AM241" i="58" s="1"/>
  <c r="AN241" i="58" s="1"/>
  <c r="AO241" i="58" s="1"/>
  <c r="C239" i="58"/>
  <c r="D239" i="58" s="1"/>
  <c r="E239" i="58" s="1"/>
  <c r="F239" i="58" s="1"/>
  <c r="G239" i="58" s="1"/>
  <c r="H239" i="58" s="1"/>
  <c r="I239" i="58" s="1"/>
  <c r="J239" i="58" s="1"/>
  <c r="K239" i="58" s="1"/>
  <c r="L239" i="58" s="1"/>
  <c r="M239" i="58" s="1"/>
  <c r="N239" i="58" s="1"/>
  <c r="O239" i="58" s="1"/>
  <c r="P239" i="58" s="1"/>
  <c r="Q239" i="58" s="1"/>
  <c r="R239" i="58" s="1"/>
  <c r="S239" i="58" s="1"/>
  <c r="T239" i="58" s="1"/>
  <c r="U239" i="58" s="1"/>
  <c r="V239" i="58" s="1"/>
  <c r="W239" i="58" s="1"/>
  <c r="X239" i="58" s="1"/>
  <c r="Y239" i="58" s="1"/>
  <c r="Z239" i="58" s="1"/>
  <c r="AA239" i="58" s="1"/>
  <c r="AB239" i="58" s="1"/>
  <c r="AC239" i="58" s="1"/>
  <c r="AD239" i="58" s="1"/>
  <c r="AE239" i="58" s="1"/>
  <c r="AF239" i="58" s="1"/>
  <c r="AG239" i="58" s="1"/>
  <c r="AH239" i="58" s="1"/>
  <c r="AI239" i="58" s="1"/>
  <c r="AJ239" i="58" s="1"/>
  <c r="AK239" i="58" s="1"/>
  <c r="AL239" i="58" s="1"/>
  <c r="AM239" i="58" s="1"/>
  <c r="AN239" i="58" s="1"/>
  <c r="AO239" i="58" s="1"/>
  <c r="B237" i="58"/>
  <c r="C237" i="58" s="1"/>
  <c r="D237" i="58" s="1"/>
  <c r="E237" i="58" s="1"/>
  <c r="F237" i="58" s="1"/>
  <c r="G237" i="58" s="1"/>
  <c r="H237" i="58" s="1"/>
  <c r="I237" i="58" s="1"/>
  <c r="J237" i="58" s="1"/>
  <c r="K237" i="58" s="1"/>
  <c r="L237" i="58" s="1"/>
  <c r="M237" i="58" s="1"/>
  <c r="N237" i="58" s="1"/>
  <c r="O237" i="58" s="1"/>
  <c r="P237" i="58" s="1"/>
  <c r="Q237" i="58" s="1"/>
  <c r="R237" i="58" s="1"/>
  <c r="S237" i="58" s="1"/>
  <c r="T237" i="58" s="1"/>
  <c r="U237" i="58" s="1"/>
  <c r="V237" i="58" s="1"/>
  <c r="W237" i="58" s="1"/>
  <c r="X237" i="58" s="1"/>
  <c r="Y237" i="58" s="1"/>
  <c r="Z237" i="58" s="1"/>
  <c r="AA237" i="58" s="1"/>
  <c r="AB237" i="58" s="1"/>
  <c r="AC237" i="58" s="1"/>
  <c r="AD237" i="58" s="1"/>
  <c r="AE237" i="58" s="1"/>
  <c r="AF237" i="58" s="1"/>
  <c r="AG237" i="58" s="1"/>
  <c r="AH237" i="58" s="1"/>
  <c r="AI237" i="58" s="1"/>
  <c r="AJ237" i="58" s="1"/>
  <c r="AK237" i="58" s="1"/>
  <c r="AL237" i="58" s="1"/>
  <c r="AM237" i="58" s="1"/>
  <c r="AN237" i="58" s="1"/>
  <c r="AO237" i="58" s="1"/>
  <c r="Z235" i="58"/>
  <c r="AA235" i="58" s="1"/>
  <c r="AB235" i="58" s="1"/>
  <c r="AC235" i="58" s="1"/>
  <c r="AD235" i="58" s="1"/>
  <c r="AE235" i="58" s="1"/>
  <c r="AF235" i="58" s="1"/>
  <c r="B231" i="58"/>
  <c r="C231" i="58" s="1"/>
  <c r="D231" i="58" s="1"/>
  <c r="E231" i="58" s="1"/>
  <c r="F231" i="58" s="1"/>
  <c r="G231" i="58" s="1"/>
  <c r="H231" i="58" s="1"/>
  <c r="I231" i="58" s="1"/>
  <c r="J231" i="58" s="1"/>
  <c r="K231" i="58" s="1"/>
  <c r="L231" i="58" s="1"/>
  <c r="M231" i="58" s="1"/>
  <c r="N231" i="58" s="1"/>
  <c r="O231" i="58" s="1"/>
  <c r="P231" i="58" s="1"/>
  <c r="Q231" i="58" s="1"/>
  <c r="R231" i="58" s="1"/>
  <c r="S231" i="58" s="1"/>
  <c r="T231" i="58" s="1"/>
  <c r="U231" i="58" s="1"/>
  <c r="V231" i="58" s="1"/>
  <c r="W231" i="58" s="1"/>
  <c r="X231" i="58" s="1"/>
  <c r="Y231" i="58" s="1"/>
  <c r="Z231" i="58" s="1"/>
  <c r="AA231" i="58" s="1"/>
  <c r="AB231" i="58" s="1"/>
  <c r="AC231" i="58" s="1"/>
  <c r="AD231" i="58" s="1"/>
  <c r="AE231" i="58" s="1"/>
  <c r="AF231" i="58" s="1"/>
  <c r="AG231" i="58" s="1"/>
  <c r="AH231" i="58" s="1"/>
  <c r="AI231" i="58" s="1"/>
  <c r="AJ231" i="58" s="1"/>
  <c r="AK231" i="58" s="1"/>
  <c r="AL231" i="58" s="1"/>
  <c r="AM231" i="58" s="1"/>
  <c r="AN231" i="58" s="1"/>
  <c r="AO231" i="58" s="1"/>
  <c r="Z229" i="58"/>
  <c r="AA229" i="58" s="1"/>
  <c r="AB229" i="58" s="1"/>
  <c r="AC229" i="58" s="1"/>
  <c r="AD229" i="58" s="1"/>
  <c r="AE229" i="58" s="1"/>
  <c r="AF229" i="58" s="1"/>
  <c r="AG229" i="58" s="1"/>
  <c r="AH229" i="58" s="1"/>
  <c r="AI229" i="58" s="1"/>
  <c r="AJ229" i="58" s="1"/>
  <c r="AK229" i="58" s="1"/>
  <c r="AL229" i="58" s="1"/>
  <c r="AM229" i="58" s="1"/>
  <c r="AN229" i="58" s="1"/>
  <c r="AO229" i="58" s="1"/>
  <c r="B227" i="58"/>
  <c r="C227" i="58" s="1"/>
  <c r="D227" i="58" s="1"/>
  <c r="E227" i="58" s="1"/>
  <c r="F227" i="58" s="1"/>
  <c r="G227" i="58" s="1"/>
  <c r="H227" i="58" s="1"/>
  <c r="I227" i="58" s="1"/>
  <c r="J227" i="58" s="1"/>
  <c r="K227" i="58" s="1"/>
  <c r="L227" i="58" s="1"/>
  <c r="M227" i="58" s="1"/>
  <c r="N227" i="58" s="1"/>
  <c r="O227" i="58" s="1"/>
  <c r="P227" i="58" s="1"/>
  <c r="Q227" i="58" s="1"/>
  <c r="R227" i="58" s="1"/>
  <c r="S227" i="58" s="1"/>
  <c r="T227" i="58" s="1"/>
  <c r="U227" i="58" s="1"/>
  <c r="V227" i="58" s="1"/>
  <c r="W227" i="58" s="1"/>
  <c r="X227" i="58" s="1"/>
  <c r="Y227" i="58" s="1"/>
  <c r="Z227" i="58" s="1"/>
  <c r="AA227" i="58" s="1"/>
  <c r="AB227" i="58" s="1"/>
  <c r="AC227" i="58" s="1"/>
  <c r="AD227" i="58" s="1"/>
  <c r="AE227" i="58" s="1"/>
  <c r="AF227" i="58" s="1"/>
  <c r="AG227" i="58" s="1"/>
  <c r="AH227" i="58" s="1"/>
  <c r="AI227" i="58" s="1"/>
  <c r="AJ227" i="58" s="1"/>
  <c r="AK227" i="58" s="1"/>
  <c r="AL227" i="58" s="1"/>
  <c r="AM227" i="58" s="1"/>
  <c r="AN227" i="58" s="1"/>
  <c r="AO227" i="58" s="1"/>
  <c r="B224" i="58"/>
  <c r="Z223" i="58"/>
  <c r="AA223" i="58" s="1"/>
  <c r="AB223" i="58" s="1"/>
  <c r="AC223" i="58" s="1"/>
  <c r="AD223" i="58" s="1"/>
  <c r="AE223" i="58" s="1"/>
  <c r="AF223" i="58" s="1"/>
  <c r="AG223" i="58" s="1"/>
  <c r="AH223" i="58" s="1"/>
  <c r="AI223" i="58" s="1"/>
  <c r="AJ223" i="58" s="1"/>
  <c r="AK223" i="58" s="1"/>
  <c r="AL223" i="58" s="1"/>
  <c r="AM223" i="58" s="1"/>
  <c r="AN223" i="58" s="1"/>
  <c r="B218" i="58"/>
  <c r="Z217" i="58"/>
  <c r="AA217" i="58" s="1"/>
  <c r="AB217" i="58" s="1"/>
  <c r="AC217" i="58" s="1"/>
  <c r="AD217" i="58" s="1"/>
  <c r="AE217" i="58" s="1"/>
  <c r="AF217" i="58" s="1"/>
  <c r="AG217" i="58" s="1"/>
  <c r="AH217" i="58" s="1"/>
  <c r="AI217" i="58" s="1"/>
  <c r="AJ217" i="58" s="1"/>
  <c r="AK217" i="58" s="1"/>
  <c r="AL217" i="58" s="1"/>
  <c r="AM217" i="58" s="1"/>
  <c r="AN217" i="58" s="1"/>
  <c r="AO217" i="58" s="1"/>
  <c r="AP217" i="58" s="1"/>
  <c r="B215" i="58"/>
  <c r="C215" i="58" s="1"/>
  <c r="D215" i="58" s="1"/>
  <c r="E215" i="58" s="1"/>
  <c r="F215" i="58" s="1"/>
  <c r="G215" i="58" s="1"/>
  <c r="H215" i="58" s="1"/>
  <c r="I215" i="58" s="1"/>
  <c r="J215" i="58" s="1"/>
  <c r="K215" i="58" s="1"/>
  <c r="L215" i="58" s="1"/>
  <c r="M215" i="58" s="1"/>
  <c r="N215" i="58" s="1"/>
  <c r="O215" i="58" s="1"/>
  <c r="P215" i="58" s="1"/>
  <c r="Q215" i="58" s="1"/>
  <c r="R215" i="58" s="1"/>
  <c r="S215" i="58" s="1"/>
  <c r="T215" i="58" s="1"/>
  <c r="U215" i="58" s="1"/>
  <c r="V215" i="58" s="1"/>
  <c r="W215" i="58" s="1"/>
  <c r="X215" i="58" s="1"/>
  <c r="Y215" i="58" s="1"/>
  <c r="Z215" i="58" s="1"/>
  <c r="AA215" i="58" s="1"/>
  <c r="AB215" i="58" s="1"/>
  <c r="AC215" i="58" s="1"/>
  <c r="AD215" i="58" s="1"/>
  <c r="AE215" i="58" s="1"/>
  <c r="AF215" i="58" s="1"/>
  <c r="AG215" i="58" s="1"/>
  <c r="AH215" i="58" s="1"/>
  <c r="AI215" i="58" s="1"/>
  <c r="AJ215" i="58" s="1"/>
  <c r="AK215" i="58" s="1"/>
  <c r="AL215" i="58" s="1"/>
  <c r="AM215" i="58" s="1"/>
  <c r="AN215" i="58" s="1"/>
  <c r="AO215" i="58" s="1"/>
  <c r="AP215" i="58" s="1"/>
  <c r="B212" i="58"/>
  <c r="B213" i="58" s="1"/>
  <c r="C213" i="58" s="1"/>
  <c r="D213" i="58" s="1"/>
  <c r="E213" i="58" s="1"/>
  <c r="F213" i="58" s="1"/>
  <c r="G213" i="58" s="1"/>
  <c r="H213" i="58" s="1"/>
  <c r="I213" i="58" s="1"/>
  <c r="J213" i="58" s="1"/>
  <c r="K213" i="58" s="1"/>
  <c r="L213" i="58" s="1"/>
  <c r="M213" i="58" s="1"/>
  <c r="N213" i="58" s="1"/>
  <c r="O213" i="58" s="1"/>
  <c r="P213" i="58" s="1"/>
  <c r="Q213" i="58" s="1"/>
  <c r="R213" i="58" s="1"/>
  <c r="S213" i="58" s="1"/>
  <c r="T213" i="58" s="1"/>
  <c r="U213" i="58" s="1"/>
  <c r="V213" i="58" s="1"/>
  <c r="W213" i="58" s="1"/>
  <c r="X213" i="58" s="1"/>
  <c r="Y213" i="58" s="1"/>
  <c r="Z213" i="58" s="1"/>
  <c r="AA213" i="58" s="1"/>
  <c r="AB213" i="58" s="1"/>
  <c r="AC213" i="58" s="1"/>
  <c r="AD213" i="58" s="1"/>
  <c r="AE213" i="58" s="1"/>
  <c r="AF213" i="58" s="1"/>
  <c r="AG213" i="58" s="1"/>
  <c r="AH213" i="58" s="1"/>
  <c r="AI213" i="58" s="1"/>
  <c r="AJ213" i="58" s="1"/>
  <c r="AK213" i="58" s="1"/>
  <c r="AL213" i="58" s="1"/>
  <c r="AM213" i="58" s="1"/>
  <c r="AN213" i="58" s="1"/>
  <c r="AO213" i="58" s="1"/>
  <c r="AP213" i="58" s="1"/>
  <c r="Z211" i="58"/>
  <c r="AA211" i="58" s="1"/>
  <c r="AB211" i="58" s="1"/>
  <c r="AC211" i="58" s="1"/>
  <c r="AD211" i="58" s="1"/>
  <c r="AE211" i="58" s="1"/>
  <c r="AF211" i="58" s="1"/>
  <c r="AG211" i="58" s="1"/>
  <c r="AH211" i="58" s="1"/>
  <c r="AI211" i="58" s="1"/>
  <c r="AJ211" i="58" s="1"/>
  <c r="AK211" i="58" s="1"/>
  <c r="AL211" i="58" s="1"/>
  <c r="AM211" i="58" s="1"/>
  <c r="AN211" i="58" s="1"/>
  <c r="AO211" i="58" s="1"/>
  <c r="AP211" i="58" s="1"/>
  <c r="B209" i="58"/>
  <c r="C209" i="58" s="1"/>
  <c r="D209" i="58" s="1"/>
  <c r="E209" i="58" s="1"/>
  <c r="F209" i="58" s="1"/>
  <c r="G209" i="58" s="1"/>
  <c r="H209" i="58" s="1"/>
  <c r="I209" i="58" s="1"/>
  <c r="J209" i="58" s="1"/>
  <c r="K209" i="58" s="1"/>
  <c r="L209" i="58" s="1"/>
  <c r="M209" i="58" s="1"/>
  <c r="N209" i="58" s="1"/>
  <c r="O209" i="58" s="1"/>
  <c r="P209" i="58" s="1"/>
  <c r="Q209" i="58" s="1"/>
  <c r="R209" i="58" s="1"/>
  <c r="S209" i="58" s="1"/>
  <c r="T209" i="58" s="1"/>
  <c r="U209" i="58" s="1"/>
  <c r="V209" i="58" s="1"/>
  <c r="W209" i="58" s="1"/>
  <c r="X209" i="58" s="1"/>
  <c r="Y209" i="58" s="1"/>
  <c r="Z209" i="58" s="1"/>
  <c r="AA209" i="58" s="1"/>
  <c r="AB209" i="58" s="1"/>
  <c r="AC209" i="58" s="1"/>
  <c r="AD209" i="58" s="1"/>
  <c r="AE209" i="58" s="1"/>
  <c r="AF209" i="58" s="1"/>
  <c r="AG209" i="58" s="1"/>
  <c r="AH209" i="58" s="1"/>
  <c r="AI209" i="58" s="1"/>
  <c r="AJ209" i="58" s="1"/>
  <c r="AK209" i="58" s="1"/>
  <c r="AL209" i="58" s="1"/>
  <c r="AM209" i="58" s="1"/>
  <c r="AN209" i="58" s="1"/>
  <c r="AO209" i="58" s="1"/>
  <c r="AP209" i="58" s="1"/>
  <c r="B207" i="58"/>
  <c r="C207" i="58" s="1"/>
  <c r="D207" i="58" s="1"/>
  <c r="E207" i="58" s="1"/>
  <c r="F207" i="58" s="1"/>
  <c r="G207" i="58" s="1"/>
  <c r="H207" i="58" s="1"/>
  <c r="I207" i="58" s="1"/>
  <c r="J207" i="58" s="1"/>
  <c r="K207" i="58" s="1"/>
  <c r="L207" i="58" s="1"/>
  <c r="M207" i="58" s="1"/>
  <c r="N207" i="58" s="1"/>
  <c r="O207" i="58" s="1"/>
  <c r="P207" i="58" s="1"/>
  <c r="Q207" i="58" s="1"/>
  <c r="R207" i="58" s="1"/>
  <c r="S207" i="58" s="1"/>
  <c r="T207" i="58" s="1"/>
  <c r="U207" i="58" s="1"/>
  <c r="V207" i="58" s="1"/>
  <c r="W207" i="58" s="1"/>
  <c r="X207" i="58" s="1"/>
  <c r="Y207" i="58" s="1"/>
  <c r="Z206" i="58"/>
  <c r="V206" i="58"/>
  <c r="AZ205" i="58"/>
  <c r="BA205" i="58" s="1"/>
  <c r="BB205" i="58" s="1"/>
  <c r="BC205" i="58" s="1"/>
  <c r="BD205" i="58" s="1"/>
  <c r="BE205" i="58" s="1"/>
  <c r="BF205" i="58" s="1"/>
  <c r="BG205" i="58" s="1"/>
  <c r="BH205" i="58" s="1"/>
  <c r="BI205" i="58" s="1"/>
  <c r="BJ205" i="58" s="1"/>
  <c r="BK205" i="58" s="1"/>
  <c r="BL205" i="58" s="1"/>
  <c r="BM205" i="58" s="1"/>
  <c r="BN205" i="58" s="1"/>
  <c r="BO205" i="58" s="1"/>
  <c r="BP205" i="58" s="1"/>
  <c r="BQ205" i="58" s="1"/>
  <c r="BR205" i="58" s="1"/>
  <c r="BS205" i="58" s="1"/>
  <c r="BT205" i="58" s="1"/>
  <c r="BU205" i="58" s="1"/>
  <c r="BV205" i="58" s="1"/>
  <c r="BW205" i="58" s="1"/>
  <c r="BX205" i="58" s="1"/>
  <c r="BY205" i="58" s="1"/>
  <c r="BZ205" i="58" s="1"/>
  <c r="CA205" i="58" s="1"/>
  <c r="CB205" i="58" s="1"/>
  <c r="CC205" i="58" s="1"/>
  <c r="CD205" i="58" s="1"/>
  <c r="CE205" i="58" s="1"/>
  <c r="CF205" i="58" s="1"/>
  <c r="CG205" i="58" s="1"/>
  <c r="CH205" i="58" s="1"/>
  <c r="CI205" i="58" s="1"/>
  <c r="CJ205" i="58" s="1"/>
  <c r="CK205" i="58" s="1"/>
  <c r="CL205" i="58" s="1"/>
  <c r="CM205" i="58" s="1"/>
  <c r="AZ203" i="58"/>
  <c r="BA203" i="58" s="1"/>
  <c r="BB203" i="58" s="1"/>
  <c r="BC203" i="58" s="1"/>
  <c r="BD203" i="58" s="1"/>
  <c r="BE203" i="58" s="1"/>
  <c r="BF203" i="58" s="1"/>
  <c r="BG203" i="58" s="1"/>
  <c r="BH203" i="58" s="1"/>
  <c r="BI203" i="58" s="1"/>
  <c r="BJ203" i="58" s="1"/>
  <c r="BK203" i="58" s="1"/>
  <c r="BL203" i="58" s="1"/>
  <c r="BM203" i="58" s="1"/>
  <c r="BN203" i="58" s="1"/>
  <c r="BO203" i="58" s="1"/>
  <c r="BP203" i="58" s="1"/>
  <c r="BQ203" i="58" s="1"/>
  <c r="BR203" i="58" s="1"/>
  <c r="BS203" i="58" s="1"/>
  <c r="BT203" i="58" s="1"/>
  <c r="BU203" i="58" s="1"/>
  <c r="BV203" i="58" s="1"/>
  <c r="BW203" i="58" s="1"/>
  <c r="BX203" i="58" s="1"/>
  <c r="BY203" i="58" s="1"/>
  <c r="BZ203" i="58" s="1"/>
  <c r="CA203" i="58" s="1"/>
  <c r="CB203" i="58" s="1"/>
  <c r="CC203" i="58" s="1"/>
  <c r="CD203" i="58" s="1"/>
  <c r="CE203" i="58" s="1"/>
  <c r="CF203" i="58" s="1"/>
  <c r="CG203" i="58" s="1"/>
  <c r="CH203" i="58" s="1"/>
  <c r="CI203" i="58" s="1"/>
  <c r="CJ203" i="58" s="1"/>
  <c r="CK203" i="58" s="1"/>
  <c r="CL203" i="58" s="1"/>
  <c r="CM203" i="58" s="1"/>
  <c r="AZ201" i="58"/>
  <c r="BA201" i="58" s="1"/>
  <c r="BB201" i="58" s="1"/>
  <c r="BC201" i="58" s="1"/>
  <c r="BD201" i="58" s="1"/>
  <c r="BE201" i="58" s="1"/>
  <c r="BF201" i="58" s="1"/>
  <c r="BG201" i="58" s="1"/>
  <c r="BH201" i="58" s="1"/>
  <c r="BI201" i="58" s="1"/>
  <c r="BJ201" i="58" s="1"/>
  <c r="BK201" i="58" s="1"/>
  <c r="BL201" i="58" s="1"/>
  <c r="BM201" i="58" s="1"/>
  <c r="BN201" i="58" s="1"/>
  <c r="BO201" i="58" s="1"/>
  <c r="BP201" i="58" s="1"/>
  <c r="BQ201" i="58" s="1"/>
  <c r="BR201" i="58" s="1"/>
  <c r="BS201" i="58" s="1"/>
  <c r="BT201" i="58" s="1"/>
  <c r="BU201" i="58" s="1"/>
  <c r="BV201" i="58" s="1"/>
  <c r="BW201" i="58" s="1"/>
  <c r="BX201" i="58" s="1"/>
  <c r="BY201" i="58" s="1"/>
  <c r="BZ201" i="58" s="1"/>
  <c r="CA201" i="58" s="1"/>
  <c r="CB201" i="58" s="1"/>
  <c r="CC201" i="58" s="1"/>
  <c r="CD201" i="58" s="1"/>
  <c r="CE201" i="58" s="1"/>
  <c r="CF201" i="58" s="1"/>
  <c r="CG201" i="58" s="1"/>
  <c r="CH201" i="58" s="1"/>
  <c r="CI201" i="58" s="1"/>
  <c r="CJ201" i="58" s="1"/>
  <c r="CK201" i="58" s="1"/>
  <c r="CL201" i="58" s="1"/>
  <c r="CM201" i="58" s="1"/>
  <c r="BF199" i="58"/>
  <c r="BG199" i="58" s="1"/>
  <c r="BH199" i="58" s="1"/>
  <c r="BI199" i="58" s="1"/>
  <c r="BJ199" i="58" s="1"/>
  <c r="BK199" i="58" s="1"/>
  <c r="BL199" i="58" s="1"/>
  <c r="BM199" i="58" s="1"/>
  <c r="BN199" i="58" s="1"/>
  <c r="BO199" i="58" s="1"/>
  <c r="BP199" i="58" s="1"/>
  <c r="BQ199" i="58" s="1"/>
  <c r="BR199" i="58" s="1"/>
  <c r="BS199" i="58" s="1"/>
  <c r="BT199" i="58" s="1"/>
  <c r="BU199" i="58" s="1"/>
  <c r="BV199" i="58" s="1"/>
  <c r="BW199" i="58" s="1"/>
  <c r="BX199" i="58" s="1"/>
  <c r="BY199" i="58" s="1"/>
  <c r="BZ199" i="58" s="1"/>
  <c r="CA199" i="58" s="1"/>
  <c r="CB199" i="58" s="1"/>
  <c r="CC199" i="58" s="1"/>
  <c r="CD199" i="58" s="1"/>
  <c r="CE199" i="58" s="1"/>
  <c r="CF199" i="58" s="1"/>
  <c r="CG199" i="58" s="1"/>
  <c r="CH199" i="58" s="1"/>
  <c r="CI199" i="58" s="1"/>
  <c r="CJ199" i="58" s="1"/>
  <c r="CK199" i="58" s="1"/>
  <c r="CL199" i="58" s="1"/>
  <c r="CM199" i="58" s="1"/>
  <c r="BF197" i="58"/>
  <c r="BG197" i="58" s="1"/>
  <c r="BH197" i="58" s="1"/>
  <c r="BI197" i="58" s="1"/>
  <c r="BJ197" i="58" s="1"/>
  <c r="BK197" i="58" s="1"/>
  <c r="BL197" i="58" s="1"/>
  <c r="BM197" i="58" s="1"/>
  <c r="BN197" i="58" s="1"/>
  <c r="BO197" i="58" s="1"/>
  <c r="BP197" i="58" s="1"/>
  <c r="BQ197" i="58" s="1"/>
  <c r="BR197" i="58" s="1"/>
  <c r="BS197" i="58" s="1"/>
  <c r="BT197" i="58" s="1"/>
  <c r="BU197" i="58" s="1"/>
  <c r="BV197" i="58" s="1"/>
  <c r="BW197" i="58" s="1"/>
  <c r="BX197" i="58" s="1"/>
  <c r="BY197" i="58" s="1"/>
  <c r="BZ197" i="58" s="1"/>
  <c r="CA197" i="58" s="1"/>
  <c r="CB197" i="58" s="1"/>
  <c r="CC197" i="58" s="1"/>
  <c r="CD197" i="58" s="1"/>
  <c r="CE197" i="58" s="1"/>
  <c r="CF197" i="58" s="1"/>
  <c r="CG197" i="58" s="1"/>
  <c r="CH197" i="58" s="1"/>
  <c r="CI197" i="58" s="1"/>
  <c r="CJ197" i="58" s="1"/>
  <c r="CK197" i="58" s="1"/>
  <c r="CL197" i="58" s="1"/>
  <c r="CM197" i="58" s="1"/>
  <c r="BF195" i="58"/>
  <c r="BG195" i="58" s="1"/>
  <c r="BH195" i="58" s="1"/>
  <c r="BI195" i="58" s="1"/>
  <c r="BJ195" i="58" s="1"/>
  <c r="BK195" i="58" s="1"/>
  <c r="BL195" i="58" s="1"/>
  <c r="BM195" i="58" s="1"/>
  <c r="BN195" i="58" s="1"/>
  <c r="BO195" i="58" s="1"/>
  <c r="BP195" i="58" s="1"/>
  <c r="BQ195" i="58" s="1"/>
  <c r="BR195" i="58" s="1"/>
  <c r="BS195" i="58" s="1"/>
  <c r="BT195" i="58" s="1"/>
  <c r="BU195" i="58" s="1"/>
  <c r="BV195" i="58" s="1"/>
  <c r="BW195" i="58" s="1"/>
  <c r="BX195" i="58" s="1"/>
  <c r="BY195" i="58" s="1"/>
  <c r="BZ195" i="58" s="1"/>
  <c r="CA195" i="58" s="1"/>
  <c r="CB195" i="58" s="1"/>
  <c r="CC195" i="58" s="1"/>
  <c r="CD195" i="58" s="1"/>
  <c r="CE195" i="58" s="1"/>
  <c r="CF195" i="58" s="1"/>
  <c r="CG195" i="58" s="1"/>
  <c r="CH195" i="58" s="1"/>
  <c r="CI195" i="58" s="1"/>
  <c r="CJ195" i="58" s="1"/>
  <c r="CK195" i="58" s="1"/>
  <c r="CL195" i="58" s="1"/>
  <c r="CM195" i="58" s="1"/>
  <c r="BG193" i="58"/>
  <c r="BH193" i="58" s="1"/>
  <c r="BI193" i="58" s="1"/>
  <c r="BJ193" i="58" s="1"/>
  <c r="BK193" i="58" s="1"/>
  <c r="BL193" i="58" s="1"/>
  <c r="BM193" i="58" s="1"/>
  <c r="BN193" i="58" s="1"/>
  <c r="BO193" i="58" s="1"/>
  <c r="BP193" i="58" s="1"/>
  <c r="BQ193" i="58" s="1"/>
  <c r="BR193" i="58" s="1"/>
  <c r="BS193" i="58" s="1"/>
  <c r="BT193" i="58" s="1"/>
  <c r="BU193" i="58" s="1"/>
  <c r="BV193" i="58" s="1"/>
  <c r="BW193" i="58" s="1"/>
  <c r="BX193" i="58" s="1"/>
  <c r="BY193" i="58" s="1"/>
  <c r="BZ193" i="58" s="1"/>
  <c r="CA193" i="58" s="1"/>
  <c r="CB193" i="58" s="1"/>
  <c r="CC193" i="58" s="1"/>
  <c r="CD193" i="58" s="1"/>
  <c r="CE193" i="58" s="1"/>
  <c r="CF193" i="58" s="1"/>
  <c r="CG193" i="58" s="1"/>
  <c r="CH193" i="58" s="1"/>
  <c r="CI193" i="58" s="1"/>
  <c r="CJ193" i="58" s="1"/>
  <c r="CK193" i="58" s="1"/>
  <c r="CL193" i="58" s="1"/>
  <c r="CM193" i="58" s="1"/>
  <c r="BG191" i="58"/>
  <c r="BH191" i="58" s="1"/>
  <c r="BI191" i="58" s="1"/>
  <c r="BJ191" i="58" s="1"/>
  <c r="BK191" i="58" s="1"/>
  <c r="BL191" i="58" s="1"/>
  <c r="BM191" i="58" s="1"/>
  <c r="BN191" i="58" s="1"/>
  <c r="BO191" i="58" s="1"/>
  <c r="BP191" i="58" s="1"/>
  <c r="BQ191" i="58" s="1"/>
  <c r="BR191" i="58" s="1"/>
  <c r="BS191" i="58" s="1"/>
  <c r="BT191" i="58" s="1"/>
  <c r="BU191" i="58" s="1"/>
  <c r="BV191" i="58" s="1"/>
  <c r="BW191" i="58" s="1"/>
  <c r="BX191" i="58" s="1"/>
  <c r="BY191" i="58" s="1"/>
  <c r="BZ191" i="58" s="1"/>
  <c r="CA191" i="58" s="1"/>
  <c r="CB191" i="58" s="1"/>
  <c r="CC191" i="58" s="1"/>
  <c r="CD191" i="58" s="1"/>
  <c r="CE191" i="58" s="1"/>
  <c r="CF191" i="58" s="1"/>
  <c r="CG191" i="58" s="1"/>
  <c r="CH191" i="58" s="1"/>
  <c r="CI191" i="58" s="1"/>
  <c r="CJ191" i="58" s="1"/>
  <c r="CK191" i="58" s="1"/>
  <c r="CL191" i="58" s="1"/>
  <c r="CM191" i="58" s="1"/>
  <c r="BG189" i="58"/>
  <c r="BH189" i="58" s="1"/>
  <c r="BI189" i="58" s="1"/>
  <c r="BJ189" i="58" s="1"/>
  <c r="BK189" i="58" s="1"/>
  <c r="BL189" i="58" s="1"/>
  <c r="BM189" i="58" s="1"/>
  <c r="BN189" i="58" s="1"/>
  <c r="BO189" i="58" s="1"/>
  <c r="BP189" i="58" s="1"/>
  <c r="BQ189" i="58" s="1"/>
  <c r="BR189" i="58" s="1"/>
  <c r="BS189" i="58" s="1"/>
  <c r="BT189" i="58" s="1"/>
  <c r="BU189" i="58" s="1"/>
  <c r="BV189" i="58" s="1"/>
  <c r="BW189" i="58" s="1"/>
  <c r="BX189" i="58" s="1"/>
  <c r="BY189" i="58" s="1"/>
  <c r="BZ189" i="58" s="1"/>
  <c r="CA189" i="58" s="1"/>
  <c r="CB189" i="58" s="1"/>
  <c r="CC189" i="58" s="1"/>
  <c r="CD189" i="58" s="1"/>
  <c r="CE189" i="58" s="1"/>
  <c r="CF189" i="58" s="1"/>
  <c r="CG189" i="58" s="1"/>
  <c r="CH189" i="58" s="1"/>
  <c r="CI189" i="58" s="1"/>
  <c r="CJ189" i="58" s="1"/>
  <c r="CK189" i="58" s="1"/>
  <c r="CL189" i="58" s="1"/>
  <c r="CM189" i="58" s="1"/>
  <c r="BI187" i="58"/>
  <c r="BJ187" i="58" s="1"/>
  <c r="BK187" i="58" s="1"/>
  <c r="BL187" i="58" s="1"/>
  <c r="BM187" i="58" s="1"/>
  <c r="BN187" i="58" s="1"/>
  <c r="BO187" i="58" s="1"/>
  <c r="BP187" i="58" s="1"/>
  <c r="BQ187" i="58" s="1"/>
  <c r="BR187" i="58" s="1"/>
  <c r="BS187" i="58" s="1"/>
  <c r="BT187" i="58" s="1"/>
  <c r="BU187" i="58" s="1"/>
  <c r="BV187" i="58" s="1"/>
  <c r="BW187" i="58" s="1"/>
  <c r="BX187" i="58" s="1"/>
  <c r="BY187" i="58" s="1"/>
  <c r="BZ187" i="58" s="1"/>
  <c r="CA187" i="58" s="1"/>
  <c r="CB187" i="58" s="1"/>
  <c r="CC187" i="58" s="1"/>
  <c r="CD187" i="58" s="1"/>
  <c r="CE187" i="58" s="1"/>
  <c r="CF187" i="58" s="1"/>
  <c r="CG187" i="58" s="1"/>
  <c r="CH187" i="58" s="1"/>
  <c r="CI187" i="58" s="1"/>
  <c r="CJ187" i="58" s="1"/>
  <c r="CK187" i="58" s="1"/>
  <c r="CL187" i="58" s="1"/>
  <c r="CM187" i="58" s="1"/>
  <c r="BI185" i="58"/>
  <c r="BJ185" i="58" s="1"/>
  <c r="BK185" i="58" s="1"/>
  <c r="BL185" i="58" s="1"/>
  <c r="BM185" i="58" s="1"/>
  <c r="BN185" i="58" s="1"/>
  <c r="BO185" i="58" s="1"/>
  <c r="BP185" i="58" s="1"/>
  <c r="BQ185" i="58" s="1"/>
  <c r="BR185" i="58" s="1"/>
  <c r="BS185" i="58" s="1"/>
  <c r="BT185" i="58" s="1"/>
  <c r="BU185" i="58" s="1"/>
  <c r="BV185" i="58" s="1"/>
  <c r="BW185" i="58" s="1"/>
  <c r="BX185" i="58" s="1"/>
  <c r="BY185" i="58" s="1"/>
  <c r="BZ185" i="58" s="1"/>
  <c r="CA185" i="58" s="1"/>
  <c r="CB185" i="58" s="1"/>
  <c r="CC185" i="58" s="1"/>
  <c r="CD185" i="58" s="1"/>
  <c r="CE185" i="58" s="1"/>
  <c r="CF185" i="58" s="1"/>
  <c r="CG185" i="58" s="1"/>
  <c r="CH185" i="58" s="1"/>
  <c r="CI185" i="58" s="1"/>
  <c r="CJ185" i="58" s="1"/>
  <c r="CK185" i="58" s="1"/>
  <c r="CL185" i="58" s="1"/>
  <c r="CM185" i="58" s="1"/>
  <c r="BI183" i="58"/>
  <c r="BJ183" i="58" s="1"/>
  <c r="BK183" i="58" s="1"/>
  <c r="BL183" i="58" s="1"/>
  <c r="BM183" i="58" s="1"/>
  <c r="BN183" i="58" s="1"/>
  <c r="BO183" i="58" s="1"/>
  <c r="BP183" i="58" s="1"/>
  <c r="BQ183" i="58" s="1"/>
  <c r="BR183" i="58" s="1"/>
  <c r="BS183" i="58" s="1"/>
  <c r="BT183" i="58" s="1"/>
  <c r="BU183" i="58" s="1"/>
  <c r="BV183" i="58" s="1"/>
  <c r="BW183" i="58" s="1"/>
  <c r="BX183" i="58" s="1"/>
  <c r="BY183" i="58" s="1"/>
  <c r="BZ183" i="58" s="1"/>
  <c r="CA183" i="58" s="1"/>
  <c r="CB183" i="58" s="1"/>
  <c r="CC183" i="58" s="1"/>
  <c r="CD183" i="58" s="1"/>
  <c r="CE183" i="58" s="1"/>
  <c r="CF183" i="58" s="1"/>
  <c r="CG183" i="58" s="1"/>
  <c r="CH183" i="58" s="1"/>
  <c r="CI183" i="58" s="1"/>
  <c r="CJ183" i="58" s="1"/>
  <c r="CK183" i="58" s="1"/>
  <c r="CL183" i="58" s="1"/>
  <c r="CM183" i="58" s="1"/>
  <c r="BR181" i="58"/>
  <c r="BS181" i="58" s="1"/>
  <c r="BT181" i="58" s="1"/>
  <c r="BU181" i="58" s="1"/>
  <c r="BV181" i="58" s="1"/>
  <c r="BW181" i="58" s="1"/>
  <c r="BX181" i="58" s="1"/>
  <c r="BY181" i="58" s="1"/>
  <c r="BZ181" i="58" s="1"/>
  <c r="CA181" i="58" s="1"/>
  <c r="CB181" i="58" s="1"/>
  <c r="CC181" i="58" s="1"/>
  <c r="CD181" i="58" s="1"/>
  <c r="CE181" i="58" s="1"/>
  <c r="CF181" i="58" s="1"/>
  <c r="CG181" i="58" s="1"/>
  <c r="CH181" i="58" s="1"/>
  <c r="CI181" i="58" s="1"/>
  <c r="CJ181" i="58" s="1"/>
  <c r="CK181" i="58" s="1"/>
  <c r="CL181" i="58" s="1"/>
  <c r="CM181" i="58" s="1"/>
  <c r="BR179" i="58"/>
  <c r="BS179" i="58" s="1"/>
  <c r="BT179" i="58" s="1"/>
  <c r="BU179" i="58" s="1"/>
  <c r="BV179" i="58" s="1"/>
  <c r="BW179" i="58" s="1"/>
  <c r="BX179" i="58" s="1"/>
  <c r="BY179" i="58" s="1"/>
  <c r="BZ179" i="58" s="1"/>
  <c r="CA179" i="58" s="1"/>
  <c r="CB179" i="58" s="1"/>
  <c r="CC179" i="58" s="1"/>
  <c r="CD179" i="58" s="1"/>
  <c r="CE179" i="58" s="1"/>
  <c r="CF179" i="58" s="1"/>
  <c r="CG179" i="58" s="1"/>
  <c r="CH179" i="58" s="1"/>
  <c r="CI179" i="58" s="1"/>
  <c r="CJ179" i="58" s="1"/>
  <c r="CK179" i="58" s="1"/>
  <c r="CL179" i="58" s="1"/>
  <c r="CM179" i="58" s="1"/>
  <c r="BR177" i="58"/>
  <c r="BS177" i="58" s="1"/>
  <c r="BT177" i="58" s="1"/>
  <c r="BU177" i="58" s="1"/>
  <c r="BV177" i="58" s="1"/>
  <c r="BW177" i="58" s="1"/>
  <c r="BX177" i="58" s="1"/>
  <c r="BY177" i="58" s="1"/>
  <c r="BZ177" i="58" s="1"/>
  <c r="CA177" i="58" s="1"/>
  <c r="CB177" i="58" s="1"/>
  <c r="CC177" i="58" s="1"/>
  <c r="CD177" i="58" s="1"/>
  <c r="CE177" i="58" s="1"/>
  <c r="CF177" i="58" s="1"/>
  <c r="CG177" i="58" s="1"/>
  <c r="CH177" i="58" s="1"/>
  <c r="CI177" i="58" s="1"/>
  <c r="CJ177" i="58" s="1"/>
  <c r="CK177" i="58" s="1"/>
  <c r="CL177" i="58" s="1"/>
  <c r="CM177" i="58" s="1"/>
  <c r="BV175" i="58"/>
  <c r="BW175" i="58" s="1"/>
  <c r="BX175" i="58" s="1"/>
  <c r="BY175" i="58" s="1"/>
  <c r="BZ175" i="58" s="1"/>
  <c r="CA175" i="58" s="1"/>
  <c r="CB175" i="58" s="1"/>
  <c r="CC175" i="58" s="1"/>
  <c r="CD175" i="58" s="1"/>
  <c r="CE175" i="58" s="1"/>
  <c r="CF175" i="58" s="1"/>
  <c r="CG175" i="58" s="1"/>
  <c r="CH175" i="58" s="1"/>
  <c r="CI175" i="58" s="1"/>
  <c r="CJ175" i="58" s="1"/>
  <c r="CK175" i="58" s="1"/>
  <c r="CL175" i="58" s="1"/>
  <c r="CM175" i="58" s="1"/>
  <c r="BV173" i="58"/>
  <c r="BW173" i="58" s="1"/>
  <c r="BX173" i="58" s="1"/>
  <c r="BY173" i="58" s="1"/>
  <c r="BZ173" i="58" s="1"/>
  <c r="CA173" i="58" s="1"/>
  <c r="CB173" i="58" s="1"/>
  <c r="CC173" i="58" s="1"/>
  <c r="CD173" i="58" s="1"/>
  <c r="CE173" i="58" s="1"/>
  <c r="CF173" i="58" s="1"/>
  <c r="CG173" i="58" s="1"/>
  <c r="CH173" i="58" s="1"/>
  <c r="CI173" i="58" s="1"/>
  <c r="CJ173" i="58" s="1"/>
  <c r="CK173" i="58" s="1"/>
  <c r="CL173" i="58" s="1"/>
  <c r="CM173" i="58" s="1"/>
  <c r="BV171" i="58"/>
  <c r="BW171" i="58" s="1"/>
  <c r="BX171" i="58" s="1"/>
  <c r="BY171" i="58" s="1"/>
  <c r="BZ171" i="58" s="1"/>
  <c r="CA171" i="58" s="1"/>
  <c r="CB171" i="58" s="1"/>
  <c r="CC171" i="58" s="1"/>
  <c r="CD171" i="58" s="1"/>
  <c r="CE171" i="58" s="1"/>
  <c r="CF171" i="58" s="1"/>
  <c r="CG171" i="58" s="1"/>
  <c r="CH171" i="58" s="1"/>
  <c r="CI171" i="58" s="1"/>
  <c r="CJ171" i="58" s="1"/>
  <c r="CK171" i="58" s="1"/>
  <c r="CL171" i="58" s="1"/>
  <c r="CM171" i="58" s="1"/>
  <c r="BS169" i="58"/>
  <c r="BT169" i="58" s="1"/>
  <c r="BU169" i="58" s="1"/>
  <c r="BV169" i="58" s="1"/>
  <c r="BW169" i="58" s="1"/>
  <c r="BX169" i="58" s="1"/>
  <c r="BY169" i="58" s="1"/>
  <c r="BZ169" i="58" s="1"/>
  <c r="CA169" i="58" s="1"/>
  <c r="CB169" i="58" s="1"/>
  <c r="CC169" i="58" s="1"/>
  <c r="CD169" i="58" s="1"/>
  <c r="CE169" i="58" s="1"/>
  <c r="CF169" i="58" s="1"/>
  <c r="CG169" i="58" s="1"/>
  <c r="CH169" i="58" s="1"/>
  <c r="CI169" i="58" s="1"/>
  <c r="CJ169" i="58" s="1"/>
  <c r="CK169" i="58" s="1"/>
  <c r="CL169" i="58" s="1"/>
  <c r="CM169" i="58" s="1"/>
  <c r="BS167" i="58"/>
  <c r="BT167" i="58" s="1"/>
  <c r="BU167" i="58" s="1"/>
  <c r="BV167" i="58" s="1"/>
  <c r="BW167" i="58" s="1"/>
  <c r="BX167" i="58" s="1"/>
  <c r="BY167" i="58" s="1"/>
  <c r="BZ167" i="58" s="1"/>
  <c r="CA167" i="58" s="1"/>
  <c r="CB167" i="58" s="1"/>
  <c r="CC167" i="58" s="1"/>
  <c r="CD167" i="58" s="1"/>
  <c r="CE167" i="58" s="1"/>
  <c r="CF167" i="58" s="1"/>
  <c r="CG167" i="58" s="1"/>
  <c r="CH167" i="58" s="1"/>
  <c r="CI167" i="58" s="1"/>
  <c r="CJ167" i="58" s="1"/>
  <c r="CK167" i="58" s="1"/>
  <c r="CL167" i="58" s="1"/>
  <c r="CM167" i="58" s="1"/>
  <c r="BS165" i="58"/>
  <c r="BT165" i="58" s="1"/>
  <c r="BU165" i="58" s="1"/>
  <c r="BV165" i="58" s="1"/>
  <c r="BW165" i="58" s="1"/>
  <c r="BX165" i="58" s="1"/>
  <c r="BY165" i="58" s="1"/>
  <c r="BZ165" i="58" s="1"/>
  <c r="CA165" i="58" s="1"/>
  <c r="CB165" i="58" s="1"/>
  <c r="CC165" i="58" s="1"/>
  <c r="CD165" i="58" s="1"/>
  <c r="CE165" i="58" s="1"/>
  <c r="CF165" i="58" s="1"/>
  <c r="CG165" i="58" s="1"/>
  <c r="CH165" i="58" s="1"/>
  <c r="CI165" i="58" s="1"/>
  <c r="CJ165" i="58" s="1"/>
  <c r="CK165" i="58" s="1"/>
  <c r="CL165" i="58" s="1"/>
  <c r="CM165" i="58" s="1"/>
  <c r="BZ163" i="58"/>
  <c r="CA163" i="58" s="1"/>
  <c r="CB163" i="58" s="1"/>
  <c r="CC163" i="58" s="1"/>
  <c r="CD163" i="58" s="1"/>
  <c r="CE163" i="58" s="1"/>
  <c r="CF163" i="58" s="1"/>
  <c r="CG163" i="58" s="1"/>
  <c r="CH163" i="58" s="1"/>
  <c r="CI163" i="58" s="1"/>
  <c r="CJ163" i="58" s="1"/>
  <c r="CK163" i="58" s="1"/>
  <c r="CL163" i="58" s="1"/>
  <c r="CM163" i="58" s="1"/>
  <c r="BZ161" i="58"/>
  <c r="CA161" i="58" s="1"/>
  <c r="CB161" i="58" s="1"/>
  <c r="CC161" i="58" s="1"/>
  <c r="CD161" i="58" s="1"/>
  <c r="CE161" i="58" s="1"/>
  <c r="CF161" i="58" s="1"/>
  <c r="CG161" i="58" s="1"/>
  <c r="CH161" i="58" s="1"/>
  <c r="CI161" i="58" s="1"/>
  <c r="CJ161" i="58" s="1"/>
  <c r="CK161" i="58" s="1"/>
  <c r="CL161" i="58" s="1"/>
  <c r="CM161" i="58" s="1"/>
  <c r="BZ159" i="58"/>
  <c r="CA159" i="58" s="1"/>
  <c r="CB159" i="58" s="1"/>
  <c r="CC159" i="58" s="1"/>
  <c r="CD159" i="58" s="1"/>
  <c r="CE159" i="58" s="1"/>
  <c r="CF159" i="58" s="1"/>
  <c r="CG159" i="58" s="1"/>
  <c r="CH159" i="58" s="1"/>
  <c r="CI159" i="58" s="1"/>
  <c r="CJ159" i="58" s="1"/>
  <c r="CK159" i="58" s="1"/>
  <c r="CL159" i="58" s="1"/>
  <c r="CM159" i="58" s="1"/>
  <c r="BS157" i="58"/>
  <c r="BT157" i="58" s="1"/>
  <c r="BU157" i="58" s="1"/>
  <c r="BV157" i="58" s="1"/>
  <c r="BW157" i="58" s="1"/>
  <c r="BX157" i="58" s="1"/>
  <c r="BY157" i="58" s="1"/>
  <c r="BZ157" i="58" s="1"/>
  <c r="CA157" i="58" s="1"/>
  <c r="CB157" i="58" s="1"/>
  <c r="CC157" i="58" s="1"/>
  <c r="CD157" i="58" s="1"/>
  <c r="CE157" i="58" s="1"/>
  <c r="CF157" i="58" s="1"/>
  <c r="CG157" i="58" s="1"/>
  <c r="CH157" i="58" s="1"/>
  <c r="CI157" i="58" s="1"/>
  <c r="CJ157" i="58" s="1"/>
  <c r="CK157" i="58" s="1"/>
  <c r="CL157" i="58" s="1"/>
  <c r="CM157" i="58" s="1"/>
  <c r="BS155" i="58"/>
  <c r="BT155" i="58" s="1"/>
  <c r="BU155" i="58" s="1"/>
  <c r="BV155" i="58" s="1"/>
  <c r="BW155" i="58" s="1"/>
  <c r="BX155" i="58" s="1"/>
  <c r="BY155" i="58" s="1"/>
  <c r="BZ155" i="58" s="1"/>
  <c r="CA155" i="58" s="1"/>
  <c r="CB155" i="58" s="1"/>
  <c r="CC155" i="58" s="1"/>
  <c r="CD155" i="58" s="1"/>
  <c r="CE155" i="58" s="1"/>
  <c r="CF155" i="58" s="1"/>
  <c r="CG155" i="58" s="1"/>
  <c r="CH155" i="58" s="1"/>
  <c r="CI155" i="58" s="1"/>
  <c r="CJ155" i="58" s="1"/>
  <c r="CK155" i="58" s="1"/>
  <c r="CL155" i="58" s="1"/>
  <c r="CM155" i="58" s="1"/>
  <c r="BS153" i="58"/>
  <c r="BT153" i="58" s="1"/>
  <c r="BU153" i="58" s="1"/>
  <c r="BV153" i="58" s="1"/>
  <c r="BW153" i="58" s="1"/>
  <c r="BX153" i="58" s="1"/>
  <c r="BY153" i="58" s="1"/>
  <c r="BZ153" i="58" s="1"/>
  <c r="CA153" i="58" s="1"/>
  <c r="CB153" i="58" s="1"/>
  <c r="CC153" i="58" s="1"/>
  <c r="CD153" i="58" s="1"/>
  <c r="CE153" i="58" s="1"/>
  <c r="CF153" i="58" s="1"/>
  <c r="CG153" i="58" s="1"/>
  <c r="CH153" i="58" s="1"/>
  <c r="CI153" i="58" s="1"/>
  <c r="CJ153" i="58" s="1"/>
  <c r="CK153" i="58" s="1"/>
  <c r="CL153" i="58" s="1"/>
  <c r="CM153" i="58" s="1"/>
  <c r="B151" i="58"/>
  <c r="C151" i="58" s="1"/>
  <c r="D151" i="58" s="1"/>
  <c r="E151" i="58" s="1"/>
  <c r="F151" i="58" s="1"/>
  <c r="G151" i="58" s="1"/>
  <c r="H151" i="58" s="1"/>
  <c r="I151" i="58" s="1"/>
  <c r="J151" i="58" s="1"/>
  <c r="K151" i="58" s="1"/>
  <c r="L151" i="58" s="1"/>
  <c r="M151" i="58" s="1"/>
  <c r="N151" i="58" s="1"/>
  <c r="O151" i="58" s="1"/>
  <c r="P151" i="58" s="1"/>
  <c r="Q151" i="58" s="1"/>
  <c r="R151" i="58" s="1"/>
  <c r="S151" i="58" s="1"/>
  <c r="T151" i="58" s="1"/>
  <c r="U151" i="58" s="1"/>
  <c r="V151" i="58" s="1"/>
  <c r="W151" i="58" s="1"/>
  <c r="X151" i="58" s="1"/>
  <c r="Y151" i="58" s="1"/>
  <c r="Z151" i="58" s="1"/>
  <c r="AA151" i="58" s="1"/>
  <c r="AB151" i="58" s="1"/>
  <c r="AC151" i="58" s="1"/>
  <c r="AD151" i="58" s="1"/>
  <c r="AE151" i="58" s="1"/>
  <c r="AF151" i="58" s="1"/>
  <c r="AG151" i="58" s="1"/>
  <c r="AH151" i="58" s="1"/>
  <c r="AI151" i="58" s="1"/>
  <c r="AJ151" i="58" s="1"/>
  <c r="AK151" i="58" s="1"/>
  <c r="AL151" i="58" s="1"/>
  <c r="AM151" i="58" s="1"/>
  <c r="AN151" i="58" s="1"/>
  <c r="AO151" i="58" s="1"/>
  <c r="AP151" i="58" s="1"/>
  <c r="AQ151" i="58" s="1"/>
  <c r="AR151" i="58" s="1"/>
  <c r="AS151" i="58" s="1"/>
  <c r="AT151" i="58" s="1"/>
  <c r="AU151" i="58" s="1"/>
  <c r="AV151" i="58" s="1"/>
  <c r="B149" i="58"/>
  <c r="C149" i="58" s="1"/>
  <c r="D149" i="58" s="1"/>
  <c r="E149" i="58" s="1"/>
  <c r="F149" i="58" s="1"/>
  <c r="G149" i="58" s="1"/>
  <c r="H149" i="58" s="1"/>
  <c r="I149" i="58" s="1"/>
  <c r="J149" i="58" s="1"/>
  <c r="K149" i="58" s="1"/>
  <c r="L149" i="58" s="1"/>
  <c r="M149" i="58" s="1"/>
  <c r="N149" i="58" s="1"/>
  <c r="O149" i="58" s="1"/>
  <c r="P149" i="58" s="1"/>
  <c r="Q149" i="58" s="1"/>
  <c r="R149" i="58" s="1"/>
  <c r="S149" i="58" s="1"/>
  <c r="T149" i="58" s="1"/>
  <c r="U149" i="58" s="1"/>
  <c r="V149" i="58" s="1"/>
  <c r="W149" i="58" s="1"/>
  <c r="X149" i="58" s="1"/>
  <c r="Y149" i="58" s="1"/>
  <c r="Z149" i="58" s="1"/>
  <c r="AA149" i="58" s="1"/>
  <c r="AB149" i="58" s="1"/>
  <c r="AC149" i="58" s="1"/>
  <c r="AD149" i="58" s="1"/>
  <c r="AE149" i="58" s="1"/>
  <c r="AF149" i="58" s="1"/>
  <c r="AG149" i="58" s="1"/>
  <c r="AH149" i="58" s="1"/>
  <c r="AI149" i="58" s="1"/>
  <c r="AJ149" i="58" s="1"/>
  <c r="AK149" i="58" s="1"/>
  <c r="AL149" i="58" s="1"/>
  <c r="AM149" i="58" s="1"/>
  <c r="AN149" i="58" s="1"/>
  <c r="AO149" i="58" s="1"/>
  <c r="AP149" i="58" s="1"/>
  <c r="AQ149" i="58" s="1"/>
  <c r="AR149" i="58" s="1"/>
  <c r="AS149" i="58" s="1"/>
  <c r="AT149" i="58" s="1"/>
  <c r="AU149" i="58" s="1"/>
  <c r="AV149" i="58" s="1"/>
  <c r="C147" i="58"/>
  <c r="D147" i="58" s="1"/>
  <c r="E147" i="58" s="1"/>
  <c r="F147" i="58" s="1"/>
  <c r="G147" i="58" s="1"/>
  <c r="H147" i="58" s="1"/>
  <c r="I147" i="58" s="1"/>
  <c r="J147" i="58" s="1"/>
  <c r="K147" i="58" s="1"/>
  <c r="L147" i="58" s="1"/>
  <c r="M147" i="58" s="1"/>
  <c r="N147" i="58" s="1"/>
  <c r="O147" i="58" s="1"/>
  <c r="P147" i="58" s="1"/>
  <c r="Q147" i="58" s="1"/>
  <c r="R147" i="58" s="1"/>
  <c r="S147" i="58" s="1"/>
  <c r="T147" i="58" s="1"/>
  <c r="U147" i="58" s="1"/>
  <c r="V147" i="58" s="1"/>
  <c r="W147" i="58" s="1"/>
  <c r="X147" i="58" s="1"/>
  <c r="Y147" i="58" s="1"/>
  <c r="Z147" i="58" s="1"/>
  <c r="AA147" i="58" s="1"/>
  <c r="AB147" i="58" s="1"/>
  <c r="AC147" i="58" s="1"/>
  <c r="AD147" i="58" s="1"/>
  <c r="AE147" i="58" s="1"/>
  <c r="AF147" i="58" s="1"/>
  <c r="AG147" i="58" s="1"/>
  <c r="AH147" i="58" s="1"/>
  <c r="AI147" i="58" s="1"/>
  <c r="AJ147" i="58" s="1"/>
  <c r="AK147" i="58" s="1"/>
  <c r="AL147" i="58" s="1"/>
  <c r="AM147" i="58" s="1"/>
  <c r="AN147" i="58" s="1"/>
  <c r="AO147" i="58" s="1"/>
  <c r="AP147" i="58" s="1"/>
  <c r="AQ147" i="58" s="1"/>
  <c r="AR147" i="58" s="1"/>
  <c r="AS147" i="58" s="1"/>
  <c r="AT147" i="58" s="1"/>
  <c r="AU147" i="58" s="1"/>
  <c r="AV147" i="58" s="1"/>
  <c r="Z145" i="58"/>
  <c r="AA145" i="58" s="1"/>
  <c r="AB145" i="58" s="1"/>
  <c r="AC145" i="58" s="1"/>
  <c r="AD145" i="58" s="1"/>
  <c r="AE145" i="58" s="1"/>
  <c r="AF145" i="58" s="1"/>
  <c r="AG145" i="58" s="1"/>
  <c r="AH145" i="58" s="1"/>
  <c r="AI145" i="58" s="1"/>
  <c r="AJ145" i="58" s="1"/>
  <c r="AK145" i="58" s="1"/>
  <c r="AL145" i="58" s="1"/>
  <c r="AM145" i="58" s="1"/>
  <c r="AN145" i="58" s="1"/>
  <c r="AO145" i="58" s="1"/>
  <c r="N143" i="58"/>
  <c r="O143" i="58" s="1"/>
  <c r="P143" i="58" s="1"/>
  <c r="Q143" i="58" s="1"/>
  <c r="R143" i="58" s="1"/>
  <c r="S143" i="58" s="1"/>
  <c r="T143" i="58" s="1"/>
  <c r="U143" i="58" s="1"/>
  <c r="V143" i="58" s="1"/>
  <c r="W143" i="58" s="1"/>
  <c r="X143" i="58" s="1"/>
  <c r="Y143" i="58" s="1"/>
  <c r="Z143" i="58" s="1"/>
  <c r="AA143" i="58" s="1"/>
  <c r="AB143" i="58" s="1"/>
  <c r="AC143" i="58" s="1"/>
  <c r="AD143" i="58" s="1"/>
  <c r="AE143" i="58" s="1"/>
  <c r="AF143" i="58" s="1"/>
  <c r="AG143" i="58" s="1"/>
  <c r="AH143" i="58" s="1"/>
  <c r="AI143" i="58" s="1"/>
  <c r="C141" i="58"/>
  <c r="D141" i="58" s="1"/>
  <c r="E141" i="58" s="1"/>
  <c r="F141" i="58" s="1"/>
  <c r="G141" i="58" s="1"/>
  <c r="H141" i="58" s="1"/>
  <c r="I141" i="58" s="1"/>
  <c r="J141" i="58" s="1"/>
  <c r="K141" i="58" s="1"/>
  <c r="L141" i="58" s="1"/>
  <c r="M141" i="58" s="1"/>
  <c r="N141" i="58" s="1"/>
  <c r="O141" i="58" s="1"/>
  <c r="P141" i="58" s="1"/>
  <c r="Q141" i="58" s="1"/>
  <c r="R141" i="58" s="1"/>
  <c r="S141" i="58" s="1"/>
  <c r="T141" i="58" s="1"/>
  <c r="U141" i="58" s="1"/>
  <c r="V141" i="58" s="1"/>
  <c r="W141" i="58" s="1"/>
  <c r="X141" i="58" s="1"/>
  <c r="Y141" i="58" s="1"/>
  <c r="Z141" i="58" s="1"/>
  <c r="AA141" i="58" s="1"/>
  <c r="AB141" i="58" s="1"/>
  <c r="AC141" i="58" s="1"/>
  <c r="AD141" i="58" s="1"/>
  <c r="AE141" i="58" s="1"/>
  <c r="AF141" i="58" s="1"/>
  <c r="AG141" i="58" s="1"/>
  <c r="AH141" i="58" s="1"/>
  <c r="AI141" i="58" s="1"/>
  <c r="AJ141" i="58" s="1"/>
  <c r="AK141" i="58" s="1"/>
  <c r="AL141" i="58" s="1"/>
  <c r="AM141" i="58" s="1"/>
  <c r="AN141" i="58" s="1"/>
  <c r="AO141" i="58" s="1"/>
  <c r="BM139" i="58"/>
  <c r="BN139" i="58" s="1"/>
  <c r="BO139" i="58" s="1"/>
  <c r="BP139" i="58" s="1"/>
  <c r="BQ139" i="58" s="1"/>
  <c r="BR139" i="58" s="1"/>
  <c r="BS139" i="58" s="1"/>
  <c r="BT139" i="58" s="1"/>
  <c r="BU139" i="58" s="1"/>
  <c r="BV139" i="58" s="1"/>
  <c r="BW139" i="58" s="1"/>
  <c r="BX139" i="58" s="1"/>
  <c r="BY139" i="58" s="1"/>
  <c r="BZ139" i="58" s="1"/>
  <c r="CA139" i="58" s="1"/>
  <c r="CB139" i="58" s="1"/>
  <c r="CC139" i="58" s="1"/>
  <c r="CD139" i="58" s="1"/>
  <c r="CE139" i="58" s="1"/>
  <c r="CF139" i="58" s="1"/>
  <c r="CG139" i="58" s="1"/>
  <c r="CH139" i="58" s="1"/>
  <c r="CI139" i="58" s="1"/>
  <c r="CJ139" i="58" s="1"/>
  <c r="CK139" i="58" s="1"/>
  <c r="CL139" i="58" s="1"/>
  <c r="CM139" i="58" s="1"/>
  <c r="AV139" i="58"/>
  <c r="AW139" i="58" s="1"/>
  <c r="AX139" i="58" s="1"/>
  <c r="AY139" i="58" s="1"/>
  <c r="AZ139" i="58" s="1"/>
  <c r="AW137" i="58"/>
  <c r="AX137" i="58" s="1"/>
  <c r="AY137" i="58" s="1"/>
  <c r="AZ137" i="58" s="1"/>
  <c r="BA137" i="58" s="1"/>
  <c r="BB137" i="58" s="1"/>
  <c r="BC137" i="58" s="1"/>
  <c r="BD137" i="58" s="1"/>
  <c r="BE137" i="58" s="1"/>
  <c r="BF137" i="58" s="1"/>
  <c r="BG137" i="58" s="1"/>
  <c r="BH137" i="58" s="1"/>
  <c r="BI137" i="58" s="1"/>
  <c r="BJ137" i="58" s="1"/>
  <c r="BK137" i="58" s="1"/>
  <c r="BL137" i="58" s="1"/>
  <c r="BM137" i="58" s="1"/>
  <c r="BN137" i="58" s="1"/>
  <c r="BO137" i="58" s="1"/>
  <c r="BP137" i="58" s="1"/>
  <c r="BQ137" i="58" s="1"/>
  <c r="BR137" i="58" s="1"/>
  <c r="BS137" i="58" s="1"/>
  <c r="BT137" i="58" s="1"/>
  <c r="BU137" i="58" s="1"/>
  <c r="BV137" i="58" s="1"/>
  <c r="BW137" i="58" s="1"/>
  <c r="BX137" i="58" s="1"/>
  <c r="BY137" i="58" s="1"/>
  <c r="BZ137" i="58" s="1"/>
  <c r="CA137" i="58" s="1"/>
  <c r="CB137" i="58" s="1"/>
  <c r="CC137" i="58" s="1"/>
  <c r="CD137" i="58" s="1"/>
  <c r="CE137" i="58" s="1"/>
  <c r="CF137" i="58" s="1"/>
  <c r="CG137" i="58" s="1"/>
  <c r="CH137" i="58" s="1"/>
  <c r="CI137" i="58" s="1"/>
  <c r="CJ137" i="58" s="1"/>
  <c r="CK137" i="58" s="1"/>
  <c r="CL137" i="58" s="1"/>
  <c r="CM137" i="58" s="1"/>
  <c r="AW135" i="58"/>
  <c r="AX135" i="58" s="1"/>
  <c r="AY135" i="58" s="1"/>
  <c r="AZ135" i="58" s="1"/>
  <c r="BA135" i="58" s="1"/>
  <c r="BB135" i="58" s="1"/>
  <c r="BC135" i="58" s="1"/>
  <c r="BD135" i="58" s="1"/>
  <c r="BE135" i="58" s="1"/>
  <c r="BF135" i="58" s="1"/>
  <c r="BG135" i="58" s="1"/>
  <c r="BH135" i="58" s="1"/>
  <c r="BI135" i="58" s="1"/>
  <c r="BJ135" i="58" s="1"/>
  <c r="BK135" i="58" s="1"/>
  <c r="BL135" i="58" s="1"/>
  <c r="BM135" i="58" s="1"/>
  <c r="BN135" i="58" s="1"/>
  <c r="BO135" i="58" s="1"/>
  <c r="BP135" i="58" s="1"/>
  <c r="BQ135" i="58" s="1"/>
  <c r="BR135" i="58" s="1"/>
  <c r="BS135" i="58" s="1"/>
  <c r="BT135" i="58" s="1"/>
  <c r="BU135" i="58" s="1"/>
  <c r="BV135" i="58" s="1"/>
  <c r="BW135" i="58" s="1"/>
  <c r="BX135" i="58" s="1"/>
  <c r="BY135" i="58" s="1"/>
  <c r="BZ135" i="58" s="1"/>
  <c r="CA135" i="58" s="1"/>
  <c r="CB135" i="58" s="1"/>
  <c r="CC135" i="58" s="1"/>
  <c r="CD135" i="58" s="1"/>
  <c r="CE135" i="58" s="1"/>
  <c r="CF135" i="58" s="1"/>
  <c r="CG135" i="58" s="1"/>
  <c r="CH135" i="58" s="1"/>
  <c r="CI135" i="58" s="1"/>
  <c r="CJ135" i="58" s="1"/>
  <c r="CK135" i="58" s="1"/>
  <c r="CL135" i="58" s="1"/>
  <c r="CM135" i="58" s="1"/>
  <c r="AI133" i="58"/>
  <c r="AJ133" i="58" s="1"/>
  <c r="AK133" i="58" s="1"/>
  <c r="AL133" i="58" s="1"/>
  <c r="AM133" i="58" s="1"/>
  <c r="AN133" i="58" s="1"/>
  <c r="AO133" i="58" s="1"/>
  <c r="AP133" i="58" s="1"/>
  <c r="AQ133" i="58" s="1"/>
  <c r="AR133" i="58" s="1"/>
  <c r="AS133" i="58" s="1"/>
  <c r="AT133" i="58" s="1"/>
  <c r="AU133" i="58" s="1"/>
  <c r="AV133" i="58" s="1"/>
  <c r="AW133" i="58" s="1"/>
  <c r="AX133" i="58" s="1"/>
  <c r="AY133" i="58" s="1"/>
  <c r="AZ133" i="58" s="1"/>
  <c r="AI131" i="58"/>
  <c r="AJ131" i="58" s="1"/>
  <c r="AK131" i="58" s="1"/>
  <c r="AL131" i="58" s="1"/>
  <c r="AM131" i="58" s="1"/>
  <c r="AN131" i="58" s="1"/>
  <c r="AO131" i="58" s="1"/>
  <c r="AP131" i="58" s="1"/>
  <c r="AQ131" i="58" s="1"/>
  <c r="AR131" i="58" s="1"/>
  <c r="AS131" i="58" s="1"/>
  <c r="AT131" i="58" s="1"/>
  <c r="AU131" i="58" s="1"/>
  <c r="AV131" i="58" s="1"/>
  <c r="AW131" i="58" s="1"/>
  <c r="AX131" i="58" s="1"/>
  <c r="AY131" i="58" s="1"/>
  <c r="AZ131" i="58" s="1"/>
  <c r="BA131" i="58" s="1"/>
  <c r="BB131" i="58" s="1"/>
  <c r="BC131" i="58" s="1"/>
  <c r="BD131" i="58" s="1"/>
  <c r="BE131" i="58" s="1"/>
  <c r="BF131" i="58" s="1"/>
  <c r="BG131" i="58" s="1"/>
  <c r="BH131" i="58" s="1"/>
  <c r="BI131" i="58" s="1"/>
  <c r="BJ131" i="58" s="1"/>
  <c r="BK131" i="58" s="1"/>
  <c r="BL131" i="58" s="1"/>
  <c r="BM131" i="58" s="1"/>
  <c r="BN131" i="58" s="1"/>
  <c r="BO131" i="58" s="1"/>
  <c r="BP131" i="58" s="1"/>
  <c r="BQ131" i="58" s="1"/>
  <c r="BR131" i="58" s="1"/>
  <c r="BS131" i="58" s="1"/>
  <c r="BT131" i="58" s="1"/>
  <c r="BU131" i="58" s="1"/>
  <c r="BV131" i="58" s="1"/>
  <c r="BW131" i="58" s="1"/>
  <c r="BX131" i="58" s="1"/>
  <c r="BY131" i="58" s="1"/>
  <c r="BZ131" i="58" s="1"/>
  <c r="CA131" i="58" s="1"/>
  <c r="CB131" i="58" s="1"/>
  <c r="CC131" i="58" s="1"/>
  <c r="CD131" i="58" s="1"/>
  <c r="CE131" i="58" s="1"/>
  <c r="CF131" i="58" s="1"/>
  <c r="CG131" i="58" s="1"/>
  <c r="CH131" i="58" s="1"/>
  <c r="CI131" i="58" s="1"/>
  <c r="AI129" i="58"/>
  <c r="AJ129" i="58" s="1"/>
  <c r="AK129" i="58" s="1"/>
  <c r="AL129" i="58" s="1"/>
  <c r="AM129" i="58" s="1"/>
  <c r="AN129" i="58" s="1"/>
  <c r="AO129" i="58" s="1"/>
  <c r="AP129" i="58" s="1"/>
  <c r="AQ129" i="58" s="1"/>
  <c r="AR129" i="58" s="1"/>
  <c r="AS129" i="58" s="1"/>
  <c r="AT129" i="58" s="1"/>
  <c r="AU129" i="58" s="1"/>
  <c r="AV129" i="58" s="1"/>
  <c r="AW129" i="58" s="1"/>
  <c r="AX129" i="58" s="1"/>
  <c r="AY129" i="58" s="1"/>
  <c r="AZ129" i="58" s="1"/>
  <c r="BA129" i="58" s="1"/>
  <c r="BB129" i="58" s="1"/>
  <c r="BC129" i="58" s="1"/>
  <c r="BD129" i="58" s="1"/>
  <c r="BE129" i="58" s="1"/>
  <c r="BF129" i="58" s="1"/>
  <c r="BG129" i="58" s="1"/>
  <c r="BH129" i="58" s="1"/>
  <c r="BI129" i="58" s="1"/>
  <c r="BJ129" i="58" s="1"/>
  <c r="BK129" i="58" s="1"/>
  <c r="BL129" i="58" s="1"/>
  <c r="BM129" i="58" s="1"/>
  <c r="BN129" i="58" s="1"/>
  <c r="BO129" i="58" s="1"/>
  <c r="BP129" i="58" s="1"/>
  <c r="BQ129" i="58" s="1"/>
  <c r="BR129" i="58" s="1"/>
  <c r="BS129" i="58" s="1"/>
  <c r="BT129" i="58" s="1"/>
  <c r="BU129" i="58" s="1"/>
  <c r="BV129" i="58" s="1"/>
  <c r="BW129" i="58" s="1"/>
  <c r="BX129" i="58" s="1"/>
  <c r="BY129" i="58" s="1"/>
  <c r="BZ129" i="58" s="1"/>
  <c r="CA129" i="58" s="1"/>
  <c r="CB129" i="58" s="1"/>
  <c r="CC129" i="58" s="1"/>
  <c r="CD129" i="58" s="1"/>
  <c r="CE129" i="58" s="1"/>
  <c r="CF129" i="58" s="1"/>
  <c r="CG129" i="58" s="1"/>
  <c r="CH129" i="58" s="1"/>
  <c r="CI129" i="58" s="1"/>
  <c r="BK127" i="58"/>
  <c r="BL127" i="58" s="1"/>
  <c r="BM127" i="58" s="1"/>
  <c r="AU127" i="58"/>
  <c r="AV127" i="58" s="1"/>
  <c r="AW127" i="58" s="1"/>
  <c r="AX127" i="58" s="1"/>
  <c r="AY127" i="58" s="1"/>
  <c r="AZ127" i="58" s="1"/>
  <c r="BA127" i="58" s="1"/>
  <c r="BB127" i="58" s="1"/>
  <c r="BC127" i="58" s="1"/>
  <c r="BD127" i="58" s="1"/>
  <c r="BE127" i="58" s="1"/>
  <c r="BF127" i="58" s="1"/>
  <c r="BG127" i="58" s="1"/>
  <c r="AU125" i="58"/>
  <c r="AV125" i="58" s="1"/>
  <c r="AW125" i="58" s="1"/>
  <c r="AX125" i="58" s="1"/>
  <c r="AY125" i="58" s="1"/>
  <c r="AZ125" i="58" s="1"/>
  <c r="BA125" i="58" s="1"/>
  <c r="BB125" i="58" s="1"/>
  <c r="BC125" i="58" s="1"/>
  <c r="BD125" i="58" s="1"/>
  <c r="BE125" i="58" s="1"/>
  <c r="BF125" i="58" s="1"/>
  <c r="BG125" i="58" s="1"/>
  <c r="BH125" i="58" s="1"/>
  <c r="BI125" i="58" s="1"/>
  <c r="BJ125" i="58" s="1"/>
  <c r="BK125" i="58" s="1"/>
  <c r="BL125" i="58" s="1"/>
  <c r="AU123" i="58"/>
  <c r="AV123" i="58" s="1"/>
  <c r="AW123" i="58" s="1"/>
  <c r="AX123" i="58" s="1"/>
  <c r="AY123" i="58" s="1"/>
  <c r="AZ123" i="58" s="1"/>
  <c r="BA123" i="58" s="1"/>
  <c r="BB123" i="58" s="1"/>
  <c r="BC123" i="58" s="1"/>
  <c r="BD123" i="58" s="1"/>
  <c r="BE123" i="58" s="1"/>
  <c r="BF123" i="58" s="1"/>
  <c r="BG123" i="58" s="1"/>
  <c r="BH123" i="58" s="1"/>
  <c r="BI123" i="58" s="1"/>
  <c r="BJ123" i="58" s="1"/>
  <c r="BK123" i="58" s="1"/>
  <c r="BL123" i="58" s="1"/>
  <c r="BM123" i="58" s="1"/>
  <c r="AT121" i="58"/>
  <c r="AU121" i="58" s="1"/>
  <c r="AV121" i="58" s="1"/>
  <c r="AW121" i="58" s="1"/>
  <c r="AX121" i="58" s="1"/>
  <c r="AY121" i="58" s="1"/>
  <c r="AZ121" i="58" s="1"/>
  <c r="BA121" i="58" s="1"/>
  <c r="BB121" i="58" s="1"/>
  <c r="BC121" i="58" s="1"/>
  <c r="BD121" i="58" s="1"/>
  <c r="BE121" i="58" s="1"/>
  <c r="BF121" i="58" s="1"/>
  <c r="BG121" i="58" s="1"/>
  <c r="BH121" i="58" s="1"/>
  <c r="BI121" i="58" s="1"/>
  <c r="BJ121" i="58" s="1"/>
  <c r="BK121" i="58" s="1"/>
  <c r="BL121" i="58" s="1"/>
  <c r="BM121" i="58" s="1"/>
  <c r="BN121" i="58" s="1"/>
  <c r="BO121" i="58" s="1"/>
  <c r="BP121" i="58" s="1"/>
  <c r="BQ121" i="58" s="1"/>
  <c r="BR121" i="58" s="1"/>
  <c r="BS121" i="58" s="1"/>
  <c r="BT121" i="58" s="1"/>
  <c r="BU121" i="58" s="1"/>
  <c r="BV121" i="58" s="1"/>
  <c r="BW121" i="58" s="1"/>
  <c r="BX121" i="58" s="1"/>
  <c r="BY121" i="58" s="1"/>
  <c r="BZ121" i="58" s="1"/>
  <c r="CA121" i="58" s="1"/>
  <c r="CB121" i="58" s="1"/>
  <c r="CC121" i="58" s="1"/>
  <c r="CD121" i="58" s="1"/>
  <c r="CE121" i="58" s="1"/>
  <c r="CF121" i="58" s="1"/>
  <c r="CG121" i="58" s="1"/>
  <c r="CH121" i="58" s="1"/>
  <c r="CI121" i="58" s="1"/>
  <c r="CJ121" i="58" s="1"/>
  <c r="CK121" i="58" s="1"/>
  <c r="CL121" i="58" s="1"/>
  <c r="CM121" i="58" s="1"/>
  <c r="AT119" i="58"/>
  <c r="AU119" i="58" s="1"/>
  <c r="AV119" i="58" s="1"/>
  <c r="AW119" i="58" s="1"/>
  <c r="AX119" i="58" s="1"/>
  <c r="AY119" i="58" s="1"/>
  <c r="AZ119" i="58" s="1"/>
  <c r="BA119" i="58" s="1"/>
  <c r="BB119" i="58" s="1"/>
  <c r="BC119" i="58" s="1"/>
  <c r="BD119" i="58" s="1"/>
  <c r="BE119" i="58" s="1"/>
  <c r="BF119" i="58" s="1"/>
  <c r="BG119" i="58" s="1"/>
  <c r="BH119" i="58" s="1"/>
  <c r="BI119" i="58" s="1"/>
  <c r="BJ119" i="58" s="1"/>
  <c r="BK119" i="58" s="1"/>
  <c r="BL119" i="58" s="1"/>
  <c r="BM119" i="58" s="1"/>
  <c r="BN119" i="58" s="1"/>
  <c r="BO119" i="58" s="1"/>
  <c r="BP119" i="58" s="1"/>
  <c r="BQ119" i="58" s="1"/>
  <c r="BR119" i="58" s="1"/>
  <c r="BS119" i="58" s="1"/>
  <c r="BT119" i="58" s="1"/>
  <c r="BU119" i="58" s="1"/>
  <c r="BV119" i="58" s="1"/>
  <c r="BW119" i="58" s="1"/>
  <c r="BX119" i="58" s="1"/>
  <c r="BY119" i="58" s="1"/>
  <c r="BZ119" i="58" s="1"/>
  <c r="CA119" i="58" s="1"/>
  <c r="CB119" i="58" s="1"/>
  <c r="CC119" i="58" s="1"/>
  <c r="CD119" i="58" s="1"/>
  <c r="CE119" i="58" s="1"/>
  <c r="CF119" i="58" s="1"/>
  <c r="CG119" i="58" s="1"/>
  <c r="CH119" i="58" s="1"/>
  <c r="CI119" i="58" s="1"/>
  <c r="CJ119" i="58" s="1"/>
  <c r="CK119" i="58" s="1"/>
  <c r="CL119" i="58" s="1"/>
  <c r="CM119" i="58" s="1"/>
  <c r="AT117" i="58"/>
  <c r="AU117" i="58" s="1"/>
  <c r="AV117" i="58" s="1"/>
  <c r="AW117" i="58" s="1"/>
  <c r="AX117" i="58" s="1"/>
  <c r="AY117" i="58" s="1"/>
  <c r="AZ117" i="58" s="1"/>
  <c r="BA117" i="58" s="1"/>
  <c r="BB117" i="58" s="1"/>
  <c r="BC117" i="58" s="1"/>
  <c r="BD117" i="58" s="1"/>
  <c r="BE117" i="58" s="1"/>
  <c r="BF117" i="58" s="1"/>
  <c r="BG117" i="58" s="1"/>
  <c r="BH117" i="58" s="1"/>
  <c r="BI117" i="58" s="1"/>
  <c r="BJ117" i="58" s="1"/>
  <c r="BK117" i="58" s="1"/>
  <c r="BL117" i="58" s="1"/>
  <c r="BM117" i="58" s="1"/>
  <c r="BN117" i="58" s="1"/>
  <c r="BO117" i="58" s="1"/>
  <c r="BP117" i="58" s="1"/>
  <c r="BQ117" i="58" s="1"/>
  <c r="BR117" i="58" s="1"/>
  <c r="BS117" i="58" s="1"/>
  <c r="BT117" i="58" s="1"/>
  <c r="BU117" i="58" s="1"/>
  <c r="BV117" i="58" s="1"/>
  <c r="BW117" i="58" s="1"/>
  <c r="BX117" i="58" s="1"/>
  <c r="BY117" i="58" s="1"/>
  <c r="BZ117" i="58" s="1"/>
  <c r="CA117" i="58" s="1"/>
  <c r="CB117" i="58" s="1"/>
  <c r="CC117" i="58" s="1"/>
  <c r="CD117" i="58" s="1"/>
  <c r="CE117" i="58" s="1"/>
  <c r="CF117" i="58" s="1"/>
  <c r="CG117" i="58" s="1"/>
  <c r="CH117" i="58" s="1"/>
  <c r="CI117" i="58" s="1"/>
  <c r="CJ117" i="58" s="1"/>
  <c r="CK117" i="58" s="1"/>
  <c r="CL117" i="58" s="1"/>
  <c r="CM117" i="58" s="1"/>
  <c r="AI115" i="58"/>
  <c r="AJ115" i="58" s="1"/>
  <c r="AK115" i="58" s="1"/>
  <c r="AL115" i="58" s="1"/>
  <c r="AM115" i="58" s="1"/>
  <c r="AN115" i="58" s="1"/>
  <c r="AO115" i="58" s="1"/>
  <c r="AP115" i="58" s="1"/>
  <c r="AQ115" i="58" s="1"/>
  <c r="AR115" i="58" s="1"/>
  <c r="AS115" i="58" s="1"/>
  <c r="AT115" i="58" s="1"/>
  <c r="AU115" i="58" s="1"/>
  <c r="AV115" i="58" s="1"/>
  <c r="AW115" i="58" s="1"/>
  <c r="AX115" i="58" s="1"/>
  <c r="AY115" i="58" s="1"/>
  <c r="AZ115" i="58" s="1"/>
  <c r="BA115" i="58" s="1"/>
  <c r="BB115" i="58" s="1"/>
  <c r="BC115" i="58" s="1"/>
  <c r="BD115" i="58" s="1"/>
  <c r="BE115" i="58" s="1"/>
  <c r="BF115" i="58" s="1"/>
  <c r="BG115" i="58" s="1"/>
  <c r="BH115" i="58" s="1"/>
  <c r="BI115" i="58" s="1"/>
  <c r="BJ115" i="58" s="1"/>
  <c r="BK115" i="58" s="1"/>
  <c r="BL115" i="58" s="1"/>
  <c r="BM115" i="58" s="1"/>
  <c r="BN115" i="58" s="1"/>
  <c r="BO115" i="58" s="1"/>
  <c r="BP115" i="58" s="1"/>
  <c r="BQ115" i="58" s="1"/>
  <c r="BR115" i="58" s="1"/>
  <c r="BS115" i="58" s="1"/>
  <c r="BT115" i="58" s="1"/>
  <c r="BU115" i="58" s="1"/>
  <c r="BV115" i="58" s="1"/>
  <c r="BW115" i="58" s="1"/>
  <c r="BX115" i="58" s="1"/>
  <c r="BY115" i="58" s="1"/>
  <c r="BZ115" i="58" s="1"/>
  <c r="CA115" i="58" s="1"/>
  <c r="CB115" i="58" s="1"/>
  <c r="CC115" i="58" s="1"/>
  <c r="CD115" i="58" s="1"/>
  <c r="CE115" i="58" s="1"/>
  <c r="CF115" i="58" s="1"/>
  <c r="CG115" i="58" s="1"/>
  <c r="CH115" i="58" s="1"/>
  <c r="CI115" i="58" s="1"/>
  <c r="CJ115" i="58" s="1"/>
  <c r="CK115" i="58" s="1"/>
  <c r="CL115" i="58" s="1"/>
  <c r="CM115" i="58" s="1"/>
  <c r="AI113" i="58"/>
  <c r="AJ113" i="58" s="1"/>
  <c r="AK113" i="58" s="1"/>
  <c r="AL113" i="58" s="1"/>
  <c r="AM113" i="58" s="1"/>
  <c r="AN113" i="58" s="1"/>
  <c r="AO113" i="58" s="1"/>
  <c r="AP113" i="58" s="1"/>
  <c r="AQ113" i="58" s="1"/>
  <c r="AR113" i="58" s="1"/>
  <c r="AS113" i="58" s="1"/>
  <c r="AT113" i="58" s="1"/>
  <c r="AU113" i="58" s="1"/>
  <c r="AV113" i="58" s="1"/>
  <c r="AW113" i="58" s="1"/>
  <c r="AX113" i="58" s="1"/>
  <c r="AY113" i="58" s="1"/>
  <c r="AZ113" i="58" s="1"/>
  <c r="BA113" i="58" s="1"/>
  <c r="BB113" i="58" s="1"/>
  <c r="BC113" i="58" s="1"/>
  <c r="BD113" i="58" s="1"/>
  <c r="BE113" i="58" s="1"/>
  <c r="BF113" i="58" s="1"/>
  <c r="BG113" i="58" s="1"/>
  <c r="BH113" i="58" s="1"/>
  <c r="BI113" i="58" s="1"/>
  <c r="BJ113" i="58" s="1"/>
  <c r="BK113" i="58" s="1"/>
  <c r="BL113" i="58" s="1"/>
  <c r="BM113" i="58" s="1"/>
  <c r="BN113" i="58" s="1"/>
  <c r="BO113" i="58" s="1"/>
  <c r="BP113" i="58" s="1"/>
  <c r="BQ113" i="58" s="1"/>
  <c r="BR113" i="58" s="1"/>
  <c r="BS113" i="58" s="1"/>
  <c r="BT113" i="58" s="1"/>
  <c r="BU113" i="58" s="1"/>
  <c r="BV113" i="58" s="1"/>
  <c r="BW113" i="58" s="1"/>
  <c r="BX113" i="58" s="1"/>
  <c r="BY113" i="58" s="1"/>
  <c r="BZ113" i="58" s="1"/>
  <c r="CA113" i="58" s="1"/>
  <c r="CB113" i="58" s="1"/>
  <c r="CC113" i="58" s="1"/>
  <c r="CD113" i="58" s="1"/>
  <c r="CE113" i="58" s="1"/>
  <c r="CF113" i="58" s="1"/>
  <c r="CG113" i="58" s="1"/>
  <c r="CH113" i="58" s="1"/>
  <c r="CI113" i="58" s="1"/>
  <c r="CJ113" i="58" s="1"/>
  <c r="CK113" i="58" s="1"/>
  <c r="CL113" i="58" s="1"/>
  <c r="CM113" i="58" s="1"/>
  <c r="AI111" i="58"/>
  <c r="AJ111" i="58" s="1"/>
  <c r="AK111" i="58" s="1"/>
  <c r="AL111" i="58" s="1"/>
  <c r="AM111" i="58" s="1"/>
  <c r="AN111" i="58" s="1"/>
  <c r="AO111" i="58" s="1"/>
  <c r="AP111" i="58" s="1"/>
  <c r="AQ111" i="58" s="1"/>
  <c r="AR111" i="58" s="1"/>
  <c r="AS111" i="58" s="1"/>
  <c r="AT111" i="58" s="1"/>
  <c r="AU111" i="58" s="1"/>
  <c r="AV111" i="58" s="1"/>
  <c r="AW111" i="58" s="1"/>
  <c r="AX111" i="58" s="1"/>
  <c r="AY111" i="58" s="1"/>
  <c r="AZ111" i="58" s="1"/>
  <c r="BA111" i="58" s="1"/>
  <c r="BB111" i="58" s="1"/>
  <c r="BC111" i="58" s="1"/>
  <c r="BD111" i="58" s="1"/>
  <c r="BE111" i="58" s="1"/>
  <c r="BF111" i="58" s="1"/>
  <c r="BG111" i="58" s="1"/>
  <c r="BH111" i="58" s="1"/>
  <c r="BI111" i="58" s="1"/>
  <c r="BJ111" i="58" s="1"/>
  <c r="BK111" i="58" s="1"/>
  <c r="BL111" i="58" s="1"/>
  <c r="BM111" i="58" s="1"/>
  <c r="BN111" i="58" s="1"/>
  <c r="BO111" i="58" s="1"/>
  <c r="BP111" i="58" s="1"/>
  <c r="BQ111" i="58" s="1"/>
  <c r="BR111" i="58" s="1"/>
  <c r="BS111" i="58" s="1"/>
  <c r="BT111" i="58" s="1"/>
  <c r="BU111" i="58" s="1"/>
  <c r="BV111" i="58" s="1"/>
  <c r="BW111" i="58" s="1"/>
  <c r="BX111" i="58" s="1"/>
  <c r="BY111" i="58" s="1"/>
  <c r="BZ111" i="58" s="1"/>
  <c r="CA111" i="58" s="1"/>
  <c r="CB111" i="58" s="1"/>
  <c r="CC111" i="58" s="1"/>
  <c r="CD111" i="58" s="1"/>
  <c r="CE111" i="58" s="1"/>
  <c r="CF111" i="58" s="1"/>
  <c r="CG111" i="58" s="1"/>
  <c r="CH111" i="58" s="1"/>
  <c r="CI111" i="58" s="1"/>
  <c r="CJ111" i="58" s="1"/>
  <c r="CK111" i="58" s="1"/>
  <c r="CL111" i="58" s="1"/>
  <c r="CM111" i="58" s="1"/>
  <c r="D109" i="58"/>
  <c r="E109" i="58" s="1"/>
  <c r="F109" i="58" s="1"/>
  <c r="G109" i="58" s="1"/>
  <c r="H109" i="58" s="1"/>
  <c r="I109" i="58" s="1"/>
  <c r="J109" i="58" s="1"/>
  <c r="K109" i="58" s="1"/>
  <c r="L109" i="58" s="1"/>
  <c r="M109" i="58" s="1"/>
  <c r="N109" i="58" s="1"/>
  <c r="O109" i="58" s="1"/>
  <c r="P109" i="58" s="1"/>
  <c r="Q109" i="58" s="1"/>
  <c r="R109" i="58" s="1"/>
  <c r="S109" i="58" s="1"/>
  <c r="T109" i="58" s="1"/>
  <c r="U109" i="58" s="1"/>
  <c r="V109" i="58" s="1"/>
  <c r="W109" i="58" s="1"/>
  <c r="X109" i="58" s="1"/>
  <c r="Y109" i="58" s="1"/>
  <c r="Z109" i="58" s="1"/>
  <c r="AA109" i="58" s="1"/>
  <c r="AB109" i="58" s="1"/>
  <c r="AC109" i="58" s="1"/>
  <c r="AD109" i="58" s="1"/>
  <c r="AE109" i="58" s="1"/>
  <c r="AF109" i="58" s="1"/>
  <c r="AG109" i="58" s="1"/>
  <c r="AH109" i="58" s="1"/>
  <c r="AI109" i="58" s="1"/>
  <c r="AJ109" i="58" s="1"/>
  <c r="AK109" i="58" s="1"/>
  <c r="AL109" i="58" s="1"/>
  <c r="AM109" i="58" s="1"/>
  <c r="AN109" i="58" s="1"/>
  <c r="AO109" i="58" s="1"/>
  <c r="AP109" i="58" s="1"/>
  <c r="AQ109" i="58" s="1"/>
  <c r="AR109" i="58" s="1"/>
  <c r="AS109" i="58" s="1"/>
  <c r="AT109" i="58" s="1"/>
  <c r="AU109" i="58" s="1"/>
  <c r="AV109" i="58" s="1"/>
  <c r="AW109" i="58" s="1"/>
  <c r="AX109" i="58" s="1"/>
  <c r="AY109" i="58" s="1"/>
  <c r="AZ109" i="58" s="1"/>
  <c r="BA109" i="58" s="1"/>
  <c r="BB109" i="58" s="1"/>
  <c r="BC109" i="58" s="1"/>
  <c r="BD109" i="58" s="1"/>
  <c r="BE109" i="58" s="1"/>
  <c r="BF109" i="58" s="1"/>
  <c r="BG109" i="58" s="1"/>
  <c r="BH109" i="58" s="1"/>
  <c r="BI109" i="58" s="1"/>
  <c r="BJ109" i="58" s="1"/>
  <c r="BK109" i="58" s="1"/>
  <c r="D107" i="58"/>
  <c r="E107" i="58" s="1"/>
  <c r="F107" i="58" s="1"/>
  <c r="G107" i="58" s="1"/>
  <c r="H107" i="58" s="1"/>
  <c r="I107" i="58" s="1"/>
  <c r="J107" i="58" s="1"/>
  <c r="K107" i="58" s="1"/>
  <c r="L107" i="58" s="1"/>
  <c r="M107" i="58" s="1"/>
  <c r="N107" i="58" s="1"/>
  <c r="O107" i="58" s="1"/>
  <c r="P107" i="58" s="1"/>
  <c r="Q107" i="58" s="1"/>
  <c r="R107" i="58" s="1"/>
  <c r="S107" i="58" s="1"/>
  <c r="T107" i="58" s="1"/>
  <c r="U107" i="58" s="1"/>
  <c r="V107" i="58" s="1"/>
  <c r="W107" i="58" s="1"/>
  <c r="X107" i="58" s="1"/>
  <c r="Y107" i="58" s="1"/>
  <c r="Z107" i="58" s="1"/>
  <c r="AA107" i="58" s="1"/>
  <c r="AB107" i="58" s="1"/>
  <c r="AC107" i="58" s="1"/>
  <c r="AD107" i="58" s="1"/>
  <c r="AE107" i="58" s="1"/>
  <c r="AF107" i="58" s="1"/>
  <c r="AG107" i="58" s="1"/>
  <c r="AH107" i="58" s="1"/>
  <c r="AI107" i="58" s="1"/>
  <c r="AJ107" i="58" s="1"/>
  <c r="AK107" i="58" s="1"/>
  <c r="AL107" i="58" s="1"/>
  <c r="AM107" i="58" s="1"/>
  <c r="AN107" i="58" s="1"/>
  <c r="AO107" i="58" s="1"/>
  <c r="AP107" i="58" s="1"/>
  <c r="AQ107" i="58" s="1"/>
  <c r="AR107" i="58" s="1"/>
  <c r="AS107" i="58" s="1"/>
  <c r="AT107" i="58" s="1"/>
  <c r="AU107" i="58" s="1"/>
  <c r="AV107" i="58" s="1"/>
  <c r="AW107" i="58" s="1"/>
  <c r="AX107" i="58" s="1"/>
  <c r="AY107" i="58" s="1"/>
  <c r="AZ107" i="58" s="1"/>
  <c r="BA107" i="58" s="1"/>
  <c r="BB107" i="58" s="1"/>
  <c r="BC107" i="58" s="1"/>
  <c r="BD107" i="58" s="1"/>
  <c r="BE107" i="58" s="1"/>
  <c r="BF107" i="58" s="1"/>
  <c r="BG107" i="58" s="1"/>
  <c r="BH107" i="58" s="1"/>
  <c r="BI107" i="58" s="1"/>
  <c r="BJ107" i="58" s="1"/>
  <c r="BK107" i="58" s="1"/>
  <c r="D105" i="58"/>
  <c r="E105" i="58" s="1"/>
  <c r="F105" i="58" s="1"/>
  <c r="G105" i="58" s="1"/>
  <c r="H105" i="58" s="1"/>
  <c r="I105" i="58" s="1"/>
  <c r="J105" i="58" s="1"/>
  <c r="K105" i="58" s="1"/>
  <c r="L105" i="58" s="1"/>
  <c r="M105" i="58" s="1"/>
  <c r="N105" i="58" s="1"/>
  <c r="O105" i="58" s="1"/>
  <c r="P105" i="58" s="1"/>
  <c r="Q105" i="58" s="1"/>
  <c r="R105" i="58" s="1"/>
  <c r="S105" i="58" s="1"/>
  <c r="T105" i="58" s="1"/>
  <c r="U105" i="58" s="1"/>
  <c r="V105" i="58" s="1"/>
  <c r="W105" i="58" s="1"/>
  <c r="X105" i="58" s="1"/>
  <c r="Y105" i="58" s="1"/>
  <c r="Z105" i="58" s="1"/>
  <c r="AA105" i="58" s="1"/>
  <c r="AB105" i="58" s="1"/>
  <c r="AC105" i="58" s="1"/>
  <c r="AD105" i="58" s="1"/>
  <c r="AE105" i="58" s="1"/>
  <c r="AF105" i="58" s="1"/>
  <c r="AG105" i="58" s="1"/>
  <c r="AH105" i="58" s="1"/>
  <c r="AI105" i="58" s="1"/>
  <c r="AJ105" i="58" s="1"/>
  <c r="AK105" i="58" s="1"/>
  <c r="AL105" i="58" s="1"/>
  <c r="AM105" i="58" s="1"/>
  <c r="AN105" i="58" s="1"/>
  <c r="AO105" i="58" s="1"/>
  <c r="AP105" i="58" s="1"/>
  <c r="AQ105" i="58" s="1"/>
  <c r="AR105" i="58" s="1"/>
  <c r="AS105" i="58" s="1"/>
  <c r="AT105" i="58" s="1"/>
  <c r="AU105" i="58" s="1"/>
  <c r="AV105" i="58" s="1"/>
  <c r="AW105" i="58" s="1"/>
  <c r="AX105" i="58" s="1"/>
  <c r="AY105" i="58" s="1"/>
  <c r="AZ105" i="58" s="1"/>
  <c r="BA105" i="58" s="1"/>
  <c r="BB105" i="58" s="1"/>
  <c r="BC105" i="58" s="1"/>
  <c r="BD105" i="58" s="1"/>
  <c r="BE105" i="58" s="1"/>
  <c r="BF105" i="58" s="1"/>
  <c r="BG105" i="58" s="1"/>
  <c r="BH105" i="58" s="1"/>
  <c r="BI105" i="58" s="1"/>
  <c r="BJ105" i="58" s="1"/>
  <c r="BK105" i="58" s="1"/>
  <c r="BL103" i="58"/>
  <c r="BM103" i="58" s="1"/>
  <c r="BN103" i="58" s="1"/>
  <c r="BO103" i="58" s="1"/>
  <c r="BP103" i="58" s="1"/>
  <c r="BQ103" i="58" s="1"/>
  <c r="BR103" i="58" s="1"/>
  <c r="BS103" i="58" s="1"/>
  <c r="BT103" i="58" s="1"/>
  <c r="BU103" i="58" s="1"/>
  <c r="BV103" i="58" s="1"/>
  <c r="BW103" i="58" s="1"/>
  <c r="BL101" i="58"/>
  <c r="BM101" i="58" s="1"/>
  <c r="BN101" i="58" s="1"/>
  <c r="BO101" i="58" s="1"/>
  <c r="BP101" i="58" s="1"/>
  <c r="BQ101" i="58" s="1"/>
  <c r="BR101" i="58" s="1"/>
  <c r="BS101" i="58" s="1"/>
  <c r="BT101" i="58" s="1"/>
  <c r="BU101" i="58" s="1"/>
  <c r="BV101" i="58" s="1"/>
  <c r="BW101" i="58" s="1"/>
  <c r="BX101" i="58" s="1"/>
  <c r="BY101" i="58" s="1"/>
  <c r="BZ101" i="58" s="1"/>
  <c r="CA101" i="58" s="1"/>
  <c r="CB101" i="58" s="1"/>
  <c r="CC101" i="58" s="1"/>
  <c r="BL99" i="58"/>
  <c r="BM99" i="58" s="1"/>
  <c r="BN99" i="58" s="1"/>
  <c r="BO99" i="58" s="1"/>
  <c r="BP99" i="58" s="1"/>
  <c r="BQ99" i="58" s="1"/>
  <c r="BR99" i="58" s="1"/>
  <c r="BS99" i="58" s="1"/>
  <c r="BT99" i="58" s="1"/>
  <c r="BU99" i="58" s="1"/>
  <c r="BV99" i="58" s="1"/>
  <c r="BW99" i="58" s="1"/>
  <c r="BX99" i="58" s="1"/>
  <c r="BY99" i="58" s="1"/>
  <c r="BZ99" i="58" s="1"/>
  <c r="CA99" i="58" s="1"/>
  <c r="CB99" i="58" s="1"/>
  <c r="CC99" i="58" s="1"/>
  <c r="BL97" i="58"/>
  <c r="BM97" i="58" s="1"/>
  <c r="BN97" i="58" s="1"/>
  <c r="BO97" i="58" s="1"/>
  <c r="BP97" i="58" s="1"/>
  <c r="BQ97" i="58" s="1"/>
  <c r="BR97" i="58" s="1"/>
  <c r="BS97" i="58" s="1"/>
  <c r="BT97" i="58" s="1"/>
  <c r="BU97" i="58" s="1"/>
  <c r="BV97" i="58" s="1"/>
  <c r="BW97" i="58" s="1"/>
  <c r="BX97" i="58" s="1"/>
  <c r="BY97" i="58" s="1"/>
  <c r="BZ97" i="58" s="1"/>
  <c r="CA97" i="58" s="1"/>
  <c r="CB97" i="58" s="1"/>
  <c r="CC97" i="58" s="1"/>
  <c r="BL95" i="58"/>
  <c r="BM95" i="58" s="1"/>
  <c r="BN95" i="58" s="1"/>
  <c r="BO95" i="58" s="1"/>
  <c r="BP95" i="58" s="1"/>
  <c r="BQ95" i="58" s="1"/>
  <c r="BR95" i="58" s="1"/>
  <c r="BS95" i="58" s="1"/>
  <c r="BT95" i="58" s="1"/>
  <c r="BU95" i="58" s="1"/>
  <c r="BV95" i="58" s="1"/>
  <c r="BW95" i="58" s="1"/>
  <c r="BX95" i="58" s="1"/>
  <c r="BY95" i="58" s="1"/>
  <c r="BZ95" i="58" s="1"/>
  <c r="CA95" i="58" s="1"/>
  <c r="CB95" i="58" s="1"/>
  <c r="CC95" i="58" s="1"/>
  <c r="BL93" i="58"/>
  <c r="BM93" i="58" s="1"/>
  <c r="BN93" i="58" s="1"/>
  <c r="BO93" i="58" s="1"/>
  <c r="BP93" i="58" s="1"/>
  <c r="BQ93" i="58" s="1"/>
  <c r="BR93" i="58" s="1"/>
  <c r="BS93" i="58" s="1"/>
  <c r="BT93" i="58" s="1"/>
  <c r="BU93" i="58" s="1"/>
  <c r="BV93" i="58" s="1"/>
  <c r="BW93" i="58" s="1"/>
  <c r="BX93" i="58" s="1"/>
  <c r="BY93" i="58" s="1"/>
  <c r="BZ93" i="58" s="1"/>
  <c r="CA93" i="58" s="1"/>
  <c r="CB93" i="58" s="1"/>
  <c r="CC93" i="58" s="1"/>
  <c r="BJ91" i="58"/>
  <c r="BK91" i="58" s="1"/>
  <c r="BL91" i="58" s="1"/>
  <c r="BM91" i="58" s="1"/>
  <c r="BN91" i="58" s="1"/>
  <c r="BO91" i="58" s="1"/>
  <c r="BP91" i="58" s="1"/>
  <c r="BQ91" i="58" s="1"/>
  <c r="BR91" i="58" s="1"/>
  <c r="BS91" i="58" s="1"/>
  <c r="BT91" i="58" s="1"/>
  <c r="BU91" i="58" s="1"/>
  <c r="BV91" i="58" s="1"/>
  <c r="BW91" i="58" s="1"/>
  <c r="BX91" i="58" s="1"/>
  <c r="BY91" i="58" s="1"/>
  <c r="BZ91" i="58" s="1"/>
  <c r="CA91" i="58" s="1"/>
  <c r="CB91" i="58" s="1"/>
  <c r="CC91" i="58" s="1"/>
  <c r="CD91" i="58" s="1"/>
  <c r="CE91" i="58" s="1"/>
  <c r="CF91" i="58" s="1"/>
  <c r="CG91" i="58" s="1"/>
  <c r="CH91" i="58" s="1"/>
  <c r="CI91" i="58" s="1"/>
  <c r="CJ91" i="58" s="1"/>
  <c r="CK91" i="58" s="1"/>
  <c r="CL91" i="58" s="1"/>
  <c r="CM91" i="58" s="1"/>
  <c r="BF89" i="58"/>
  <c r="BG89" i="58" s="1"/>
  <c r="BH89" i="58" s="1"/>
  <c r="BI89" i="58" s="1"/>
  <c r="BJ89" i="58" s="1"/>
  <c r="BK89" i="58" s="1"/>
  <c r="BL89" i="58" s="1"/>
  <c r="BM89" i="58" s="1"/>
  <c r="BN89" i="58" s="1"/>
  <c r="BO89" i="58" s="1"/>
  <c r="BP89" i="58" s="1"/>
  <c r="BQ89" i="58" s="1"/>
  <c r="BR89" i="58" s="1"/>
  <c r="BS89" i="58" s="1"/>
  <c r="BT89" i="58" s="1"/>
  <c r="BU89" i="58" s="1"/>
  <c r="BV89" i="58" s="1"/>
  <c r="BW89" i="58" s="1"/>
  <c r="BX89" i="58" s="1"/>
  <c r="BY89" i="58" s="1"/>
  <c r="BZ89" i="58" s="1"/>
  <c r="CA89" i="58" s="1"/>
  <c r="CB89" i="58" s="1"/>
  <c r="CC89" i="58" s="1"/>
  <c r="CD89" i="58" s="1"/>
  <c r="CE89" i="58" s="1"/>
  <c r="CF89" i="58" s="1"/>
  <c r="CG89" i="58" s="1"/>
  <c r="CH89" i="58" s="1"/>
  <c r="CI89" i="58" s="1"/>
  <c r="CJ89" i="58" s="1"/>
  <c r="CK89" i="58" s="1"/>
  <c r="CL89" i="58" s="1"/>
  <c r="CM89" i="58" s="1"/>
  <c r="BF87" i="58"/>
  <c r="BG87" i="58" s="1"/>
  <c r="BH87" i="58" s="1"/>
  <c r="BI87" i="58" s="1"/>
  <c r="BJ87" i="58" s="1"/>
  <c r="BK87" i="58" s="1"/>
  <c r="BL87" i="58" s="1"/>
  <c r="BM87" i="58" s="1"/>
  <c r="BN87" i="58" s="1"/>
  <c r="BO87" i="58" s="1"/>
  <c r="BP87" i="58" s="1"/>
  <c r="BQ87" i="58" s="1"/>
  <c r="BR87" i="58" s="1"/>
  <c r="BS87" i="58" s="1"/>
  <c r="BT87" i="58" s="1"/>
  <c r="BU87" i="58" s="1"/>
  <c r="BV87" i="58" s="1"/>
  <c r="BW87" i="58" s="1"/>
  <c r="BX87" i="58" s="1"/>
  <c r="BY87" i="58" s="1"/>
  <c r="BZ87" i="58" s="1"/>
  <c r="CA87" i="58" s="1"/>
  <c r="CB87" i="58" s="1"/>
  <c r="CC87" i="58" s="1"/>
  <c r="CD87" i="58" s="1"/>
  <c r="CE87" i="58" s="1"/>
  <c r="CF87" i="58" s="1"/>
  <c r="CG87" i="58" s="1"/>
  <c r="CH87" i="58" s="1"/>
  <c r="CI87" i="58" s="1"/>
  <c r="CJ87" i="58" s="1"/>
  <c r="CK87" i="58" s="1"/>
  <c r="CL87" i="58" s="1"/>
  <c r="CM87" i="58" s="1"/>
  <c r="BJ85" i="58"/>
  <c r="BK85" i="58" s="1"/>
  <c r="BL85" i="58" s="1"/>
  <c r="BM85" i="58" s="1"/>
  <c r="BN85" i="58" s="1"/>
  <c r="BO85" i="58" s="1"/>
  <c r="BP85" i="58" s="1"/>
  <c r="BQ85" i="58" s="1"/>
  <c r="BR85" i="58" s="1"/>
  <c r="BS85" i="58" s="1"/>
  <c r="BT85" i="58" s="1"/>
  <c r="BU85" i="58" s="1"/>
  <c r="BV85" i="58" s="1"/>
  <c r="BW85" i="58" s="1"/>
  <c r="BX85" i="58" s="1"/>
  <c r="BY85" i="58" s="1"/>
  <c r="BZ85" i="58" s="1"/>
  <c r="CA85" i="58" s="1"/>
  <c r="CB85" i="58" s="1"/>
  <c r="CC85" i="58" s="1"/>
  <c r="CD85" i="58" s="1"/>
  <c r="CE85" i="58" s="1"/>
  <c r="CF85" i="58" s="1"/>
  <c r="CG85" i="58" s="1"/>
  <c r="CH85" i="58" s="1"/>
  <c r="CI85" i="58" s="1"/>
  <c r="CJ85" i="58" s="1"/>
  <c r="CK85" i="58" s="1"/>
  <c r="CL85" i="58" s="1"/>
  <c r="CM85" i="58" s="1"/>
  <c r="AU85" i="58"/>
  <c r="AV85" i="58" s="1"/>
  <c r="AW85" i="58" s="1"/>
  <c r="AX85" i="58" s="1"/>
  <c r="AY85" i="58" s="1"/>
  <c r="AZ85" i="58" s="1"/>
  <c r="BA85" i="58" s="1"/>
  <c r="BB85" i="58" s="1"/>
  <c r="BC85" i="58" s="1"/>
  <c r="BD85" i="58" s="1"/>
  <c r="AT83" i="58"/>
  <c r="AU83" i="58" s="1"/>
  <c r="AV83" i="58" s="1"/>
  <c r="AW83" i="58" s="1"/>
  <c r="AX83" i="58" s="1"/>
  <c r="AY83" i="58" s="1"/>
  <c r="AZ83" i="58" s="1"/>
  <c r="BA83" i="58" s="1"/>
  <c r="BB83" i="58" s="1"/>
  <c r="BC83" i="58" s="1"/>
  <c r="BD83" i="58" s="1"/>
  <c r="BE83" i="58" s="1"/>
  <c r="BF83" i="58" s="1"/>
  <c r="BG83" i="58" s="1"/>
  <c r="BH83" i="58" s="1"/>
  <c r="BI83" i="58" s="1"/>
  <c r="BJ83" i="58" s="1"/>
  <c r="BK83" i="58" s="1"/>
  <c r="BL83" i="58" s="1"/>
  <c r="BM83" i="58" s="1"/>
  <c r="BN83" i="58" s="1"/>
  <c r="BO83" i="58" s="1"/>
  <c r="BP83" i="58" s="1"/>
  <c r="BQ83" i="58" s="1"/>
  <c r="BR83" i="58" s="1"/>
  <c r="BS83" i="58" s="1"/>
  <c r="BT83" i="58" s="1"/>
  <c r="BU83" i="58" s="1"/>
  <c r="BV83" i="58" s="1"/>
  <c r="BW83" i="58" s="1"/>
  <c r="BX83" i="58" s="1"/>
  <c r="BY83" i="58" s="1"/>
  <c r="BZ83" i="58" s="1"/>
  <c r="CA83" i="58" s="1"/>
  <c r="CB83" i="58" s="1"/>
  <c r="CC83" i="58" s="1"/>
  <c r="CD83" i="58" s="1"/>
  <c r="CE83" i="58" s="1"/>
  <c r="CF83" i="58" s="1"/>
  <c r="CG83" i="58" s="1"/>
  <c r="CH83" i="58" s="1"/>
  <c r="CI83" i="58" s="1"/>
  <c r="CJ83" i="58" s="1"/>
  <c r="CK83" i="58" s="1"/>
  <c r="CL83" i="58" s="1"/>
  <c r="CM83" i="58" s="1"/>
  <c r="AT81" i="58"/>
  <c r="AU81" i="58" s="1"/>
  <c r="AV81" i="58" s="1"/>
  <c r="AW81" i="58" s="1"/>
  <c r="AX81" i="58" s="1"/>
  <c r="AY81" i="58" s="1"/>
  <c r="AZ81" i="58" s="1"/>
  <c r="BA81" i="58" s="1"/>
  <c r="BB81" i="58" s="1"/>
  <c r="BC81" i="58" s="1"/>
  <c r="BD81" i="58" s="1"/>
  <c r="BE81" i="58" s="1"/>
  <c r="BF81" i="58" s="1"/>
  <c r="BG81" i="58" s="1"/>
  <c r="BH81" i="58" s="1"/>
  <c r="BI81" i="58" s="1"/>
  <c r="BJ81" i="58" s="1"/>
  <c r="BK81" i="58" s="1"/>
  <c r="BL81" i="58" s="1"/>
  <c r="BM81" i="58" s="1"/>
  <c r="BN81" i="58" s="1"/>
  <c r="BO81" i="58" s="1"/>
  <c r="BP81" i="58" s="1"/>
  <c r="BQ81" i="58" s="1"/>
  <c r="BR81" i="58" s="1"/>
  <c r="BS81" i="58" s="1"/>
  <c r="BT81" i="58" s="1"/>
  <c r="BU81" i="58" s="1"/>
  <c r="BV81" i="58" s="1"/>
  <c r="BW81" i="58" s="1"/>
  <c r="BX81" i="58" s="1"/>
  <c r="BY81" i="58" s="1"/>
  <c r="BZ81" i="58" s="1"/>
  <c r="CA81" i="58" s="1"/>
  <c r="CB81" i="58" s="1"/>
  <c r="CC81" i="58" s="1"/>
  <c r="CD81" i="58" s="1"/>
  <c r="CE81" i="58" s="1"/>
  <c r="CF81" i="58" s="1"/>
  <c r="CG81" i="58" s="1"/>
  <c r="CH81" i="58" s="1"/>
  <c r="CI81" i="58" s="1"/>
  <c r="CJ81" i="58" s="1"/>
  <c r="CK81" i="58" s="1"/>
  <c r="CL81" i="58" s="1"/>
  <c r="CM81" i="58" s="1"/>
  <c r="AU79" i="58"/>
  <c r="AV79" i="58" s="1"/>
  <c r="AW79" i="58" s="1"/>
  <c r="AX79" i="58" s="1"/>
  <c r="AY79" i="58" s="1"/>
  <c r="AZ79" i="58" s="1"/>
  <c r="BA79" i="58" s="1"/>
  <c r="BB79" i="58" s="1"/>
  <c r="BC79" i="58" s="1"/>
  <c r="BD79" i="58" s="1"/>
  <c r="BE79" i="58" s="1"/>
  <c r="BF79" i="58" s="1"/>
  <c r="BG79" i="58" s="1"/>
  <c r="BH79" i="58" s="1"/>
  <c r="BI79" i="58" s="1"/>
  <c r="BJ79" i="58" s="1"/>
  <c r="BK79" i="58" s="1"/>
  <c r="BL79" i="58" s="1"/>
  <c r="BM79" i="58" s="1"/>
  <c r="BN79" i="58" s="1"/>
  <c r="BO79" i="58" s="1"/>
  <c r="BP79" i="58" s="1"/>
  <c r="BQ79" i="58" s="1"/>
  <c r="BR79" i="58" s="1"/>
  <c r="BS79" i="58" s="1"/>
  <c r="BT79" i="58" s="1"/>
  <c r="BU79" i="58" s="1"/>
  <c r="BV79" i="58" s="1"/>
  <c r="BW79" i="58" s="1"/>
  <c r="BX79" i="58" s="1"/>
  <c r="BY79" i="58" s="1"/>
  <c r="BZ79" i="58" s="1"/>
  <c r="CA79" i="58" s="1"/>
  <c r="CB79" i="58" s="1"/>
  <c r="CC79" i="58" s="1"/>
  <c r="CD79" i="58" s="1"/>
  <c r="CE79" i="58" s="1"/>
  <c r="CF79" i="58" s="1"/>
  <c r="CG79" i="58" s="1"/>
  <c r="CH79" i="58" s="1"/>
  <c r="CI79" i="58" s="1"/>
  <c r="CJ79" i="58" s="1"/>
  <c r="CK79" i="58" s="1"/>
  <c r="CL79" i="58" s="1"/>
  <c r="CM79" i="58" s="1"/>
  <c r="AT77" i="58"/>
  <c r="AU77" i="58" s="1"/>
  <c r="AV77" i="58" s="1"/>
  <c r="AW77" i="58" s="1"/>
  <c r="AX77" i="58" s="1"/>
  <c r="AY77" i="58" s="1"/>
  <c r="AZ77" i="58" s="1"/>
  <c r="BA77" i="58" s="1"/>
  <c r="BB77" i="58" s="1"/>
  <c r="BC77" i="58" s="1"/>
  <c r="BD77" i="58" s="1"/>
  <c r="BE77" i="58" s="1"/>
  <c r="BF77" i="58" s="1"/>
  <c r="BG77" i="58" s="1"/>
  <c r="BH77" i="58" s="1"/>
  <c r="BI77" i="58" s="1"/>
  <c r="BJ77" i="58" s="1"/>
  <c r="BK77" i="58" s="1"/>
  <c r="BL77" i="58" s="1"/>
  <c r="BM77" i="58" s="1"/>
  <c r="BN77" i="58" s="1"/>
  <c r="BO77" i="58" s="1"/>
  <c r="BP77" i="58" s="1"/>
  <c r="BQ77" i="58" s="1"/>
  <c r="BR77" i="58" s="1"/>
  <c r="BS77" i="58" s="1"/>
  <c r="BT77" i="58" s="1"/>
  <c r="BU77" i="58" s="1"/>
  <c r="BV77" i="58" s="1"/>
  <c r="BW77" i="58" s="1"/>
  <c r="BX77" i="58" s="1"/>
  <c r="BY77" i="58" s="1"/>
  <c r="BZ77" i="58" s="1"/>
  <c r="CA77" i="58" s="1"/>
  <c r="CB77" i="58" s="1"/>
  <c r="CC77" i="58" s="1"/>
  <c r="CD77" i="58" s="1"/>
  <c r="CE77" i="58" s="1"/>
  <c r="CF77" i="58" s="1"/>
  <c r="CG77" i="58" s="1"/>
  <c r="CH77" i="58" s="1"/>
  <c r="CI77" i="58" s="1"/>
  <c r="CJ77" i="58" s="1"/>
  <c r="CK77" i="58" s="1"/>
  <c r="CL77" i="58" s="1"/>
  <c r="CM77" i="58" s="1"/>
  <c r="AT75" i="58"/>
  <c r="AU75" i="58" s="1"/>
  <c r="AV75" i="58" s="1"/>
  <c r="AW75" i="58" s="1"/>
  <c r="AX75" i="58" s="1"/>
  <c r="AY75" i="58" s="1"/>
  <c r="AZ75" i="58" s="1"/>
  <c r="BA75" i="58" s="1"/>
  <c r="BB75" i="58" s="1"/>
  <c r="BC75" i="58" s="1"/>
  <c r="BD75" i="58" s="1"/>
  <c r="BE75" i="58" s="1"/>
  <c r="BF75" i="58" s="1"/>
  <c r="BG75" i="58" s="1"/>
  <c r="BH75" i="58" s="1"/>
  <c r="BI75" i="58" s="1"/>
  <c r="BJ75" i="58" s="1"/>
  <c r="BK75" i="58" s="1"/>
  <c r="BL75" i="58" s="1"/>
  <c r="BM75" i="58" s="1"/>
  <c r="BN75" i="58" s="1"/>
  <c r="BO75" i="58" s="1"/>
  <c r="BP75" i="58" s="1"/>
  <c r="BQ75" i="58" s="1"/>
  <c r="BR75" i="58" s="1"/>
  <c r="BS75" i="58" s="1"/>
  <c r="BT75" i="58" s="1"/>
  <c r="BU75" i="58" s="1"/>
  <c r="BV75" i="58" s="1"/>
  <c r="BW75" i="58" s="1"/>
  <c r="BX75" i="58" s="1"/>
  <c r="BY75" i="58" s="1"/>
  <c r="BZ75" i="58" s="1"/>
  <c r="CA75" i="58" s="1"/>
  <c r="CB75" i="58" s="1"/>
  <c r="CC75" i="58" s="1"/>
  <c r="CD75" i="58" s="1"/>
  <c r="CE75" i="58" s="1"/>
  <c r="CF75" i="58" s="1"/>
  <c r="CG75" i="58" s="1"/>
  <c r="CH75" i="58" s="1"/>
  <c r="CI75" i="58" s="1"/>
  <c r="CJ75" i="58" s="1"/>
  <c r="CK75" i="58" s="1"/>
  <c r="CL75" i="58" s="1"/>
  <c r="CM75" i="58" s="1"/>
  <c r="BC73" i="58"/>
  <c r="BD73" i="58" s="1"/>
  <c r="BE73" i="58" s="1"/>
  <c r="BF73" i="58" s="1"/>
  <c r="BG73" i="58" s="1"/>
  <c r="BH73" i="58" s="1"/>
  <c r="BI73" i="58" s="1"/>
  <c r="BJ73" i="58" s="1"/>
  <c r="BK73" i="58" s="1"/>
  <c r="BL73" i="58" s="1"/>
  <c r="BM73" i="58" s="1"/>
  <c r="BN73" i="58" s="1"/>
  <c r="BO73" i="58" s="1"/>
  <c r="BP73" i="58" s="1"/>
  <c r="BQ73" i="58" s="1"/>
  <c r="BR73" i="58" s="1"/>
  <c r="BS73" i="58" s="1"/>
  <c r="BT73" i="58" s="1"/>
  <c r="BU73" i="58" s="1"/>
  <c r="BV73" i="58" s="1"/>
  <c r="BW73" i="58" s="1"/>
  <c r="BX73" i="58" s="1"/>
  <c r="BY73" i="58" s="1"/>
  <c r="BZ73" i="58" s="1"/>
  <c r="CA73" i="58" s="1"/>
  <c r="CB73" i="58" s="1"/>
  <c r="CC73" i="58" s="1"/>
  <c r="BC71" i="58"/>
  <c r="BD71" i="58" s="1"/>
  <c r="BE71" i="58" s="1"/>
  <c r="BF71" i="58" s="1"/>
  <c r="BG71" i="58" s="1"/>
  <c r="BH71" i="58" s="1"/>
  <c r="BI71" i="58" s="1"/>
  <c r="BJ71" i="58" s="1"/>
  <c r="BK71" i="58" s="1"/>
  <c r="BL71" i="58" s="1"/>
  <c r="BM71" i="58" s="1"/>
  <c r="BN71" i="58" s="1"/>
  <c r="BO71" i="58" s="1"/>
  <c r="BP71" i="58" s="1"/>
  <c r="BQ71" i="58" s="1"/>
  <c r="BR71" i="58" s="1"/>
  <c r="BS71" i="58" s="1"/>
  <c r="BT71" i="58" s="1"/>
  <c r="BU71" i="58" s="1"/>
  <c r="BV71" i="58" s="1"/>
  <c r="BW71" i="58" s="1"/>
  <c r="BX71" i="58" s="1"/>
  <c r="BY71" i="58" s="1"/>
  <c r="BZ71" i="58" s="1"/>
  <c r="CA71" i="58" s="1"/>
  <c r="CB71" i="58" s="1"/>
  <c r="CC71" i="58" s="1"/>
  <c r="BC69" i="58"/>
  <c r="BD69" i="58" s="1"/>
  <c r="BE69" i="58" s="1"/>
  <c r="BF69" i="58" s="1"/>
  <c r="BG69" i="58" s="1"/>
  <c r="BH69" i="58" s="1"/>
  <c r="BI69" i="58" s="1"/>
  <c r="BJ69" i="58" s="1"/>
  <c r="BK69" i="58" s="1"/>
  <c r="BL69" i="58" s="1"/>
  <c r="BM69" i="58" s="1"/>
  <c r="BN69" i="58" s="1"/>
  <c r="BO69" i="58" s="1"/>
  <c r="BP69" i="58" s="1"/>
  <c r="BQ69" i="58" s="1"/>
  <c r="BR69" i="58" s="1"/>
  <c r="BS69" i="58" s="1"/>
  <c r="BT69" i="58" s="1"/>
  <c r="BU69" i="58" s="1"/>
  <c r="BV69" i="58" s="1"/>
  <c r="BW69" i="58" s="1"/>
  <c r="BX69" i="58" s="1"/>
  <c r="BY69" i="58" s="1"/>
  <c r="BZ69" i="58" s="1"/>
  <c r="CA69" i="58" s="1"/>
  <c r="CB69" i="58" s="1"/>
  <c r="CC69" i="58" s="1"/>
  <c r="Y67" i="58"/>
  <c r="Z67" i="58" s="1"/>
  <c r="AA67" i="58" s="1"/>
  <c r="AB67" i="58" s="1"/>
  <c r="AC67" i="58" s="1"/>
  <c r="AD67" i="58" s="1"/>
  <c r="AE67" i="58" s="1"/>
  <c r="AF67" i="58" s="1"/>
  <c r="AG67" i="58" s="1"/>
  <c r="AH67" i="58" s="1"/>
  <c r="AI67" i="58" s="1"/>
  <c r="AJ67" i="58" s="1"/>
  <c r="AK67" i="58" s="1"/>
  <c r="AL67" i="58" s="1"/>
  <c r="AM67" i="58" s="1"/>
  <c r="AN67" i="58" s="1"/>
  <c r="AO67" i="58" s="1"/>
  <c r="AP67" i="58" s="1"/>
  <c r="AQ67" i="58" s="1"/>
  <c r="AR67" i="58" s="1"/>
  <c r="AS67" i="58" s="1"/>
  <c r="AT67" i="58" s="1"/>
  <c r="AU67" i="58" s="1"/>
  <c r="AV67" i="58" s="1"/>
  <c r="AW67" i="58" s="1"/>
  <c r="AX67" i="58" s="1"/>
  <c r="AY67" i="58" s="1"/>
  <c r="AZ67" i="58" s="1"/>
  <c r="BA67" i="58" s="1"/>
  <c r="BB67" i="58" s="1"/>
  <c r="BC67" i="58" s="1"/>
  <c r="BD67" i="58" s="1"/>
  <c r="BE67" i="58" s="1"/>
  <c r="BF67" i="58" s="1"/>
  <c r="BG67" i="58" s="1"/>
  <c r="BH67" i="58" s="1"/>
  <c r="BI67" i="58" s="1"/>
  <c r="BJ67" i="58" s="1"/>
  <c r="BK67" i="58" s="1"/>
  <c r="BL67" i="58" s="1"/>
  <c r="BM67" i="58" s="1"/>
  <c r="BN67" i="58" s="1"/>
  <c r="BO67" i="58" s="1"/>
  <c r="BP67" i="58" s="1"/>
  <c r="BQ67" i="58" s="1"/>
  <c r="BR67" i="58" s="1"/>
  <c r="BS67" i="58" s="1"/>
  <c r="BT67" i="58" s="1"/>
  <c r="BU67" i="58" s="1"/>
  <c r="BV67" i="58" s="1"/>
  <c r="BW67" i="58" s="1"/>
  <c r="BX67" i="58" s="1"/>
  <c r="BY67" i="58" s="1"/>
  <c r="BZ67" i="58" s="1"/>
  <c r="CA67" i="58" s="1"/>
  <c r="CB67" i="58" s="1"/>
  <c r="CC67" i="58" s="1"/>
  <c r="CD67" i="58" s="1"/>
  <c r="CE67" i="58" s="1"/>
  <c r="CF67" i="58" s="1"/>
  <c r="CG67" i="58" s="1"/>
  <c r="CH67" i="58" s="1"/>
  <c r="CI67" i="58" s="1"/>
  <c r="CJ67" i="58" s="1"/>
  <c r="CK67" i="58" s="1"/>
  <c r="CL67" i="58" s="1"/>
  <c r="CM67" i="58" s="1"/>
  <c r="X67" i="58"/>
  <c r="W67" i="58"/>
  <c r="N65" i="58"/>
  <c r="O65" i="58" s="1"/>
  <c r="P65" i="58" s="1"/>
  <c r="Q65" i="58" s="1"/>
  <c r="R65" i="58" s="1"/>
  <c r="S65" i="58" s="1"/>
  <c r="T65" i="58" s="1"/>
  <c r="U65" i="58" s="1"/>
  <c r="V65" i="58" s="1"/>
  <c r="W65" i="58" s="1"/>
  <c r="X65" i="58" s="1"/>
  <c r="Y65" i="58" s="1"/>
  <c r="Z65" i="58" s="1"/>
  <c r="AA65" i="58" s="1"/>
  <c r="AB65" i="58" s="1"/>
  <c r="AC65" i="58" s="1"/>
  <c r="AD65" i="58" s="1"/>
  <c r="AE65" i="58" s="1"/>
  <c r="AF65" i="58" s="1"/>
  <c r="AG65" i="58" s="1"/>
  <c r="AH65" i="58" s="1"/>
  <c r="AI65" i="58" s="1"/>
  <c r="AJ65" i="58" s="1"/>
  <c r="AK65" i="58" s="1"/>
  <c r="AL65" i="58" s="1"/>
  <c r="AM65" i="58" s="1"/>
  <c r="AN65" i="58" s="1"/>
  <c r="AO65" i="58" s="1"/>
  <c r="AP65" i="58" s="1"/>
  <c r="AQ65" i="58" s="1"/>
  <c r="AR65" i="58" s="1"/>
  <c r="AS65" i="58" s="1"/>
  <c r="AT65" i="58" s="1"/>
  <c r="AU65" i="58" s="1"/>
  <c r="AV65" i="58" s="1"/>
  <c r="AW65" i="58" s="1"/>
  <c r="AX65" i="58" s="1"/>
  <c r="AY65" i="58" s="1"/>
  <c r="AZ65" i="58" s="1"/>
  <c r="BA65" i="58" s="1"/>
  <c r="BB65" i="58" s="1"/>
  <c r="BC65" i="58" s="1"/>
  <c r="BD65" i="58" s="1"/>
  <c r="BE65" i="58" s="1"/>
  <c r="BF65" i="58" s="1"/>
  <c r="BG65" i="58" s="1"/>
  <c r="BH65" i="58" s="1"/>
  <c r="BI65" i="58" s="1"/>
  <c r="BJ65" i="58" s="1"/>
  <c r="BK65" i="58" s="1"/>
  <c r="BL65" i="58" s="1"/>
  <c r="BM65" i="58" s="1"/>
  <c r="BN65" i="58" s="1"/>
  <c r="BO65" i="58" s="1"/>
  <c r="BP65" i="58" s="1"/>
  <c r="BQ65" i="58" s="1"/>
  <c r="BR65" i="58" s="1"/>
  <c r="BS65" i="58" s="1"/>
  <c r="BT65" i="58" s="1"/>
  <c r="BU65" i="58" s="1"/>
  <c r="BV65" i="58" s="1"/>
  <c r="BW65" i="58" s="1"/>
  <c r="BX65" i="58" s="1"/>
  <c r="BY65" i="58" s="1"/>
  <c r="BZ65" i="58" s="1"/>
  <c r="CA65" i="58" s="1"/>
  <c r="CB65" i="58" s="1"/>
  <c r="CC65" i="58" s="1"/>
  <c r="CD65" i="58" s="1"/>
  <c r="CE65" i="58" s="1"/>
  <c r="CF65" i="58" s="1"/>
  <c r="CG65" i="58" s="1"/>
  <c r="CH65" i="58" s="1"/>
  <c r="CI65" i="58" s="1"/>
  <c r="CJ65" i="58" s="1"/>
  <c r="CK65" i="58" s="1"/>
  <c r="CL65" i="58" s="1"/>
  <c r="CM65" i="58" s="1"/>
  <c r="N63" i="58"/>
  <c r="O63" i="58" s="1"/>
  <c r="P63" i="58" s="1"/>
  <c r="Q63" i="58" s="1"/>
  <c r="R63" i="58" s="1"/>
  <c r="S63" i="58" s="1"/>
  <c r="T63" i="58" s="1"/>
  <c r="U63" i="58" s="1"/>
  <c r="V63" i="58" s="1"/>
  <c r="W63" i="58" s="1"/>
  <c r="X63" i="58" s="1"/>
  <c r="Y63" i="58" s="1"/>
  <c r="Z63" i="58" s="1"/>
  <c r="AA63" i="58" s="1"/>
  <c r="AB63" i="58" s="1"/>
  <c r="AC63" i="58" s="1"/>
  <c r="AD63" i="58" s="1"/>
  <c r="AE63" i="58" s="1"/>
  <c r="AF63" i="58" s="1"/>
  <c r="AG63" i="58" s="1"/>
  <c r="AH63" i="58" s="1"/>
  <c r="AI63" i="58" s="1"/>
  <c r="AJ63" i="58" s="1"/>
  <c r="AK63" i="58" s="1"/>
  <c r="AL63" i="58" s="1"/>
  <c r="AM63" i="58" s="1"/>
  <c r="AN63" i="58" s="1"/>
  <c r="AO63" i="58" s="1"/>
  <c r="AP63" i="58" s="1"/>
  <c r="AQ63" i="58" s="1"/>
  <c r="AR63" i="58" s="1"/>
  <c r="AS63" i="58" s="1"/>
  <c r="AT63" i="58" s="1"/>
  <c r="AU63" i="58" s="1"/>
  <c r="AV63" i="58" s="1"/>
  <c r="AW63" i="58" s="1"/>
  <c r="AX63" i="58" s="1"/>
  <c r="AY63" i="58" s="1"/>
  <c r="AZ63" i="58" s="1"/>
  <c r="BA63" i="58" s="1"/>
  <c r="BB63" i="58" s="1"/>
  <c r="BC63" i="58" s="1"/>
  <c r="BD63" i="58" s="1"/>
  <c r="BE63" i="58" s="1"/>
  <c r="BF63" i="58" s="1"/>
  <c r="BG63" i="58" s="1"/>
  <c r="BH63" i="58" s="1"/>
  <c r="BI63" i="58" s="1"/>
  <c r="BJ63" i="58" s="1"/>
  <c r="BK63" i="58" s="1"/>
  <c r="BL63" i="58" s="1"/>
  <c r="BM63" i="58" s="1"/>
  <c r="BN63" i="58" s="1"/>
  <c r="BO63" i="58" s="1"/>
  <c r="BP63" i="58" s="1"/>
  <c r="BQ63" i="58" s="1"/>
  <c r="BR63" i="58" s="1"/>
  <c r="BS63" i="58" s="1"/>
  <c r="BT63" i="58" s="1"/>
  <c r="BU63" i="58" s="1"/>
  <c r="BV63" i="58" s="1"/>
  <c r="BW63" i="58" s="1"/>
  <c r="BX63" i="58" s="1"/>
  <c r="BY63" i="58" s="1"/>
  <c r="BZ63" i="58" s="1"/>
  <c r="CA63" i="58" s="1"/>
  <c r="CB63" i="58" s="1"/>
  <c r="CC63" i="58" s="1"/>
  <c r="CD63" i="58" s="1"/>
  <c r="CE63" i="58" s="1"/>
  <c r="CF63" i="58" s="1"/>
  <c r="CG63" i="58" s="1"/>
  <c r="CH63" i="58" s="1"/>
  <c r="CI63" i="58" s="1"/>
  <c r="CJ63" i="58" s="1"/>
  <c r="CK63" i="58" s="1"/>
  <c r="CL63" i="58" s="1"/>
  <c r="CM63" i="58" s="1"/>
  <c r="AV61" i="58"/>
  <c r="AW61" i="58" s="1"/>
  <c r="AX61" i="58" s="1"/>
  <c r="AY61" i="58" s="1"/>
  <c r="AZ61" i="58" s="1"/>
  <c r="BA61" i="58" s="1"/>
  <c r="BB61" i="58" s="1"/>
  <c r="BC61" i="58" s="1"/>
  <c r="BD61" i="58" s="1"/>
  <c r="BE61" i="58" s="1"/>
  <c r="BF61" i="58" s="1"/>
  <c r="BG61" i="58" s="1"/>
  <c r="BH61" i="58" s="1"/>
  <c r="BI61" i="58" s="1"/>
  <c r="BJ61" i="58" s="1"/>
  <c r="BK61" i="58" s="1"/>
  <c r="BL61" i="58" s="1"/>
  <c r="BM61" i="58" s="1"/>
  <c r="BN61" i="58" s="1"/>
  <c r="BO61" i="58" s="1"/>
  <c r="BP61" i="58" s="1"/>
  <c r="BQ61" i="58" s="1"/>
  <c r="BR61" i="58" s="1"/>
  <c r="BS61" i="58" s="1"/>
  <c r="BT61" i="58" s="1"/>
  <c r="BU61" i="58" s="1"/>
  <c r="BV61" i="58" s="1"/>
  <c r="BW61" i="58" s="1"/>
  <c r="BX61" i="58" s="1"/>
  <c r="BY61" i="58" s="1"/>
  <c r="BZ61" i="58" s="1"/>
  <c r="CA61" i="58" s="1"/>
  <c r="CB61" i="58" s="1"/>
  <c r="CC61" i="58" s="1"/>
  <c r="CD61" i="58" s="1"/>
  <c r="CE61" i="58" s="1"/>
  <c r="CF61" i="58" s="1"/>
  <c r="CG61" i="58" s="1"/>
  <c r="CH61" i="58" s="1"/>
  <c r="CI61" i="58" s="1"/>
  <c r="CJ61" i="58" s="1"/>
  <c r="CK61" i="58" s="1"/>
  <c r="CL61" i="58" s="1"/>
  <c r="CM61" i="58" s="1"/>
  <c r="AV59" i="58"/>
  <c r="AW59" i="58" s="1"/>
  <c r="AX59" i="58" s="1"/>
  <c r="AY59" i="58" s="1"/>
  <c r="AZ59" i="58" s="1"/>
  <c r="BA59" i="58" s="1"/>
  <c r="BB59" i="58" s="1"/>
  <c r="BC59" i="58" s="1"/>
  <c r="BD59" i="58" s="1"/>
  <c r="BE59" i="58" s="1"/>
  <c r="BF59" i="58" s="1"/>
  <c r="BG59" i="58" s="1"/>
  <c r="BH59" i="58" s="1"/>
  <c r="BI59" i="58" s="1"/>
  <c r="BJ59" i="58" s="1"/>
  <c r="BK59" i="58" s="1"/>
  <c r="BL59" i="58" s="1"/>
  <c r="BM59" i="58" s="1"/>
  <c r="BN59" i="58" s="1"/>
  <c r="BO59" i="58" s="1"/>
  <c r="BP59" i="58" s="1"/>
  <c r="BQ59" i="58" s="1"/>
  <c r="BR59" i="58" s="1"/>
  <c r="BS59" i="58" s="1"/>
  <c r="BT59" i="58" s="1"/>
  <c r="BU59" i="58" s="1"/>
  <c r="BV59" i="58" s="1"/>
  <c r="BW59" i="58" s="1"/>
  <c r="BX59" i="58" s="1"/>
  <c r="BY59" i="58" s="1"/>
  <c r="BZ59" i="58" s="1"/>
  <c r="CA59" i="58" s="1"/>
  <c r="CB59" i="58" s="1"/>
  <c r="CC59" i="58" s="1"/>
  <c r="CD59" i="58" s="1"/>
  <c r="CE59" i="58" s="1"/>
  <c r="CF59" i="58" s="1"/>
  <c r="CG59" i="58" s="1"/>
  <c r="CH59" i="58" s="1"/>
  <c r="CI59" i="58" s="1"/>
  <c r="CJ59" i="58" s="1"/>
  <c r="CK59" i="58" s="1"/>
  <c r="CL59" i="58" s="1"/>
  <c r="CM59" i="58" s="1"/>
  <c r="AV57" i="58"/>
  <c r="AW57" i="58" s="1"/>
  <c r="AX57" i="58" s="1"/>
  <c r="AY57" i="58" s="1"/>
  <c r="AZ57" i="58" s="1"/>
  <c r="BA57" i="58" s="1"/>
  <c r="BB57" i="58" s="1"/>
  <c r="BC57" i="58" s="1"/>
  <c r="BD57" i="58" s="1"/>
  <c r="BE57" i="58" s="1"/>
  <c r="BF57" i="58" s="1"/>
  <c r="BG57" i="58" s="1"/>
  <c r="BH57" i="58" s="1"/>
  <c r="BI57" i="58" s="1"/>
  <c r="BJ57" i="58" s="1"/>
  <c r="BK57" i="58" s="1"/>
  <c r="BL57" i="58" s="1"/>
  <c r="BM57" i="58" s="1"/>
  <c r="BN57" i="58" s="1"/>
  <c r="BO57" i="58" s="1"/>
  <c r="BP57" i="58" s="1"/>
  <c r="BQ57" i="58" s="1"/>
  <c r="BR57" i="58" s="1"/>
  <c r="BS57" i="58" s="1"/>
  <c r="BT57" i="58" s="1"/>
  <c r="BU57" i="58" s="1"/>
  <c r="BV57" i="58" s="1"/>
  <c r="BW57" i="58" s="1"/>
  <c r="BX57" i="58" s="1"/>
  <c r="BY57" i="58" s="1"/>
  <c r="BZ57" i="58" s="1"/>
  <c r="CA57" i="58" s="1"/>
  <c r="CB57" i="58" s="1"/>
  <c r="CC57" i="58" s="1"/>
  <c r="CD57" i="58" s="1"/>
  <c r="CE57" i="58" s="1"/>
  <c r="CF57" i="58" s="1"/>
  <c r="CG57" i="58" s="1"/>
  <c r="CH57" i="58" s="1"/>
  <c r="CI57" i="58" s="1"/>
  <c r="CJ57" i="58" s="1"/>
  <c r="CK57" i="58" s="1"/>
  <c r="CL57" i="58" s="1"/>
  <c r="CM57" i="58" s="1"/>
  <c r="AR55" i="58"/>
  <c r="AS55" i="58" s="1"/>
  <c r="AT55" i="58" s="1"/>
  <c r="AU55" i="58" s="1"/>
  <c r="AV55" i="58" s="1"/>
  <c r="AW55" i="58" s="1"/>
  <c r="AX55" i="58" s="1"/>
  <c r="AY55" i="58" s="1"/>
  <c r="AZ55" i="58" s="1"/>
  <c r="BA55" i="58" s="1"/>
  <c r="BB55" i="58" s="1"/>
  <c r="BC55" i="58" s="1"/>
  <c r="BD55" i="58" s="1"/>
  <c r="BE55" i="58" s="1"/>
  <c r="BF55" i="58" s="1"/>
  <c r="BG55" i="58" s="1"/>
  <c r="BH55" i="58" s="1"/>
  <c r="BI55" i="58" s="1"/>
  <c r="BJ55" i="58" s="1"/>
  <c r="BK55" i="58" s="1"/>
  <c r="BL55" i="58" s="1"/>
  <c r="BM55" i="58" s="1"/>
  <c r="BN55" i="58" s="1"/>
  <c r="BO55" i="58" s="1"/>
  <c r="BP55" i="58" s="1"/>
  <c r="BQ55" i="58" s="1"/>
  <c r="BR55" i="58" s="1"/>
  <c r="BS55" i="58" s="1"/>
  <c r="BT55" i="58" s="1"/>
  <c r="BU55" i="58" s="1"/>
  <c r="BV55" i="58" s="1"/>
  <c r="BW55" i="58" s="1"/>
  <c r="BX55" i="58" s="1"/>
  <c r="BY55" i="58" s="1"/>
  <c r="BZ55" i="58" s="1"/>
  <c r="CA55" i="58" s="1"/>
  <c r="CB55" i="58" s="1"/>
  <c r="CC55" i="58" s="1"/>
  <c r="CD55" i="58" s="1"/>
  <c r="CE55" i="58" s="1"/>
  <c r="CF55" i="58" s="1"/>
  <c r="CG55" i="58" s="1"/>
  <c r="CH55" i="58" s="1"/>
  <c r="CI55" i="58" s="1"/>
  <c r="CJ55" i="58" s="1"/>
  <c r="CK55" i="58" s="1"/>
  <c r="CL55" i="58" s="1"/>
  <c r="CM55" i="58" s="1"/>
  <c r="AR53" i="58"/>
  <c r="AS53" i="58" s="1"/>
  <c r="AT53" i="58" s="1"/>
  <c r="AU53" i="58" s="1"/>
  <c r="AV53" i="58" s="1"/>
  <c r="AW53" i="58" s="1"/>
  <c r="AX53" i="58" s="1"/>
  <c r="AY53" i="58" s="1"/>
  <c r="AZ53" i="58" s="1"/>
  <c r="BA53" i="58" s="1"/>
  <c r="BB53" i="58" s="1"/>
  <c r="BC53" i="58" s="1"/>
  <c r="BD53" i="58" s="1"/>
  <c r="BE53" i="58" s="1"/>
  <c r="BF53" i="58" s="1"/>
  <c r="BG53" i="58" s="1"/>
  <c r="BH53" i="58" s="1"/>
  <c r="BI53" i="58" s="1"/>
  <c r="BJ53" i="58" s="1"/>
  <c r="BK53" i="58" s="1"/>
  <c r="BL53" i="58" s="1"/>
  <c r="BM53" i="58" s="1"/>
  <c r="BN53" i="58" s="1"/>
  <c r="BO53" i="58" s="1"/>
  <c r="BP53" i="58" s="1"/>
  <c r="BQ53" i="58" s="1"/>
  <c r="BR53" i="58" s="1"/>
  <c r="BS53" i="58" s="1"/>
  <c r="BT53" i="58" s="1"/>
  <c r="BU53" i="58" s="1"/>
  <c r="BV53" i="58" s="1"/>
  <c r="BW53" i="58" s="1"/>
  <c r="BX53" i="58" s="1"/>
  <c r="BY53" i="58" s="1"/>
  <c r="BZ53" i="58" s="1"/>
  <c r="CA53" i="58" s="1"/>
  <c r="CB53" i="58" s="1"/>
  <c r="CC53" i="58" s="1"/>
  <c r="CD53" i="58" s="1"/>
  <c r="CE53" i="58" s="1"/>
  <c r="CF53" i="58" s="1"/>
  <c r="CG53" i="58" s="1"/>
  <c r="CH53" i="58" s="1"/>
  <c r="CI53" i="58" s="1"/>
  <c r="CJ53" i="58" s="1"/>
  <c r="CK53" i="58" s="1"/>
  <c r="CL53" i="58" s="1"/>
  <c r="CM53" i="58" s="1"/>
  <c r="AR51" i="58"/>
  <c r="AS51" i="58" s="1"/>
  <c r="AT51" i="58" s="1"/>
  <c r="AU51" i="58" s="1"/>
  <c r="AV51" i="58" s="1"/>
  <c r="AW51" i="58" s="1"/>
  <c r="AX51" i="58" s="1"/>
  <c r="AY51" i="58" s="1"/>
  <c r="AZ51" i="58" s="1"/>
  <c r="BA51" i="58" s="1"/>
  <c r="BB51" i="58" s="1"/>
  <c r="BC51" i="58" s="1"/>
  <c r="BD51" i="58" s="1"/>
  <c r="BE51" i="58" s="1"/>
  <c r="BF51" i="58" s="1"/>
  <c r="BG51" i="58" s="1"/>
  <c r="BH51" i="58" s="1"/>
  <c r="BI51" i="58" s="1"/>
  <c r="BJ51" i="58" s="1"/>
  <c r="BK51" i="58" s="1"/>
  <c r="BL51" i="58" s="1"/>
  <c r="BM51" i="58" s="1"/>
  <c r="BN51" i="58" s="1"/>
  <c r="BO51" i="58" s="1"/>
  <c r="BP51" i="58" s="1"/>
  <c r="BQ51" i="58" s="1"/>
  <c r="BR51" i="58" s="1"/>
  <c r="BS51" i="58" s="1"/>
  <c r="BT51" i="58" s="1"/>
  <c r="BU51" i="58" s="1"/>
  <c r="BV51" i="58" s="1"/>
  <c r="BW51" i="58" s="1"/>
  <c r="BX51" i="58" s="1"/>
  <c r="BY51" i="58" s="1"/>
  <c r="BZ51" i="58" s="1"/>
  <c r="CA51" i="58" s="1"/>
  <c r="CB51" i="58" s="1"/>
  <c r="CC51" i="58" s="1"/>
  <c r="CD51" i="58" s="1"/>
  <c r="CE51" i="58" s="1"/>
  <c r="CF51" i="58" s="1"/>
  <c r="CG51" i="58" s="1"/>
  <c r="CH51" i="58" s="1"/>
  <c r="CI51" i="58" s="1"/>
  <c r="CJ51" i="58" s="1"/>
  <c r="CK51" i="58" s="1"/>
  <c r="CL51" i="58" s="1"/>
  <c r="CM51" i="58" s="1"/>
  <c r="B49" i="58"/>
  <c r="C49" i="58" s="1"/>
  <c r="D49" i="58" s="1"/>
  <c r="E49" i="58" s="1"/>
  <c r="F49" i="58" s="1"/>
  <c r="G49" i="58" s="1"/>
  <c r="H49" i="58" s="1"/>
  <c r="I49" i="58" s="1"/>
  <c r="J49" i="58" s="1"/>
  <c r="K49" i="58" s="1"/>
  <c r="L49" i="58" s="1"/>
  <c r="M49" i="58" s="1"/>
  <c r="N49" i="58" s="1"/>
  <c r="O49" i="58" s="1"/>
  <c r="P49" i="58" s="1"/>
  <c r="Q49" i="58" s="1"/>
  <c r="R49" i="58" s="1"/>
  <c r="S49" i="58" s="1"/>
  <c r="T49" i="58" s="1"/>
  <c r="U49" i="58" s="1"/>
  <c r="V49" i="58" s="1"/>
  <c r="W49" i="58" s="1"/>
  <c r="X49" i="58" s="1"/>
  <c r="Y49" i="58" s="1"/>
  <c r="Z49" i="58" s="1"/>
  <c r="AA49" i="58" s="1"/>
  <c r="AB49" i="58" s="1"/>
  <c r="AC49" i="58" s="1"/>
  <c r="AD49" i="58" s="1"/>
  <c r="AE49" i="58" s="1"/>
  <c r="AF49" i="58" s="1"/>
  <c r="AG49" i="58" s="1"/>
  <c r="AH49" i="58" s="1"/>
  <c r="AI49" i="58" s="1"/>
  <c r="AJ49" i="58" s="1"/>
  <c r="AK49" i="58" s="1"/>
  <c r="AL49" i="58" s="1"/>
  <c r="AM49" i="58" s="1"/>
  <c r="AN49" i="58" s="1"/>
  <c r="AO49" i="58" s="1"/>
  <c r="AP49" i="58" s="1"/>
  <c r="AQ49" i="58" s="1"/>
  <c r="AR49" i="58" s="1"/>
  <c r="AS49" i="58" s="1"/>
  <c r="AT49" i="58" s="1"/>
  <c r="AU49" i="58" s="1"/>
  <c r="AV49" i="58" s="1"/>
  <c r="AW49" i="58" s="1"/>
  <c r="AX49" i="58" s="1"/>
  <c r="AY49" i="58" s="1"/>
  <c r="AZ49" i="58" s="1"/>
  <c r="BA49" i="58" s="1"/>
  <c r="BB49" i="58" s="1"/>
  <c r="BC49" i="58" s="1"/>
  <c r="BD49" i="58" s="1"/>
  <c r="BE49" i="58" s="1"/>
  <c r="BF49" i="58" s="1"/>
  <c r="BG49" i="58" s="1"/>
  <c r="BH49" i="58" s="1"/>
  <c r="BI49" i="58" s="1"/>
  <c r="BJ49" i="58" s="1"/>
  <c r="BK49" i="58" s="1"/>
  <c r="BL49" i="58" s="1"/>
  <c r="BM49" i="58" s="1"/>
  <c r="BN49" i="58" s="1"/>
  <c r="BO49" i="58" s="1"/>
  <c r="BP49" i="58" s="1"/>
  <c r="BQ49" i="58" s="1"/>
  <c r="BR49" i="58" s="1"/>
  <c r="BS49" i="58" s="1"/>
  <c r="BT49" i="58" s="1"/>
  <c r="BU49" i="58" s="1"/>
  <c r="BV49" i="58" s="1"/>
  <c r="BW49" i="58" s="1"/>
  <c r="BX49" i="58" s="1"/>
  <c r="BY49" i="58" s="1"/>
  <c r="BZ49" i="58" s="1"/>
  <c r="CA49" i="58" s="1"/>
  <c r="CB49" i="58" s="1"/>
  <c r="CC49" i="58" s="1"/>
  <c r="CD49" i="58" s="1"/>
  <c r="CE49" i="58" s="1"/>
  <c r="CF49" i="58" s="1"/>
  <c r="CG49" i="58" s="1"/>
  <c r="CH49" i="58" s="1"/>
  <c r="CI49" i="58" s="1"/>
  <c r="CJ49" i="58" s="1"/>
  <c r="CK49" i="58" s="1"/>
  <c r="CL49" i="58" s="1"/>
  <c r="CM49" i="58" s="1"/>
  <c r="G47" i="58"/>
  <c r="H47" i="58" s="1"/>
  <c r="I47" i="58" s="1"/>
  <c r="J47" i="58" s="1"/>
  <c r="K47" i="58" s="1"/>
  <c r="L47" i="58" s="1"/>
  <c r="M47" i="58" s="1"/>
  <c r="N47" i="58" s="1"/>
  <c r="O47" i="58" s="1"/>
  <c r="P47" i="58" s="1"/>
  <c r="Q47" i="58" s="1"/>
  <c r="R47" i="58" s="1"/>
  <c r="S47" i="58" s="1"/>
  <c r="T47" i="58" s="1"/>
  <c r="U47" i="58" s="1"/>
  <c r="V47" i="58" s="1"/>
  <c r="W47" i="58" s="1"/>
  <c r="X47" i="58" s="1"/>
  <c r="Y47" i="58" s="1"/>
  <c r="Z47" i="58" s="1"/>
  <c r="AA47" i="58" s="1"/>
  <c r="AB47" i="58" s="1"/>
  <c r="AC47" i="58" s="1"/>
  <c r="AD47" i="58" s="1"/>
  <c r="AE47" i="58" s="1"/>
  <c r="AF47" i="58" s="1"/>
  <c r="AG47" i="58" s="1"/>
  <c r="AH47" i="58" s="1"/>
  <c r="AI47" i="58" s="1"/>
  <c r="AJ47" i="58" s="1"/>
  <c r="AK47" i="58" s="1"/>
  <c r="AL47" i="58" s="1"/>
  <c r="AM47" i="58" s="1"/>
  <c r="AN47" i="58" s="1"/>
  <c r="AO47" i="58" s="1"/>
  <c r="AP47" i="58" s="1"/>
  <c r="AQ47" i="58" s="1"/>
  <c r="AR47" i="58" s="1"/>
  <c r="AS47" i="58" s="1"/>
  <c r="AT47" i="58" s="1"/>
  <c r="AU47" i="58" s="1"/>
  <c r="AV47" i="58" s="1"/>
  <c r="AW47" i="58" s="1"/>
  <c r="AX47" i="58" s="1"/>
  <c r="AY47" i="58" s="1"/>
  <c r="AZ47" i="58" s="1"/>
  <c r="BA47" i="58" s="1"/>
  <c r="BB47" i="58" s="1"/>
  <c r="BC47" i="58" s="1"/>
  <c r="BD47" i="58" s="1"/>
  <c r="BE47" i="58" s="1"/>
  <c r="BF47" i="58" s="1"/>
  <c r="BG47" i="58" s="1"/>
  <c r="BH47" i="58" s="1"/>
  <c r="BI47" i="58" s="1"/>
  <c r="BJ47" i="58" s="1"/>
  <c r="BK47" i="58" s="1"/>
  <c r="BL47" i="58" s="1"/>
  <c r="BM47" i="58" s="1"/>
  <c r="BN47" i="58" s="1"/>
  <c r="BO47" i="58" s="1"/>
  <c r="BP47" i="58" s="1"/>
  <c r="BQ47" i="58" s="1"/>
  <c r="BR47" i="58" s="1"/>
  <c r="BS47" i="58" s="1"/>
  <c r="BT47" i="58" s="1"/>
  <c r="BU47" i="58" s="1"/>
  <c r="BV47" i="58" s="1"/>
  <c r="BW47" i="58" s="1"/>
  <c r="BX47" i="58" s="1"/>
  <c r="BY47" i="58" s="1"/>
  <c r="BZ47" i="58" s="1"/>
  <c r="CA47" i="58" s="1"/>
  <c r="CB47" i="58" s="1"/>
  <c r="CC47" i="58" s="1"/>
  <c r="CD47" i="58" s="1"/>
  <c r="CE47" i="58" s="1"/>
  <c r="CF47" i="58" s="1"/>
  <c r="CG47" i="58" s="1"/>
  <c r="CH47" i="58" s="1"/>
  <c r="CI47" i="58" s="1"/>
  <c r="CJ47" i="58" s="1"/>
  <c r="CK47" i="58" s="1"/>
  <c r="CL47" i="58" s="1"/>
  <c r="CM47" i="58" s="1"/>
  <c r="G45" i="58"/>
  <c r="H45" i="58" s="1"/>
  <c r="I45" i="58" s="1"/>
  <c r="J45" i="58" s="1"/>
  <c r="K45" i="58" s="1"/>
  <c r="L45" i="58" s="1"/>
  <c r="M45" i="58" s="1"/>
  <c r="N45" i="58" s="1"/>
  <c r="O45" i="58" s="1"/>
  <c r="P45" i="58" s="1"/>
  <c r="Q45" i="58" s="1"/>
  <c r="R45" i="58" s="1"/>
  <c r="S45" i="58" s="1"/>
  <c r="T45" i="58" s="1"/>
  <c r="U45" i="58" s="1"/>
  <c r="V45" i="58" s="1"/>
  <c r="W45" i="58" s="1"/>
  <c r="X45" i="58" s="1"/>
  <c r="Y45" i="58" s="1"/>
  <c r="Z45" i="58" s="1"/>
  <c r="AA45" i="58" s="1"/>
  <c r="AB45" i="58" s="1"/>
  <c r="AC45" i="58" s="1"/>
  <c r="AD45" i="58" s="1"/>
  <c r="AE45" i="58" s="1"/>
  <c r="AF45" i="58" s="1"/>
  <c r="AG45" i="58" s="1"/>
  <c r="AH45" i="58" s="1"/>
  <c r="AI45" i="58" s="1"/>
  <c r="AJ45" i="58" s="1"/>
  <c r="AK45" i="58" s="1"/>
  <c r="AL45" i="58" s="1"/>
  <c r="AM45" i="58" s="1"/>
  <c r="AN45" i="58" s="1"/>
  <c r="AO45" i="58" s="1"/>
  <c r="AP45" i="58" s="1"/>
  <c r="AQ45" i="58" s="1"/>
  <c r="AR45" i="58" s="1"/>
  <c r="AS45" i="58" s="1"/>
  <c r="AT45" i="58" s="1"/>
  <c r="AU45" i="58" s="1"/>
  <c r="AV45" i="58" s="1"/>
  <c r="AW45" i="58" s="1"/>
  <c r="AX45" i="58" s="1"/>
  <c r="AY45" i="58" s="1"/>
  <c r="AZ45" i="58" s="1"/>
  <c r="BA45" i="58" s="1"/>
  <c r="BB45" i="58" s="1"/>
  <c r="BC45" i="58" s="1"/>
  <c r="BD45" i="58" s="1"/>
  <c r="BE45" i="58" s="1"/>
  <c r="BF45" i="58" s="1"/>
  <c r="BG45" i="58" s="1"/>
  <c r="BH45" i="58" s="1"/>
  <c r="BI45" i="58" s="1"/>
  <c r="BJ45" i="58" s="1"/>
  <c r="BK45" i="58" s="1"/>
  <c r="BL45" i="58" s="1"/>
  <c r="BM45" i="58" s="1"/>
  <c r="BN45" i="58" s="1"/>
  <c r="BO45" i="58" s="1"/>
  <c r="BP45" i="58" s="1"/>
  <c r="BQ45" i="58" s="1"/>
  <c r="BR45" i="58" s="1"/>
  <c r="BS45" i="58" s="1"/>
  <c r="BT45" i="58" s="1"/>
  <c r="BU45" i="58" s="1"/>
  <c r="BV45" i="58" s="1"/>
  <c r="BW45" i="58" s="1"/>
  <c r="BX45" i="58" s="1"/>
  <c r="BY45" i="58" s="1"/>
  <c r="BZ45" i="58" s="1"/>
  <c r="CA45" i="58" s="1"/>
  <c r="CB45" i="58" s="1"/>
  <c r="CC45" i="58" s="1"/>
  <c r="CD45" i="58" s="1"/>
  <c r="CE45" i="58" s="1"/>
  <c r="CF45" i="58" s="1"/>
  <c r="CG45" i="58" s="1"/>
  <c r="CH45" i="58" s="1"/>
  <c r="CI45" i="58" s="1"/>
  <c r="CJ45" i="58" s="1"/>
  <c r="CK45" i="58" s="1"/>
  <c r="CL45" i="58" s="1"/>
  <c r="CM45" i="58" s="1"/>
  <c r="AT43" i="58"/>
  <c r="AU43" i="58" s="1"/>
  <c r="AV43" i="58" s="1"/>
  <c r="AW43" i="58" s="1"/>
  <c r="AX43" i="58" s="1"/>
  <c r="AY43" i="58" s="1"/>
  <c r="AZ43" i="58" s="1"/>
  <c r="BA43" i="58" s="1"/>
  <c r="BB43" i="58" s="1"/>
  <c r="BC43" i="58" s="1"/>
  <c r="BD43" i="58" s="1"/>
  <c r="BE43" i="58" s="1"/>
  <c r="BF43" i="58" s="1"/>
  <c r="BG43" i="58" s="1"/>
  <c r="BH43" i="58" s="1"/>
  <c r="BI43" i="58" s="1"/>
  <c r="BJ43" i="58" s="1"/>
  <c r="BK43" i="58" s="1"/>
  <c r="BL43" i="58" s="1"/>
  <c r="BM43" i="58" s="1"/>
  <c r="BN43" i="58" s="1"/>
  <c r="BO43" i="58" s="1"/>
  <c r="BP43" i="58" s="1"/>
  <c r="BQ43" i="58" s="1"/>
  <c r="BR43" i="58" s="1"/>
  <c r="BS43" i="58" s="1"/>
  <c r="BT43" i="58" s="1"/>
  <c r="BU43" i="58" s="1"/>
  <c r="BV43" i="58" s="1"/>
  <c r="BW43" i="58" s="1"/>
  <c r="BX43" i="58" s="1"/>
  <c r="BY43" i="58" s="1"/>
  <c r="BZ43" i="58" s="1"/>
  <c r="CA43" i="58" s="1"/>
  <c r="CB43" i="58" s="1"/>
  <c r="CC43" i="58" s="1"/>
  <c r="CD43" i="58" s="1"/>
  <c r="AT41" i="58"/>
  <c r="AU41" i="58" s="1"/>
  <c r="AV41" i="58" s="1"/>
  <c r="AW41" i="58" s="1"/>
  <c r="AX41" i="58" s="1"/>
  <c r="AY41" i="58" s="1"/>
  <c r="AZ41" i="58" s="1"/>
  <c r="BA41" i="58" s="1"/>
  <c r="BB41" i="58" s="1"/>
  <c r="BC41" i="58" s="1"/>
  <c r="BD41" i="58" s="1"/>
  <c r="BE41" i="58" s="1"/>
  <c r="BF41" i="58" s="1"/>
  <c r="BG41" i="58" s="1"/>
  <c r="BH41" i="58" s="1"/>
  <c r="BI41" i="58" s="1"/>
  <c r="BJ41" i="58" s="1"/>
  <c r="BK41" i="58" s="1"/>
  <c r="BL41" i="58" s="1"/>
  <c r="BM41" i="58" s="1"/>
  <c r="BN41" i="58" s="1"/>
  <c r="BO41" i="58" s="1"/>
  <c r="BP41" i="58" s="1"/>
  <c r="BQ41" i="58" s="1"/>
  <c r="BR41" i="58" s="1"/>
  <c r="BS41" i="58" s="1"/>
  <c r="BT41" i="58" s="1"/>
  <c r="BU41" i="58" s="1"/>
  <c r="BV41" i="58" s="1"/>
  <c r="BW41" i="58" s="1"/>
  <c r="BX41" i="58" s="1"/>
  <c r="BY41" i="58" s="1"/>
  <c r="BZ41" i="58" s="1"/>
  <c r="CA41" i="58" s="1"/>
  <c r="CB41" i="58" s="1"/>
  <c r="CC41" i="58" s="1"/>
  <c r="CD41" i="58" s="1"/>
  <c r="AT39" i="58"/>
  <c r="AU39" i="58" s="1"/>
  <c r="AV39" i="58" s="1"/>
  <c r="AW39" i="58" s="1"/>
  <c r="AX39" i="58" s="1"/>
  <c r="AY39" i="58" s="1"/>
  <c r="AZ39" i="58" s="1"/>
  <c r="BA39" i="58" s="1"/>
  <c r="BB39" i="58" s="1"/>
  <c r="BC39" i="58" s="1"/>
  <c r="BD39" i="58" s="1"/>
  <c r="BE39" i="58" s="1"/>
  <c r="BF39" i="58" s="1"/>
  <c r="BG39" i="58" s="1"/>
  <c r="BH39" i="58" s="1"/>
  <c r="BI39" i="58" s="1"/>
  <c r="BJ39" i="58" s="1"/>
  <c r="BK39" i="58" s="1"/>
  <c r="BL39" i="58" s="1"/>
  <c r="BM39" i="58" s="1"/>
  <c r="BN39" i="58" s="1"/>
  <c r="BO39" i="58" s="1"/>
  <c r="BP39" i="58" s="1"/>
  <c r="BQ39" i="58" s="1"/>
  <c r="BR39" i="58" s="1"/>
  <c r="BS39" i="58" s="1"/>
  <c r="BT39" i="58" s="1"/>
  <c r="BU39" i="58" s="1"/>
  <c r="BV39" i="58" s="1"/>
  <c r="BW39" i="58" s="1"/>
  <c r="BX39" i="58" s="1"/>
  <c r="BY39" i="58" s="1"/>
  <c r="BZ39" i="58" s="1"/>
  <c r="CA39" i="58" s="1"/>
  <c r="CB39" i="58" s="1"/>
  <c r="CC39" i="58" s="1"/>
  <c r="CD39" i="58" s="1"/>
  <c r="AG37" i="58"/>
  <c r="AH37" i="58" s="1"/>
  <c r="AI37" i="58" s="1"/>
  <c r="AJ37" i="58" s="1"/>
  <c r="AK37" i="58" s="1"/>
  <c r="AL37" i="58" s="1"/>
  <c r="AM37" i="58" s="1"/>
  <c r="AN37" i="58" s="1"/>
  <c r="AO37" i="58" s="1"/>
  <c r="AP37" i="58" s="1"/>
  <c r="AQ37" i="58" s="1"/>
  <c r="AR37" i="58" s="1"/>
  <c r="AS37" i="58" s="1"/>
  <c r="AT37" i="58" s="1"/>
  <c r="AU37" i="58" s="1"/>
  <c r="AV37" i="58" s="1"/>
  <c r="AW37" i="58" s="1"/>
  <c r="AX37" i="58" s="1"/>
  <c r="AY37" i="58" s="1"/>
  <c r="AZ37" i="58" s="1"/>
  <c r="BA37" i="58" s="1"/>
  <c r="BB37" i="58" s="1"/>
  <c r="BC37" i="58" s="1"/>
  <c r="BD37" i="58" s="1"/>
  <c r="BE37" i="58" s="1"/>
  <c r="BF37" i="58" s="1"/>
  <c r="BG37" i="58" s="1"/>
  <c r="BH37" i="58" s="1"/>
  <c r="BI37" i="58" s="1"/>
  <c r="BJ37" i="58" s="1"/>
  <c r="BK37" i="58" s="1"/>
  <c r="BL37" i="58" s="1"/>
  <c r="BM37" i="58" s="1"/>
  <c r="BN37" i="58" s="1"/>
  <c r="BO37" i="58" s="1"/>
  <c r="BP37" i="58" s="1"/>
  <c r="BQ37" i="58" s="1"/>
  <c r="BR37" i="58" s="1"/>
  <c r="Z37" i="58"/>
  <c r="AA37" i="58" s="1"/>
  <c r="AB37" i="58" s="1"/>
  <c r="AC37" i="58" s="1"/>
  <c r="AD37" i="58" s="1"/>
  <c r="AE37" i="58" s="1"/>
  <c r="AF37" i="58" s="1"/>
  <c r="AE35" i="58"/>
  <c r="AF35" i="58" s="1"/>
  <c r="AG35" i="58" s="1"/>
  <c r="AH35" i="58" s="1"/>
  <c r="AI35" i="58" s="1"/>
  <c r="AJ35" i="58" s="1"/>
  <c r="AK35" i="58" s="1"/>
  <c r="AL35" i="58" s="1"/>
  <c r="AM35" i="58" s="1"/>
  <c r="AN35" i="58" s="1"/>
  <c r="AO35" i="58" s="1"/>
  <c r="AP35" i="58" s="1"/>
  <c r="AQ35" i="58" s="1"/>
  <c r="AR35" i="58" s="1"/>
  <c r="AS35" i="58" s="1"/>
  <c r="AT35" i="58" s="1"/>
  <c r="AU35" i="58" s="1"/>
  <c r="AV35" i="58" s="1"/>
  <c r="AW35" i="58" s="1"/>
  <c r="AX35" i="58" s="1"/>
  <c r="AY35" i="58" s="1"/>
  <c r="AZ35" i="58" s="1"/>
  <c r="BA35" i="58" s="1"/>
  <c r="BB35" i="58" s="1"/>
  <c r="BC35" i="58" s="1"/>
  <c r="BD35" i="58" s="1"/>
  <c r="BE35" i="58" s="1"/>
  <c r="BF35" i="58" s="1"/>
  <c r="BG35" i="58" s="1"/>
  <c r="BH35" i="58" s="1"/>
  <c r="BI35" i="58" s="1"/>
  <c r="BJ35" i="58" s="1"/>
  <c r="BK35" i="58" s="1"/>
  <c r="BL35" i="58" s="1"/>
  <c r="BM35" i="58" s="1"/>
  <c r="BN35" i="58" s="1"/>
  <c r="BO35" i="58" s="1"/>
  <c r="BP35" i="58" s="1"/>
  <c r="BQ35" i="58" s="1"/>
  <c r="BR35" i="58" s="1"/>
  <c r="AE33" i="58"/>
  <c r="AF33" i="58" s="1"/>
  <c r="AG33" i="58" s="1"/>
  <c r="AH33" i="58" s="1"/>
  <c r="AI33" i="58" s="1"/>
  <c r="AJ33" i="58" s="1"/>
  <c r="AK33" i="58" s="1"/>
  <c r="AL33" i="58" s="1"/>
  <c r="AM33" i="58" s="1"/>
  <c r="AN33" i="58" s="1"/>
  <c r="AO33" i="58" s="1"/>
  <c r="AP33" i="58" s="1"/>
  <c r="AQ33" i="58" s="1"/>
  <c r="AR33" i="58" s="1"/>
  <c r="AS33" i="58" s="1"/>
  <c r="AT33" i="58" s="1"/>
  <c r="AU33" i="58" s="1"/>
  <c r="AV33" i="58" s="1"/>
  <c r="AW33" i="58" s="1"/>
  <c r="AX33" i="58" s="1"/>
  <c r="AY33" i="58" s="1"/>
  <c r="AZ33" i="58" s="1"/>
  <c r="BA33" i="58" s="1"/>
  <c r="BB33" i="58" s="1"/>
  <c r="BC33" i="58" s="1"/>
  <c r="BD33" i="58" s="1"/>
  <c r="BE33" i="58" s="1"/>
  <c r="BF33" i="58" s="1"/>
  <c r="BG33" i="58" s="1"/>
  <c r="BH33" i="58" s="1"/>
  <c r="BI33" i="58" s="1"/>
  <c r="BJ33" i="58" s="1"/>
  <c r="BK33" i="58" s="1"/>
  <c r="BL33" i="58" s="1"/>
  <c r="BM33" i="58" s="1"/>
  <c r="BN33" i="58" s="1"/>
  <c r="BO33" i="58" s="1"/>
  <c r="BP33" i="58" s="1"/>
  <c r="BQ33" i="58" s="1"/>
  <c r="BR33" i="58" s="1"/>
  <c r="B31" i="58"/>
  <c r="C31" i="58" s="1"/>
  <c r="D31" i="58" s="1"/>
  <c r="E31" i="58" s="1"/>
  <c r="F31" i="58" s="1"/>
  <c r="G31" i="58" s="1"/>
  <c r="H31" i="58" s="1"/>
  <c r="I31" i="58" s="1"/>
  <c r="J31" i="58" s="1"/>
  <c r="K31" i="58" s="1"/>
  <c r="L31" i="58" s="1"/>
  <c r="M31" i="58" s="1"/>
  <c r="N31" i="58" s="1"/>
  <c r="O31" i="58" s="1"/>
  <c r="P31" i="58" s="1"/>
  <c r="Q31" i="58" s="1"/>
  <c r="R31" i="58" s="1"/>
  <c r="S31" i="58" s="1"/>
  <c r="T31" i="58" s="1"/>
  <c r="U31" i="58" s="1"/>
  <c r="V31" i="58" s="1"/>
  <c r="W31" i="58" s="1"/>
  <c r="X31" i="58" s="1"/>
  <c r="Y31" i="58" s="1"/>
  <c r="Z31" i="58" s="1"/>
  <c r="AA31" i="58" s="1"/>
  <c r="AB31" i="58" s="1"/>
  <c r="AC31" i="58" s="1"/>
  <c r="AD31" i="58" s="1"/>
  <c r="AE31" i="58" s="1"/>
  <c r="AF31" i="58" s="1"/>
  <c r="AG31" i="58" s="1"/>
  <c r="AH31" i="58" s="1"/>
  <c r="AI31" i="58" s="1"/>
  <c r="AJ31" i="58" s="1"/>
  <c r="AK31" i="58" s="1"/>
  <c r="AL31" i="58" s="1"/>
  <c r="AM31" i="58" s="1"/>
  <c r="AN31" i="58" s="1"/>
  <c r="AO31" i="58" s="1"/>
  <c r="AP31" i="58" s="1"/>
  <c r="AQ31" i="58" s="1"/>
  <c r="AR31" i="58" s="1"/>
  <c r="AS31" i="58" s="1"/>
  <c r="AT31" i="58" s="1"/>
  <c r="AU31" i="58" s="1"/>
  <c r="AV31" i="58" s="1"/>
  <c r="AW31" i="58" s="1"/>
  <c r="AX31" i="58" s="1"/>
  <c r="AY31" i="58" s="1"/>
  <c r="AZ31" i="58" s="1"/>
  <c r="BA31" i="58" s="1"/>
  <c r="BB31" i="58" s="1"/>
  <c r="BC31" i="58" s="1"/>
  <c r="BD31" i="58" s="1"/>
  <c r="BE31" i="58" s="1"/>
  <c r="BF31" i="58" s="1"/>
  <c r="BG31" i="58" s="1"/>
  <c r="K29" i="58"/>
  <c r="L29" i="58" s="1"/>
  <c r="M29" i="58" s="1"/>
  <c r="N29" i="58" s="1"/>
  <c r="O29" i="58" s="1"/>
  <c r="P29" i="58" s="1"/>
  <c r="Q29" i="58" s="1"/>
  <c r="R29" i="58" s="1"/>
  <c r="S29" i="58" s="1"/>
  <c r="T29" i="58" s="1"/>
  <c r="U29" i="58" s="1"/>
  <c r="V29" i="58" s="1"/>
  <c r="W29" i="58" s="1"/>
  <c r="X29" i="58" s="1"/>
  <c r="Y29" i="58" s="1"/>
  <c r="Z29" i="58" s="1"/>
  <c r="AA29" i="58" s="1"/>
  <c r="AB29" i="58" s="1"/>
  <c r="AC29" i="58" s="1"/>
  <c r="AD29" i="58" s="1"/>
  <c r="AE29" i="58" s="1"/>
  <c r="AF29" i="58" s="1"/>
  <c r="AG29" i="58" s="1"/>
  <c r="AH29" i="58" s="1"/>
  <c r="AI29" i="58" s="1"/>
  <c r="AJ29" i="58" s="1"/>
  <c r="AK29" i="58" s="1"/>
  <c r="AL29" i="58" s="1"/>
  <c r="AM29" i="58" s="1"/>
  <c r="AN29" i="58" s="1"/>
  <c r="AO29" i="58" s="1"/>
  <c r="AP29" i="58" s="1"/>
  <c r="AQ29" i="58" s="1"/>
  <c r="AR29" i="58" s="1"/>
  <c r="AS29" i="58" s="1"/>
  <c r="AT29" i="58" s="1"/>
  <c r="AU29" i="58" s="1"/>
  <c r="AV29" i="58" s="1"/>
  <c r="AW29" i="58" s="1"/>
  <c r="AX29" i="58" s="1"/>
  <c r="AY29" i="58" s="1"/>
  <c r="AZ29" i="58" s="1"/>
  <c r="BA29" i="58" s="1"/>
  <c r="BB29" i="58" s="1"/>
  <c r="BC29" i="58" s="1"/>
  <c r="BD29" i="58" s="1"/>
  <c r="BE29" i="58" s="1"/>
  <c r="BF29" i="58" s="1"/>
  <c r="BG29" i="58" s="1"/>
  <c r="B27" i="58"/>
  <c r="C27" i="58" s="1"/>
  <c r="D27" i="58" s="1"/>
  <c r="E27" i="58" s="1"/>
  <c r="F27" i="58" s="1"/>
  <c r="G27" i="58" s="1"/>
  <c r="H27" i="58" s="1"/>
  <c r="I27" i="58" s="1"/>
  <c r="J27" i="58" s="1"/>
  <c r="K27" i="58" s="1"/>
  <c r="L27" i="58" s="1"/>
  <c r="M27" i="58" s="1"/>
  <c r="N27" i="58" s="1"/>
  <c r="O27" i="58" s="1"/>
  <c r="P27" i="58" s="1"/>
  <c r="Q27" i="58" s="1"/>
  <c r="R27" i="58" s="1"/>
  <c r="S27" i="58" s="1"/>
  <c r="T27" i="58" s="1"/>
  <c r="U27" i="58" s="1"/>
  <c r="V27" i="58" s="1"/>
  <c r="W27" i="58" s="1"/>
  <c r="X27" i="58" s="1"/>
  <c r="Y27" i="58" s="1"/>
  <c r="Z27" i="58" s="1"/>
  <c r="AA27" i="58" s="1"/>
  <c r="AB27" i="58" s="1"/>
  <c r="AC27" i="58" s="1"/>
  <c r="AD27" i="58" s="1"/>
  <c r="AE27" i="58" s="1"/>
  <c r="AF27" i="58" s="1"/>
  <c r="AG27" i="58" s="1"/>
  <c r="AH27" i="58" s="1"/>
  <c r="AI27" i="58" s="1"/>
  <c r="AJ27" i="58" s="1"/>
  <c r="AK27" i="58" s="1"/>
  <c r="AL27" i="58" s="1"/>
  <c r="AM27" i="58" s="1"/>
  <c r="AN27" i="58" s="1"/>
  <c r="AO27" i="58" s="1"/>
  <c r="AP27" i="58" s="1"/>
  <c r="AQ27" i="58" s="1"/>
  <c r="AR27" i="58" s="1"/>
  <c r="AS27" i="58" s="1"/>
  <c r="AT27" i="58" s="1"/>
  <c r="AU27" i="58" s="1"/>
  <c r="AV27" i="58" s="1"/>
  <c r="AW27" i="58" s="1"/>
  <c r="AX27" i="58" s="1"/>
  <c r="AY27" i="58" s="1"/>
  <c r="AZ27" i="58" s="1"/>
  <c r="BA27" i="58" s="1"/>
  <c r="BB27" i="58" s="1"/>
  <c r="BC27" i="58" s="1"/>
  <c r="BD27" i="58" s="1"/>
  <c r="BE27" i="58" s="1"/>
  <c r="BF27" i="58" s="1"/>
  <c r="BG27" i="58" s="1"/>
  <c r="I25" i="58"/>
  <c r="J25" i="58" s="1"/>
  <c r="K25" i="58" s="1"/>
  <c r="L25" i="58" s="1"/>
  <c r="M25" i="58" s="1"/>
  <c r="N25" i="58" s="1"/>
  <c r="O25" i="58" s="1"/>
  <c r="P25" i="58" s="1"/>
  <c r="Q25" i="58" s="1"/>
  <c r="R25" i="58" s="1"/>
  <c r="S25" i="58" s="1"/>
  <c r="T25" i="58" s="1"/>
  <c r="U25" i="58" s="1"/>
  <c r="V25" i="58" s="1"/>
  <c r="W25" i="58" s="1"/>
  <c r="X25" i="58" s="1"/>
  <c r="Y25" i="58" s="1"/>
  <c r="Z25" i="58" s="1"/>
  <c r="AA25" i="58" s="1"/>
  <c r="AB25" i="58" s="1"/>
  <c r="AC25" i="58" s="1"/>
  <c r="AD25" i="58" s="1"/>
  <c r="AE25" i="58" s="1"/>
  <c r="AF25" i="58" s="1"/>
  <c r="AG25" i="58" s="1"/>
  <c r="AH25" i="58" s="1"/>
  <c r="AI25" i="58" s="1"/>
  <c r="AJ25" i="58" s="1"/>
  <c r="AK25" i="58" s="1"/>
  <c r="AL25" i="58" s="1"/>
  <c r="AM25" i="58" s="1"/>
  <c r="AN25" i="58" s="1"/>
  <c r="AO25" i="58" s="1"/>
  <c r="AP25" i="58" s="1"/>
  <c r="AQ25" i="58" s="1"/>
  <c r="AR25" i="58" s="1"/>
  <c r="AS25" i="58" s="1"/>
  <c r="AT25" i="58" s="1"/>
  <c r="AU25" i="58" s="1"/>
  <c r="AV25" i="58" s="1"/>
  <c r="AW25" i="58" s="1"/>
  <c r="AX25" i="58" s="1"/>
  <c r="AY25" i="58" s="1"/>
  <c r="AZ25" i="58" s="1"/>
  <c r="BA25" i="58" s="1"/>
  <c r="I23" i="58"/>
  <c r="J23" i="58" s="1"/>
  <c r="K23" i="58" s="1"/>
  <c r="L23" i="58" s="1"/>
  <c r="M23" i="58" s="1"/>
  <c r="N23" i="58" s="1"/>
  <c r="O23" i="58" s="1"/>
  <c r="P23" i="58" s="1"/>
  <c r="Q23" i="58" s="1"/>
  <c r="R23" i="58" s="1"/>
  <c r="S23" i="58" s="1"/>
  <c r="T23" i="58" s="1"/>
  <c r="U23" i="58" s="1"/>
  <c r="V23" i="58" s="1"/>
  <c r="W23" i="58" s="1"/>
  <c r="X23" i="58" s="1"/>
  <c r="Y23" i="58" s="1"/>
  <c r="Z23" i="58" s="1"/>
  <c r="AA23" i="58" s="1"/>
  <c r="AB23" i="58" s="1"/>
  <c r="AC23" i="58" s="1"/>
  <c r="AD23" i="58" s="1"/>
  <c r="AE23" i="58" s="1"/>
  <c r="AF23" i="58" s="1"/>
  <c r="AG23" i="58" s="1"/>
  <c r="AH23" i="58" s="1"/>
  <c r="AI23" i="58" s="1"/>
  <c r="AJ23" i="58" s="1"/>
  <c r="AK23" i="58" s="1"/>
  <c r="AL23" i="58" s="1"/>
  <c r="AM23" i="58" s="1"/>
  <c r="AN23" i="58" s="1"/>
  <c r="AO23" i="58" s="1"/>
  <c r="AP23" i="58" s="1"/>
  <c r="I21" i="58"/>
  <c r="J21" i="58" s="1"/>
  <c r="K21" i="58" s="1"/>
  <c r="L21" i="58" s="1"/>
  <c r="M21" i="58" s="1"/>
  <c r="N21" i="58" s="1"/>
  <c r="O21" i="58" s="1"/>
  <c r="P21" i="58" s="1"/>
  <c r="Q21" i="58" s="1"/>
  <c r="R21" i="58" s="1"/>
  <c r="S21" i="58" s="1"/>
  <c r="T21" i="58" s="1"/>
  <c r="U21" i="58" s="1"/>
  <c r="V20" i="58"/>
  <c r="AJ19" i="58"/>
  <c r="AK19" i="58" s="1"/>
  <c r="AL19" i="58" s="1"/>
  <c r="AM19" i="58" s="1"/>
  <c r="AN19" i="58" s="1"/>
  <c r="AO19" i="58" s="1"/>
  <c r="AP19" i="58" s="1"/>
  <c r="AQ19" i="58" s="1"/>
  <c r="AR19" i="58" s="1"/>
  <c r="AS19" i="58" s="1"/>
  <c r="AT19" i="58" s="1"/>
  <c r="AU19" i="58" s="1"/>
  <c r="AV19" i="58" s="1"/>
  <c r="AW19" i="58" s="1"/>
  <c r="AX19" i="58" s="1"/>
  <c r="AY19" i="58" s="1"/>
  <c r="AZ19" i="58" s="1"/>
  <c r="BA19" i="58" s="1"/>
  <c r="BB19" i="58" s="1"/>
  <c r="BC19" i="58" s="1"/>
  <c r="BD19" i="58" s="1"/>
  <c r="BE19" i="58" s="1"/>
  <c r="BF19" i="58" s="1"/>
  <c r="BG19" i="58" s="1"/>
  <c r="BH19" i="58" s="1"/>
  <c r="BI19" i="58" s="1"/>
  <c r="BJ19" i="58" s="1"/>
  <c r="BK19" i="58" s="1"/>
  <c r="BL19" i="58" s="1"/>
  <c r="BM19" i="58" s="1"/>
  <c r="BN19" i="58" s="1"/>
  <c r="BO19" i="58" s="1"/>
  <c r="BP19" i="58" s="1"/>
  <c r="BQ19" i="58" s="1"/>
  <c r="BR19" i="58" s="1"/>
  <c r="BS19" i="58" s="1"/>
  <c r="BT19" i="58" s="1"/>
  <c r="BU19" i="58" s="1"/>
  <c r="BV19" i="58" s="1"/>
  <c r="BW19" i="58" s="1"/>
  <c r="BX19" i="58" s="1"/>
  <c r="BY19" i="58" s="1"/>
  <c r="BZ19" i="58" s="1"/>
  <c r="CA19" i="58" s="1"/>
  <c r="CB19" i="58" s="1"/>
  <c r="CC19" i="58" s="1"/>
  <c r="CD19" i="58" s="1"/>
  <c r="CE19" i="58" s="1"/>
  <c r="CF19" i="58" s="1"/>
  <c r="CG19" i="58" s="1"/>
  <c r="CH19" i="58" s="1"/>
  <c r="CI19" i="58" s="1"/>
  <c r="CJ19" i="58" s="1"/>
  <c r="CK19" i="58" s="1"/>
  <c r="CL19" i="58" s="1"/>
  <c r="CM19" i="58" s="1"/>
  <c r="AJ17" i="58"/>
  <c r="AK17" i="58" s="1"/>
  <c r="AL17" i="58" s="1"/>
  <c r="AM17" i="58" s="1"/>
  <c r="AN17" i="58" s="1"/>
  <c r="AO17" i="58" s="1"/>
  <c r="AP17" i="58" s="1"/>
  <c r="AQ17" i="58" s="1"/>
  <c r="AR17" i="58" s="1"/>
  <c r="AS17" i="58" s="1"/>
  <c r="AT17" i="58" s="1"/>
  <c r="AU17" i="58" s="1"/>
  <c r="AV17" i="58" s="1"/>
  <c r="AW17" i="58" s="1"/>
  <c r="AX17" i="58" s="1"/>
  <c r="AY17" i="58" s="1"/>
  <c r="AZ17" i="58" s="1"/>
  <c r="BA17" i="58" s="1"/>
  <c r="BB17" i="58" s="1"/>
  <c r="BC17" i="58" s="1"/>
  <c r="BD17" i="58" s="1"/>
  <c r="BE17" i="58" s="1"/>
  <c r="BF17" i="58" s="1"/>
  <c r="BG17" i="58" s="1"/>
  <c r="BH17" i="58" s="1"/>
  <c r="BI17" i="58" s="1"/>
  <c r="BJ17" i="58" s="1"/>
  <c r="BK17" i="58" s="1"/>
  <c r="BL17" i="58" s="1"/>
  <c r="BM17" i="58" s="1"/>
  <c r="BN17" i="58" s="1"/>
  <c r="BO17" i="58" s="1"/>
  <c r="BP17" i="58" s="1"/>
  <c r="BQ17" i="58" s="1"/>
  <c r="BR17" i="58" s="1"/>
  <c r="BS17" i="58" s="1"/>
  <c r="BT17" i="58" s="1"/>
  <c r="BU17" i="58" s="1"/>
  <c r="BV17" i="58" s="1"/>
  <c r="BW17" i="58" s="1"/>
  <c r="BX17" i="58" s="1"/>
  <c r="BY17" i="58" s="1"/>
  <c r="BZ17" i="58" s="1"/>
  <c r="CA17" i="58" s="1"/>
  <c r="CB17" i="58" s="1"/>
  <c r="CC17" i="58" s="1"/>
  <c r="CD17" i="58" s="1"/>
  <c r="CE17" i="58" s="1"/>
  <c r="CF17" i="58" s="1"/>
  <c r="CG17" i="58" s="1"/>
  <c r="CH17" i="58" s="1"/>
  <c r="CI17" i="58" s="1"/>
  <c r="CJ17" i="58" s="1"/>
  <c r="CK17" i="58" s="1"/>
  <c r="CL17" i="58" s="1"/>
  <c r="CM17" i="58" s="1"/>
  <c r="AJ15" i="58"/>
  <c r="AK15" i="58" s="1"/>
  <c r="AL15" i="58" s="1"/>
  <c r="AM15" i="58" s="1"/>
  <c r="AN15" i="58" s="1"/>
  <c r="AO15" i="58" s="1"/>
  <c r="AP15" i="58" s="1"/>
  <c r="AQ15" i="58" s="1"/>
  <c r="AR15" i="58" s="1"/>
  <c r="AS15" i="58" s="1"/>
  <c r="AT15" i="58" s="1"/>
  <c r="AU15" i="58" s="1"/>
  <c r="AV15" i="58" s="1"/>
  <c r="AW15" i="58" s="1"/>
  <c r="AX15" i="58" s="1"/>
  <c r="AY15" i="58" s="1"/>
  <c r="AZ15" i="58" s="1"/>
  <c r="BA15" i="58" s="1"/>
  <c r="BB15" i="58" s="1"/>
  <c r="BC15" i="58" s="1"/>
  <c r="BD15" i="58" s="1"/>
  <c r="BE15" i="58" s="1"/>
  <c r="BF15" i="58" s="1"/>
  <c r="BG15" i="58" s="1"/>
  <c r="BH15" i="58" s="1"/>
  <c r="BI15" i="58" s="1"/>
  <c r="BJ15" i="58" s="1"/>
  <c r="BK15" i="58" s="1"/>
  <c r="BL15" i="58" s="1"/>
  <c r="BM15" i="58" s="1"/>
  <c r="BN15" i="58" s="1"/>
  <c r="BO15" i="58" s="1"/>
  <c r="BP15" i="58" s="1"/>
  <c r="BQ15" i="58" s="1"/>
  <c r="BR15" i="58" s="1"/>
  <c r="BS15" i="58" s="1"/>
  <c r="BT15" i="58" s="1"/>
  <c r="BU15" i="58" s="1"/>
  <c r="BV15" i="58" s="1"/>
  <c r="BW15" i="58" s="1"/>
  <c r="BX15" i="58" s="1"/>
  <c r="BY15" i="58" s="1"/>
  <c r="BZ15" i="58" s="1"/>
  <c r="CA15" i="58" s="1"/>
  <c r="CB15" i="58" s="1"/>
  <c r="CC15" i="58" s="1"/>
  <c r="CD15" i="58" s="1"/>
  <c r="CE15" i="58" s="1"/>
  <c r="CF15" i="58" s="1"/>
  <c r="CG15" i="58" s="1"/>
  <c r="CH15" i="58" s="1"/>
  <c r="CI15" i="58" s="1"/>
  <c r="CJ15" i="58" s="1"/>
  <c r="CK15" i="58" s="1"/>
  <c r="CL15" i="58" s="1"/>
  <c r="CM15" i="58" s="1"/>
  <c r="AJ13" i="58"/>
  <c r="AK13" i="58" s="1"/>
  <c r="AL13" i="58" s="1"/>
  <c r="AM13" i="58" s="1"/>
  <c r="AN13" i="58" s="1"/>
  <c r="AO13" i="58" s="1"/>
  <c r="AP13" i="58" s="1"/>
  <c r="AQ13" i="58" s="1"/>
  <c r="AR13" i="58" s="1"/>
  <c r="AS13" i="58" s="1"/>
  <c r="AT13" i="58" s="1"/>
  <c r="AU13" i="58" s="1"/>
  <c r="AV13" i="58" s="1"/>
  <c r="AW13" i="58" s="1"/>
  <c r="AX13" i="58" s="1"/>
  <c r="AY13" i="58" s="1"/>
  <c r="AZ13" i="58" s="1"/>
  <c r="BA13" i="58" s="1"/>
  <c r="BB13" i="58" s="1"/>
  <c r="BC13" i="58" s="1"/>
  <c r="BD13" i="58" s="1"/>
  <c r="BE13" i="58" s="1"/>
  <c r="BF13" i="58" s="1"/>
  <c r="BG13" i="58" s="1"/>
  <c r="BH13" i="58" s="1"/>
  <c r="BI13" i="58" s="1"/>
  <c r="BJ13" i="58" s="1"/>
  <c r="BK13" i="58" s="1"/>
  <c r="BL13" i="58" s="1"/>
  <c r="BM13" i="58" s="1"/>
  <c r="BN13" i="58" s="1"/>
  <c r="BO13" i="58" s="1"/>
  <c r="BP13" i="58" s="1"/>
  <c r="BQ13" i="58" s="1"/>
  <c r="BR13" i="58" s="1"/>
  <c r="BS13" i="58" s="1"/>
  <c r="BT13" i="58" s="1"/>
  <c r="BU13" i="58" s="1"/>
  <c r="BV13" i="58" s="1"/>
  <c r="BW13" i="58" s="1"/>
  <c r="BX13" i="58" s="1"/>
  <c r="BY13" i="58" s="1"/>
  <c r="BZ13" i="58" s="1"/>
  <c r="CA13" i="58" s="1"/>
  <c r="CB13" i="58" s="1"/>
  <c r="CC13" i="58" s="1"/>
  <c r="CD13" i="58" s="1"/>
  <c r="CE13" i="58" s="1"/>
  <c r="CF13" i="58" s="1"/>
  <c r="CG13" i="58" s="1"/>
  <c r="CH13" i="58" s="1"/>
  <c r="CI13" i="58" s="1"/>
  <c r="CJ13" i="58" s="1"/>
  <c r="CK13" i="58" s="1"/>
  <c r="CL13" i="58" s="1"/>
  <c r="CM13" i="58" s="1"/>
  <c r="AJ11" i="58"/>
  <c r="AK11" i="58" s="1"/>
  <c r="AL11" i="58" s="1"/>
  <c r="AM11" i="58" s="1"/>
  <c r="AN11" i="58" s="1"/>
  <c r="AO11" i="58" s="1"/>
  <c r="AJ9" i="58"/>
  <c r="AK9" i="58" s="1"/>
  <c r="AL9" i="58" s="1"/>
  <c r="AM9" i="58" s="1"/>
  <c r="AN9" i="58" s="1"/>
  <c r="AO9" i="58" s="1"/>
  <c r="AP9" i="58" s="1"/>
  <c r="AQ9" i="58" s="1"/>
  <c r="AR9" i="58" s="1"/>
  <c r="AS9" i="58" s="1"/>
  <c r="AT9" i="58" s="1"/>
  <c r="AU9" i="58" s="1"/>
  <c r="AV9" i="58" s="1"/>
  <c r="AW9" i="58" s="1"/>
  <c r="AX9" i="58" s="1"/>
  <c r="AY9" i="58" s="1"/>
  <c r="AZ9" i="58" s="1"/>
  <c r="BA9" i="58" s="1"/>
  <c r="BB9" i="58" s="1"/>
  <c r="BC9" i="58" s="1"/>
  <c r="BD9" i="58" s="1"/>
  <c r="BE9" i="58" s="1"/>
  <c r="BF9" i="58" s="1"/>
  <c r="BG9" i="58" s="1"/>
  <c r="BH9" i="58" s="1"/>
  <c r="BI9" i="58" s="1"/>
  <c r="BJ9" i="58" s="1"/>
  <c r="I7" i="58"/>
  <c r="J7" i="58" s="1"/>
  <c r="K7" i="58" s="1"/>
  <c r="L7" i="58" s="1"/>
  <c r="M7" i="58" s="1"/>
  <c r="N7" i="58" s="1"/>
  <c r="O7" i="58" s="1"/>
  <c r="P7" i="58" s="1"/>
  <c r="Q7" i="58" s="1"/>
  <c r="R7" i="58" s="1"/>
  <c r="S7" i="58" s="1"/>
  <c r="T7" i="58" s="1"/>
  <c r="U7" i="58" s="1"/>
  <c r="V7" i="58" s="1"/>
  <c r="W7" i="58" s="1"/>
  <c r="X7" i="58" s="1"/>
  <c r="Y7" i="58" s="1"/>
  <c r="Z7" i="58" s="1"/>
  <c r="AA7" i="58" s="1"/>
  <c r="AB7" i="58" s="1"/>
  <c r="AC7" i="58" s="1"/>
  <c r="AD7" i="58" s="1"/>
  <c r="AE7" i="58" s="1"/>
  <c r="AF7" i="58" s="1"/>
  <c r="AG7" i="58" s="1"/>
  <c r="AH7" i="58" s="1"/>
  <c r="AI7" i="58" s="1"/>
  <c r="AJ7" i="58" s="1"/>
  <c r="AK7" i="58" s="1"/>
  <c r="AL7" i="58" s="1"/>
  <c r="AM7" i="58" s="1"/>
  <c r="AN7" i="58" s="1"/>
  <c r="AO7" i="58" s="1"/>
  <c r="AP7" i="58" s="1"/>
  <c r="AQ7" i="58" s="1"/>
  <c r="AR7" i="58" s="1"/>
  <c r="AS7" i="58" s="1"/>
  <c r="AT7" i="58" s="1"/>
  <c r="AU7" i="58" s="1"/>
  <c r="AV7" i="58" s="1"/>
  <c r="AW7" i="58" s="1"/>
  <c r="AX7" i="58" s="1"/>
  <c r="AY7" i="58" s="1"/>
  <c r="AZ7" i="58" s="1"/>
  <c r="BA7" i="58" s="1"/>
  <c r="BB7" i="58" s="1"/>
  <c r="BC7" i="58" s="1"/>
  <c r="BD7" i="58" s="1"/>
  <c r="BE7" i="58" s="1"/>
  <c r="BF7" i="58" s="1"/>
  <c r="BG7" i="58" s="1"/>
  <c r="BH7" i="58" s="1"/>
  <c r="BI7" i="58" s="1"/>
  <c r="I5" i="58"/>
  <c r="J5" i="58" s="1"/>
  <c r="K5" i="58" s="1"/>
  <c r="L5" i="58" s="1"/>
  <c r="M5" i="58" s="1"/>
  <c r="N5" i="58" s="1"/>
  <c r="O5" i="58" s="1"/>
  <c r="P5" i="58" s="1"/>
  <c r="Q5" i="58" s="1"/>
  <c r="R5" i="58" s="1"/>
  <c r="S5" i="58" s="1"/>
  <c r="T5" i="58" s="1"/>
  <c r="U5" i="58" s="1"/>
  <c r="V5" i="58" s="1"/>
  <c r="W5" i="58" s="1"/>
  <c r="X5" i="58" s="1"/>
  <c r="Y5" i="58" s="1"/>
  <c r="Z5" i="58" s="1"/>
  <c r="AA5" i="58" s="1"/>
  <c r="AB5" i="58" s="1"/>
  <c r="AC5" i="58" s="1"/>
  <c r="AD5" i="58" s="1"/>
  <c r="AE5" i="58" s="1"/>
  <c r="AF5" i="58" s="1"/>
  <c r="AG5" i="58" s="1"/>
  <c r="AH5" i="58" s="1"/>
  <c r="AI5" i="58" s="1"/>
  <c r="AJ5" i="58" s="1"/>
  <c r="AK5" i="58" s="1"/>
  <c r="AL5" i="58" s="1"/>
  <c r="AM5" i="58" s="1"/>
  <c r="AN5" i="58" s="1"/>
  <c r="I3" i="58"/>
  <c r="J3" i="58" s="1"/>
  <c r="K3" i="58" s="1"/>
  <c r="L3" i="58" s="1"/>
  <c r="M3" i="58" s="1"/>
  <c r="N3" i="58" s="1"/>
  <c r="O3" i="58" s="1"/>
  <c r="P3" i="58" s="1"/>
  <c r="V2" i="58"/>
  <c r="Q2" i="58"/>
  <c r="CA5" i="42"/>
  <c r="AM9" i="42" s="1"/>
  <c r="AM10" i="42"/>
  <c r="CU283" i="3"/>
  <c r="CA7" i="42" s="1"/>
  <c r="AM11" i="42" s="1"/>
  <c r="CU281" i="3"/>
  <c r="CU279" i="3"/>
  <c r="I57" i="65" l="1"/>
  <c r="I910" i="65"/>
  <c r="I532" i="65"/>
  <c r="I357" i="65"/>
  <c r="I343" i="65"/>
  <c r="I301" i="65"/>
  <c r="I287" i="65"/>
  <c r="I273" i="65"/>
  <c r="I259" i="65"/>
  <c r="I231" i="65"/>
  <c r="I217" i="65"/>
  <c r="I175" i="65"/>
  <c r="I161" i="65"/>
  <c r="I147" i="65"/>
  <c r="I133" i="65"/>
  <c r="I105" i="65"/>
  <c r="I91" i="65"/>
  <c r="I63" i="65"/>
  <c r="I7" i="65"/>
  <c r="I3626" i="65"/>
  <c r="I3444" i="65"/>
  <c r="I3346" i="65"/>
  <c r="I3248" i="65"/>
  <c r="I3206" i="65"/>
  <c r="I3052" i="65"/>
  <c r="I2968" i="65"/>
  <c r="I2940" i="65"/>
  <c r="I2898" i="65"/>
  <c r="I2856" i="65"/>
  <c r="I2842" i="65"/>
  <c r="I2758" i="65"/>
  <c r="I2660" i="65"/>
  <c r="I2478" i="65"/>
  <c r="I2394" i="65"/>
  <c r="I2380" i="65"/>
  <c r="I2254" i="65"/>
  <c r="I2198" i="65"/>
  <c r="I2156" i="65"/>
  <c r="I2058" i="65"/>
  <c r="I1918" i="65"/>
  <c r="I1848" i="65"/>
  <c r="I1792" i="65"/>
  <c r="I1778" i="65"/>
  <c r="I1764" i="65"/>
  <c r="I1694" i="65"/>
  <c r="I1680" i="65"/>
  <c r="I1666" i="65"/>
  <c r="I1610" i="65"/>
  <c r="I1554" i="65"/>
  <c r="I1484" i="65"/>
  <c r="I1470" i="65"/>
  <c r="I1456" i="65"/>
  <c r="I1372" i="65"/>
  <c r="I1330" i="65"/>
  <c r="I1274" i="65"/>
  <c r="I1260" i="65"/>
  <c r="I1134" i="65"/>
  <c r="I1036" i="65"/>
  <c r="I854" i="65"/>
  <c r="I840" i="65"/>
  <c r="I826" i="65"/>
  <c r="I812" i="65"/>
  <c r="I742" i="65"/>
  <c r="I728" i="65"/>
  <c r="I3835" i="65"/>
  <c r="I3821" i="65"/>
  <c r="I3751" i="65"/>
  <c r="I3737" i="65"/>
  <c r="I3723" i="65"/>
  <c r="I3709" i="65"/>
  <c r="I3667" i="65"/>
  <c r="I3653" i="65"/>
  <c r="I3639" i="65"/>
  <c r="I3583" i="65"/>
  <c r="I3555" i="65"/>
  <c r="I3415" i="65"/>
  <c r="I3373" i="65"/>
  <c r="I3345" i="65"/>
  <c r="I3289" i="65"/>
  <c r="I3247" i="65"/>
  <c r="I3163" i="65"/>
  <c r="I3149" i="65"/>
  <c r="I3121" i="65"/>
  <c r="I3107" i="65"/>
  <c r="I3065" i="65"/>
  <c r="I3023" i="65"/>
  <c r="I2981" i="65"/>
  <c r="I2953" i="65"/>
  <c r="I2925" i="65"/>
  <c r="I2897" i="65"/>
  <c r="I2883" i="65"/>
  <c r="I2841" i="65"/>
  <c r="I2813" i="65"/>
  <c r="I2799" i="65"/>
  <c r="I2785" i="65"/>
  <c r="I2771" i="65"/>
  <c r="I2729" i="65"/>
  <c r="I2701" i="65"/>
  <c r="I2673" i="65"/>
  <c r="I2659" i="65"/>
  <c r="I2645" i="65"/>
  <c r="I2631" i="65"/>
  <c r="I2575" i="65"/>
  <c r="I2519" i="65"/>
  <c r="I2449" i="65"/>
  <c r="I2393" i="65"/>
  <c r="I2323" i="65"/>
  <c r="I2309" i="65"/>
  <c r="I2239" i="65"/>
  <c r="I2211" i="65"/>
  <c r="I2169" i="65"/>
  <c r="I2155" i="65"/>
  <c r="I2141" i="65"/>
  <c r="I2071" i="65"/>
  <c r="I2043" i="65"/>
  <c r="I2029" i="65"/>
  <c r="I2015" i="65"/>
  <c r="I1987" i="65"/>
  <c r="I1973" i="65"/>
  <c r="I1931" i="65"/>
  <c r="I1917" i="65"/>
  <c r="I1861" i="65"/>
  <c r="I1833" i="65"/>
  <c r="I1819" i="65"/>
  <c r="I1791" i="65"/>
  <c r="I1777" i="65"/>
  <c r="I1763" i="65"/>
  <c r="I1749" i="65"/>
  <c r="I1735" i="65"/>
  <c r="I1721" i="65"/>
  <c r="I1707" i="65"/>
  <c r="I1693" i="65"/>
  <c r="I1679" i="65"/>
  <c r="I1651" i="65"/>
  <c r="I1637" i="65"/>
  <c r="I1623" i="65"/>
  <c r="I1581" i="65"/>
  <c r="I1567" i="65"/>
  <c r="I1511" i="65"/>
  <c r="I1483" i="65"/>
  <c r="I1469" i="65"/>
  <c r="I1455" i="65"/>
  <c r="I1441" i="65"/>
  <c r="I1413" i="65"/>
  <c r="I1399" i="65"/>
  <c r="I1371" i="65"/>
  <c r="I4030" i="65"/>
  <c r="I4016" i="65"/>
  <c r="I3848" i="65"/>
  <c r="I3820" i="65"/>
  <c r="I3764" i="65"/>
  <c r="I3750" i="65"/>
  <c r="I3736" i="65"/>
  <c r="I3708" i="65"/>
  <c r="I3694" i="65"/>
  <c r="I3680" i="65"/>
  <c r="I3652" i="65"/>
  <c r="I3624" i="65"/>
  <c r="I3610" i="65"/>
  <c r="I3596" i="65"/>
  <c r="I3582" i="65"/>
  <c r="I3568" i="65"/>
  <c r="I3554" i="65"/>
  <c r="I3540" i="65"/>
  <c r="I3526" i="65"/>
  <c r="I3512" i="65"/>
  <c r="I3498" i="65"/>
  <c r="I3484" i="65"/>
  <c r="I3470" i="65"/>
  <c r="I3456" i="65"/>
  <c r="I3442" i="65"/>
  <c r="I3428" i="65"/>
  <c r="I3414" i="65"/>
  <c r="I3400" i="65"/>
  <c r="I3386" i="65"/>
  <c r="I3372" i="65"/>
  <c r="I3358" i="65"/>
  <c r="I3344" i="65"/>
  <c r="I3330" i="65"/>
  <c r="I3316" i="65"/>
  <c r="I3302" i="65"/>
  <c r="I3288" i="65"/>
  <c r="I3274" i="65"/>
  <c r="I3260" i="65"/>
  <c r="I3246" i="65"/>
  <c r="I3232" i="65"/>
  <c r="I3218" i="65"/>
  <c r="I3204" i="65"/>
  <c r="I3190" i="65"/>
  <c r="I3176" i="65"/>
  <c r="I3162" i="65"/>
  <c r="I3148" i="65"/>
  <c r="I3134" i="65"/>
  <c r="I3120" i="65"/>
  <c r="I3106" i="65"/>
  <c r="I3092" i="65"/>
  <c r="I3078" i="65"/>
  <c r="I3064" i="65"/>
  <c r="I3050" i="65"/>
  <c r="I3036" i="65"/>
  <c r="I3022" i="65"/>
  <c r="I3008" i="65"/>
  <c r="I2994" i="65"/>
  <c r="I2980" i="65"/>
  <c r="I2966" i="65"/>
  <c r="I2952" i="65"/>
  <c r="I2938" i="65"/>
  <c r="I2924" i="65"/>
  <c r="I2910" i="65"/>
  <c r="I2896" i="65"/>
  <c r="I2882" i="65"/>
  <c r="I2868" i="65"/>
  <c r="I2854" i="65"/>
  <c r="I2840" i="65"/>
  <c r="I2826" i="65"/>
  <c r="I2812" i="65"/>
  <c r="I2798" i="65"/>
  <c r="I2784" i="65"/>
  <c r="I2770" i="65"/>
  <c r="I2756" i="65"/>
  <c r="I2742" i="65"/>
  <c r="I2728" i="65"/>
  <c r="I2714" i="65"/>
  <c r="I2700" i="65"/>
  <c r="I2686" i="65"/>
  <c r="I2658" i="65"/>
  <c r="I2644" i="65"/>
  <c r="I2588" i="65"/>
  <c r="I2574" i="65"/>
  <c r="I2560" i="65"/>
  <c r="I2532" i="65"/>
  <c r="I2490" i="65"/>
  <c r="I2476" i="65"/>
  <c r="I2462" i="65"/>
  <c r="I2434" i="65"/>
  <c r="I2392" i="65"/>
  <c r="I2378" i="65"/>
  <c r="I2364" i="65"/>
  <c r="I2336" i="65"/>
  <c r="I2294" i="65"/>
  <c r="I2280" i="65"/>
  <c r="I2266" i="65"/>
  <c r="I2238" i="65"/>
  <c r="I2196" i="65"/>
  <c r="I2182" i="65"/>
  <c r="I2168" i="65"/>
  <c r="I2140" i="65"/>
  <c r="I2126" i="65"/>
  <c r="I2112" i="65"/>
  <c r="I2098" i="65"/>
  <c r="I2084" i="65"/>
  <c r="I2070" i="65"/>
  <c r="I2056" i="65"/>
  <c r="I2042" i="65"/>
  <c r="I2028" i="65"/>
  <c r="I2014" i="65"/>
  <c r="I1986" i="65"/>
  <c r="I1972" i="65"/>
  <c r="I1958" i="65"/>
  <c r="I1930" i="65"/>
  <c r="I1916" i="65"/>
  <c r="I1902" i="65"/>
  <c r="I1888" i="65"/>
  <c r="I1874" i="65"/>
  <c r="I1860" i="65"/>
  <c r="I1846" i="65"/>
  <c r="I1832" i="65"/>
  <c r="I1818" i="65"/>
  <c r="I1804" i="65"/>
  <c r="I1762" i="65"/>
  <c r="I1748" i="65"/>
  <c r="I1734" i="65"/>
  <c r="I1720" i="65"/>
  <c r="I1706" i="65"/>
  <c r="I1692" i="65"/>
  <c r="I1678" i="65"/>
  <c r="I1664" i="65"/>
  <c r="I588" i="65"/>
  <c r="I504" i="65"/>
  <c r="I252" i="65"/>
  <c r="I238" i="65"/>
  <c r="I210" i="65"/>
  <c r="I154" i="65"/>
  <c r="I1329" i="65"/>
  <c r="I1315" i="65"/>
  <c r="I1273" i="65"/>
  <c r="I1259" i="65"/>
  <c r="I1245" i="65"/>
  <c r="I1231" i="65"/>
  <c r="I1189" i="65"/>
  <c r="I1091" i="65"/>
  <c r="I1077" i="65"/>
  <c r="I1063" i="65"/>
  <c r="I1049" i="65"/>
  <c r="I1021" i="65"/>
  <c r="I993" i="65"/>
  <c r="I965" i="65"/>
  <c r="I937" i="65"/>
  <c r="I881" i="65"/>
  <c r="I867" i="65"/>
  <c r="I825" i="65"/>
  <c r="I783" i="65"/>
  <c r="I769" i="65"/>
  <c r="I755" i="65"/>
  <c r="I741" i="65"/>
  <c r="I727" i="65"/>
  <c r="I657" i="65"/>
  <c r="I601" i="65"/>
  <c r="I573" i="65"/>
  <c r="I559" i="65"/>
  <c r="I545" i="65"/>
  <c r="I489" i="65"/>
  <c r="I461" i="65"/>
  <c r="I335" i="65"/>
  <c r="I321" i="65"/>
  <c r="I279" i="65"/>
  <c r="I265" i="65"/>
  <c r="I251" i="65"/>
  <c r="I237" i="65"/>
  <c r="I223" i="65"/>
  <c r="I209" i="65"/>
  <c r="I195" i="65"/>
  <c r="I139" i="65"/>
  <c r="I69" i="65"/>
  <c r="I1650" i="65"/>
  <c r="I1636" i="65"/>
  <c r="I1622" i="65"/>
  <c r="I1608" i="65"/>
  <c r="I1580" i="65"/>
  <c r="I1566" i="65"/>
  <c r="I1552" i="65"/>
  <c r="I1538" i="65"/>
  <c r="I1510" i="65"/>
  <c r="I1482" i="65"/>
  <c r="I1468" i="65"/>
  <c r="I1454" i="65"/>
  <c r="I1440" i="65"/>
  <c r="I1412" i="65"/>
  <c r="I1398" i="65"/>
  <c r="I1384" i="65"/>
  <c r="I1370" i="65"/>
  <c r="I1356" i="65"/>
  <c r="I1328" i="65"/>
  <c r="I1314" i="65"/>
  <c r="I1286" i="65"/>
  <c r="I1272" i="65"/>
  <c r="I1258" i="65"/>
  <c r="I1230" i="65"/>
  <c r="I1216" i="65"/>
  <c r="I1188" i="65"/>
  <c r="I1174" i="65"/>
  <c r="I1160" i="65"/>
  <c r="I1132" i="65"/>
  <c r="I1118" i="65"/>
  <c r="I1090" i="65"/>
  <c r="I1062" i="65"/>
  <c r="I1048" i="65"/>
  <c r="I1034" i="65"/>
  <c r="I1020" i="65"/>
  <c r="I992" i="65"/>
  <c r="I978" i="65"/>
  <c r="I964" i="65"/>
  <c r="I936" i="65"/>
  <c r="I922" i="65"/>
  <c r="I908" i="65"/>
  <c r="I894" i="65"/>
  <c r="I880" i="65"/>
  <c r="I852" i="65"/>
  <c r="I838" i="65"/>
  <c r="I824" i="65"/>
  <c r="I810" i="65"/>
  <c r="I796" i="65"/>
  <c r="I782" i="65"/>
  <c r="I768" i="65"/>
  <c r="I754" i="65"/>
  <c r="I740" i="65"/>
  <c r="I726" i="65"/>
  <c r="I698" i="65"/>
  <c r="I684" i="65"/>
  <c r="I656" i="65"/>
  <c r="I642" i="65"/>
  <c r="I600" i="65"/>
  <c r="I586" i="65"/>
  <c r="I572" i="65"/>
  <c r="I558" i="65"/>
  <c r="I544" i="65"/>
  <c r="I530" i="65"/>
  <c r="I502" i="65"/>
  <c r="I488" i="65"/>
  <c r="I460" i="65"/>
  <c r="I446" i="65"/>
  <c r="I418" i="65"/>
  <c r="I404" i="65"/>
  <c r="I376" i="65"/>
  <c r="I362" i="65"/>
  <c r="I334" i="65"/>
  <c r="I306" i="65"/>
  <c r="I292" i="65"/>
  <c r="I264" i="65"/>
  <c r="I250" i="65"/>
  <c r="I236" i="65"/>
  <c r="I222" i="65"/>
  <c r="I194" i="65"/>
  <c r="I180" i="65"/>
  <c r="I152" i="65"/>
  <c r="I124" i="65"/>
  <c r="I110" i="65"/>
  <c r="I96" i="65"/>
  <c r="I68" i="65"/>
  <c r="I1243" i="65"/>
  <c r="I3918" i="65"/>
  <c r="I3987" i="65"/>
  <c r="I3665" i="65"/>
  <c r="I3637" i="65"/>
  <c r="I3623" i="65"/>
  <c r="I2303" i="65"/>
  <c r="I3389" i="65"/>
  <c r="I3319" i="65"/>
  <c r="I3221" i="65"/>
  <c r="I3179" i="65"/>
  <c r="I3165" i="65"/>
  <c r="I3151" i="65"/>
  <c r="I3137" i="65"/>
  <c r="I3123" i="65"/>
  <c r="I3109" i="65"/>
  <c r="I3081" i="65"/>
  <c r="I3039" i="65"/>
  <c r="I3025" i="65"/>
  <c r="I3011" i="65"/>
  <c r="I2927" i="65"/>
  <c r="I2899" i="65"/>
  <c r="I2843" i="65"/>
  <c r="I2829" i="65"/>
  <c r="I2815" i="65"/>
  <c r="I2759" i="65"/>
  <c r="I2717" i="65"/>
  <c r="I2703" i="65"/>
  <c r="I2689" i="65"/>
  <c r="I2647" i="65"/>
  <c r="I2633" i="65"/>
  <c r="I2605" i="65"/>
  <c r="I2577" i="65"/>
  <c r="I2563" i="65"/>
  <c r="I2535" i="65"/>
  <c r="I2521" i="65"/>
  <c r="I2493" i="65"/>
  <c r="I2479" i="65"/>
  <c r="I2465" i="65"/>
  <c r="I2451" i="65"/>
  <c r="I2423" i="65"/>
  <c r="I2339" i="65"/>
  <c r="I3595" i="65"/>
  <c r="I3553" i="65"/>
  <c r="I3525" i="65"/>
  <c r="I3469" i="65"/>
  <c r="I3413" i="65"/>
  <c r="I3315" i="65"/>
  <c r="I3301" i="65"/>
  <c r="I3273" i="65"/>
  <c r="I3231" i="65"/>
  <c r="I3203" i="65"/>
  <c r="I3133" i="65"/>
  <c r="I3119" i="65"/>
  <c r="I3077" i="65"/>
  <c r="I3049" i="65"/>
  <c r="I3035" i="65"/>
  <c r="I2979" i="65"/>
  <c r="I2923" i="65"/>
  <c r="I2909" i="65"/>
  <c r="I2881" i="65"/>
  <c r="I2867" i="65"/>
  <c r="I2839" i="65"/>
  <c r="I2783" i="65"/>
  <c r="I2769" i="65"/>
  <c r="I2741" i="65"/>
  <c r="I2671" i="65"/>
  <c r="I2657" i="65"/>
  <c r="I2517" i="65"/>
  <c r="I2503" i="65"/>
  <c r="I2475" i="65"/>
  <c r="I2461" i="65"/>
  <c r="I2447" i="65"/>
  <c r="I2307" i="65"/>
  <c r="I2279" i="65"/>
  <c r="I2265" i="65"/>
  <c r="I2251" i="65"/>
  <c r="I2223" i="65"/>
  <c r="I2181" i="65"/>
  <c r="I2125" i="65"/>
  <c r="I2111" i="65"/>
  <c r="I2083" i="65"/>
  <c r="I2013" i="65"/>
  <c r="I1957" i="65"/>
  <c r="I1943" i="65"/>
  <c r="I1915" i="65"/>
  <c r="I1873" i="65"/>
  <c r="I1859" i="65"/>
  <c r="I1817" i="65"/>
  <c r="I1761" i="65"/>
  <c r="I1733" i="65"/>
  <c r="I1691" i="65"/>
  <c r="I1649" i="65"/>
  <c r="I1635" i="65"/>
  <c r="I1551" i="65"/>
  <c r="I1523" i="65"/>
  <c r="I1467" i="65"/>
  <c r="I1453" i="65"/>
  <c r="I1425" i="65"/>
  <c r="I1369" i="65"/>
  <c r="I1327" i="65"/>
  <c r="I1313" i="65"/>
  <c r="I1229" i="65"/>
  <c r="I1215" i="65"/>
  <c r="I1173" i="65"/>
  <c r="I1131" i="65"/>
  <c r="I1117" i="65"/>
  <c r="I1019" i="65"/>
  <c r="I963" i="65"/>
  <c r="I935" i="65"/>
  <c r="I921" i="65"/>
  <c r="I851" i="65"/>
  <c r="I809" i="65"/>
  <c r="I725" i="65"/>
  <c r="I697" i="65"/>
  <c r="I683" i="65"/>
  <c r="I641" i="65"/>
  <c r="I487" i="65"/>
  <c r="I473" i="65"/>
  <c r="I459" i="65"/>
  <c r="I445" i="65"/>
  <c r="I305" i="65"/>
  <c r="I277" i="65"/>
  <c r="I221" i="65"/>
  <c r="I207" i="65"/>
  <c r="I151" i="65"/>
  <c r="I67" i="65"/>
  <c r="I3606" i="65"/>
  <c r="I3032" i="65"/>
  <c r="I2976" i="65"/>
  <c r="I2892" i="65"/>
  <c r="I2836" i="65"/>
  <c r="I2822" i="65"/>
  <c r="I2794" i="65"/>
  <c r="I2738" i="65"/>
  <c r="I2710" i="65"/>
  <c r="I2682" i="65"/>
  <c r="I2654" i="65"/>
  <c r="I3479" i="65"/>
  <c r="I2947" i="65"/>
  <c r="I2807" i="65"/>
  <c r="I2653" i="65"/>
  <c r="I2541" i="65"/>
  <c r="I2527" i="65"/>
  <c r="I2387" i="65"/>
  <c r="I2261" i="65"/>
  <c r="I2177" i="65"/>
  <c r="I3002" i="65"/>
  <c r="I2806" i="65"/>
  <c r="I2428" i="65"/>
  <c r="I2344" i="65"/>
  <c r="I2092" i="65"/>
  <c r="I1980" i="65"/>
  <c r="I1882" i="65"/>
  <c r="I1826" i="65"/>
  <c r="I56" i="65"/>
  <c r="I42" i="65"/>
  <c r="I28" i="65"/>
  <c r="I14" i="65"/>
  <c r="I2255" i="65"/>
  <c r="I2227" i="65"/>
  <c r="I2185" i="65"/>
  <c r="I2157" i="65"/>
  <c r="I2143" i="65"/>
  <c r="I2087" i="65"/>
  <c r="I2017" i="65"/>
  <c r="I2003" i="65"/>
  <c r="I1989" i="65"/>
  <c r="I1961" i="65"/>
  <c r="I1905" i="65"/>
  <c r="I1877" i="65"/>
  <c r="I1849" i="65"/>
  <c r="I1835" i="65"/>
  <c r="I1779" i="65"/>
  <c r="I1765" i="65"/>
  <c r="I1737" i="65"/>
  <c r="I1723" i="65"/>
  <c r="I1667" i="65"/>
  <c r="I1653" i="65"/>
  <c r="I1625" i="65"/>
  <c r="I1611" i="65"/>
  <c r="I1597" i="65"/>
  <c r="I1569" i="65"/>
  <c r="I1513" i="65"/>
  <c r="I1499" i="65"/>
  <c r="I1457" i="65"/>
  <c r="I1443" i="65"/>
  <c r="I1429" i="65"/>
  <c r="I1373" i="65"/>
  <c r="I1359" i="65"/>
  <c r="I1331" i="65"/>
  <c r="I1303" i="65"/>
  <c r="I1275" i="65"/>
  <c r="I1261" i="65"/>
  <c r="I1247" i="65"/>
  <c r="I1233" i="65"/>
  <c r="I1219" i="65"/>
  <c r="I1177" i="65"/>
  <c r="I1149" i="65"/>
  <c r="I1135" i="65"/>
  <c r="I1093" i="65"/>
  <c r="I1079" i="65"/>
  <c r="I1051" i="65"/>
  <c r="I1037" i="65"/>
  <c r="I1009" i="65"/>
  <c r="I981" i="65"/>
  <c r="I967" i="65"/>
  <c r="I883" i="65"/>
  <c r="I841" i="65"/>
  <c r="I827" i="65"/>
  <c r="I799" i="65"/>
  <c r="I785" i="65"/>
  <c r="I771" i="65"/>
  <c r="I757" i="65"/>
  <c r="I729" i="65"/>
  <c r="I715" i="65"/>
  <c r="I701" i="65"/>
  <c r="I687" i="65"/>
  <c r="I659" i="65"/>
  <c r="I645" i="65"/>
  <c r="I603" i="65"/>
  <c r="I589" i="65"/>
  <c r="I561" i="65"/>
  <c r="I477" i="65"/>
  <c r="I449" i="65"/>
  <c r="I435" i="65"/>
  <c r="I421" i="65"/>
  <c r="I407" i="65"/>
  <c r="I393" i="65"/>
  <c r="I365" i="65"/>
  <c r="I323" i="65"/>
  <c r="I309" i="65"/>
  <c r="I281" i="65"/>
  <c r="I267" i="65"/>
  <c r="I239" i="65"/>
  <c r="I225" i="65"/>
  <c r="I211" i="65"/>
  <c r="I197" i="65"/>
  <c r="I183" i="65"/>
  <c r="I169" i="65"/>
  <c r="I127" i="65"/>
  <c r="I99" i="65"/>
  <c r="I85" i="65"/>
  <c r="I71" i="65"/>
  <c r="I3188" i="65"/>
  <c r="I2950" i="65"/>
  <c r="I2880" i="65"/>
  <c r="I2824" i="65"/>
  <c r="I2796" i="65"/>
  <c r="I2740" i="65"/>
  <c r="I2712" i="65"/>
  <c r="I2390" i="65"/>
  <c r="I2334" i="65"/>
  <c r="I2306" i="65"/>
  <c r="I2278" i="65"/>
  <c r="I2264" i="65"/>
  <c r="I2194" i="65"/>
  <c r="I2180" i="65"/>
  <c r="I2124" i="65"/>
  <c r="I2082" i="65"/>
  <c r="I1970" i="65"/>
  <c r="I1928" i="65"/>
  <c r="I1900" i="65"/>
  <c r="I1872" i="65"/>
  <c r="I1760" i="65"/>
  <c r="I1676" i="65"/>
  <c r="I1648" i="65"/>
  <c r="I1578" i="65"/>
  <c r="I1564" i="65"/>
  <c r="I1522" i="65"/>
  <c r="I1508" i="65"/>
  <c r="I1480" i="65"/>
  <c r="I1438" i="65"/>
  <c r="I1382" i="65"/>
  <c r="I1354" i="65"/>
  <c r="I1312" i="65"/>
  <c r="I1200" i="65"/>
  <c r="I1172" i="65"/>
  <c r="I1158" i="65"/>
  <c r="I1116" i="65"/>
  <c r="I1060" i="65"/>
  <c r="I990" i="65"/>
  <c r="I962" i="65"/>
  <c r="I934" i="65"/>
  <c r="I920" i="65"/>
  <c r="I878" i="65"/>
  <c r="I822" i="65"/>
  <c r="I738" i="65"/>
  <c r="I696" i="65"/>
  <c r="I682" i="65"/>
  <c r="I640" i="65"/>
  <c r="I528" i="65"/>
  <c r="I500" i="65"/>
  <c r="I374" i="65"/>
  <c r="I262" i="65"/>
  <c r="I178" i="65"/>
  <c r="I150" i="65"/>
  <c r="I3607" i="65"/>
  <c r="I3523" i="65"/>
  <c r="I3383" i="65"/>
  <c r="I3355" i="65"/>
  <c r="I3243" i="65"/>
  <c r="I3005" i="65"/>
  <c r="I2879" i="65"/>
  <c r="I2865" i="65"/>
  <c r="I2851" i="65"/>
  <c r="I2837" i="65"/>
  <c r="I2795" i="65"/>
  <c r="I2767" i="65"/>
  <c r="I2753" i="65"/>
  <c r="I2641" i="65"/>
  <c r="I2571" i="65"/>
  <c r="I2543" i="65"/>
  <c r="I2515" i="65"/>
  <c r="I2501" i="65"/>
  <c r="I2487" i="65"/>
  <c r="I2473" i="65"/>
  <c r="I2375" i="65"/>
  <c r="I2361" i="65"/>
  <c r="I2319" i="65"/>
  <c r="I2263" i="65"/>
  <c r="I2249" i="65"/>
  <c r="I2193" i="65"/>
  <c r="I2179" i="65"/>
  <c r="I2151" i="65"/>
  <c r="I2137" i="65"/>
  <c r="I2123" i="65"/>
  <c r="I2039" i="65"/>
  <c r="I2011" i="65"/>
  <c r="I1969" i="65"/>
  <c r="I1955" i="65"/>
  <c r="I1871" i="65"/>
  <c r="I1815" i="65"/>
  <c r="I1759" i="65"/>
  <c r="I1703" i="65"/>
  <c r="I1633" i="65"/>
  <c r="I1563" i="65"/>
  <c r="I1507" i="65"/>
  <c r="I1451" i="65"/>
  <c r="I1339" i="65"/>
  <c r="I1311" i="65"/>
  <c r="I1283" i="65"/>
  <c r="I1269" i="65"/>
  <c r="I1213" i="65"/>
  <c r="I1185" i="65"/>
  <c r="I1157" i="65"/>
  <c r="I1101" i="65"/>
  <c r="I1087" i="65"/>
  <c r="I1059" i="65"/>
  <c r="I1017" i="65"/>
  <c r="I1003" i="65"/>
  <c r="I989" i="65"/>
  <c r="I947" i="65"/>
  <c r="I919" i="65"/>
  <c r="I891" i="65"/>
  <c r="I863" i="65"/>
  <c r="I849" i="65"/>
  <c r="I793" i="65"/>
  <c r="I751" i="65"/>
  <c r="I737" i="65"/>
  <c r="I723" i="65"/>
  <c r="I709" i="65"/>
  <c r="I695" i="65"/>
  <c r="I639" i="65"/>
  <c r="I569" i="65"/>
  <c r="I555" i="65"/>
  <c r="I527" i="65"/>
  <c r="I513" i="65"/>
  <c r="I499" i="65"/>
  <c r="I443" i="65"/>
  <c r="I415" i="65"/>
  <c r="I387" i="65"/>
  <c r="I373" i="65"/>
  <c r="I345" i="65"/>
  <c r="I331" i="65"/>
  <c r="I275" i="65"/>
  <c r="I205" i="65"/>
  <c r="I163" i="65"/>
  <c r="I135" i="65"/>
  <c r="I65" i="65"/>
  <c r="I2556" i="65"/>
  <c r="I2542" i="65"/>
  <c r="I2528" i="65"/>
  <c r="I2500" i="65"/>
  <c r="I2444" i="65"/>
  <c r="I2430" i="65"/>
  <c r="I2360" i="65"/>
  <c r="I2332" i="65"/>
  <c r="I2304" i="65"/>
  <c r="I2234" i="65"/>
  <c r="I2206" i="65"/>
  <c r="I2038" i="65"/>
  <c r="I2010" i="65"/>
  <c r="I1996" i="65"/>
  <c r="I1954" i="65"/>
  <c r="I1772" i="65"/>
  <c r="I1702" i="65"/>
  <c r="I1632" i="65"/>
  <c r="I1604" i="65"/>
  <c r="I1576" i="65"/>
  <c r="I1520" i="65"/>
  <c r="I1506" i="65"/>
  <c r="I1212" i="65"/>
  <c r="I1198" i="65"/>
  <c r="I1799" i="65"/>
  <c r="I1701" i="65"/>
  <c r="I1449" i="65"/>
  <c r="I1407" i="65"/>
  <c r="I1267" i="65"/>
  <c r="I1015" i="65"/>
  <c r="I875" i="65"/>
  <c r="I777" i="65"/>
  <c r="I721" i="65"/>
  <c r="I623" i="65"/>
  <c r="I469" i="65"/>
  <c r="I329" i="65"/>
  <c r="I1770" i="65"/>
  <c r="I1378" i="65"/>
  <c r="I3281" i="65"/>
  <c r="I3183" i="65"/>
  <c r="I3169" i="65"/>
  <c r="I3085" i="65"/>
  <c r="I3071" i="65"/>
  <c r="I3001" i="65"/>
  <c r="I2931" i="65"/>
  <c r="I2875" i="65"/>
  <c r="I2861" i="65"/>
  <c r="I2791" i="65"/>
  <c r="I2049" i="65"/>
  <c r="I2035" i="65"/>
  <c r="I3896" i="65"/>
  <c r="I3084" i="65"/>
  <c r="I13" i="65"/>
  <c r="I3993" i="65"/>
  <c r="I3923" i="65"/>
  <c r="I3825" i="65"/>
  <c r="I3713" i="65"/>
  <c r="I3699" i="65"/>
  <c r="I3601" i="65"/>
  <c r="I3447" i="65"/>
  <c r="I3419" i="65"/>
  <c r="I3363" i="65"/>
  <c r="I3321" i="65"/>
  <c r="I3167" i="65"/>
  <c r="I3153" i="65"/>
  <c r="I3125" i="65"/>
  <c r="I3083" i="65"/>
  <c r="I2607" i="65"/>
  <c r="I2467" i="65"/>
  <c r="I2453" i="65"/>
  <c r="I2425" i="65"/>
  <c r="I2411" i="65"/>
  <c r="I2327" i="65"/>
  <c r="I2229" i="65"/>
  <c r="I2201" i="65"/>
  <c r="I2159" i="65"/>
  <c r="I2103" i="65"/>
  <c r="I3880" i="65"/>
  <c r="I3670" i="65"/>
  <c r="I3614" i="65"/>
  <c r="I3558" i="65"/>
  <c r="I3502" i="65"/>
  <c r="I3432" i="65"/>
  <c r="I3166" i="65"/>
  <c r="I3082" i="65"/>
  <c r="I2970" i="65"/>
  <c r="I2718" i="65"/>
  <c r="I2676" i="65"/>
  <c r="I2606" i="65"/>
  <c r="I2410" i="65"/>
  <c r="I2326" i="65"/>
  <c r="I2284" i="65"/>
  <c r="I2130" i="65"/>
  <c r="I1990" i="65"/>
  <c r="I3329" i="65"/>
  <c r="I2398" i="65"/>
  <c r="I2384" i="65"/>
  <c r="I2370" i="65"/>
  <c r="I2356" i="65"/>
  <c r="I2342" i="65"/>
  <c r="I2328" i="65"/>
  <c r="I2314" i="65"/>
  <c r="I2300" i="65"/>
  <c r="I2286" i="65"/>
  <c r="I2272" i="65"/>
  <c r="I2258" i="65"/>
  <c r="I2244" i="65"/>
  <c r="I2230" i="65"/>
  <c r="I2216" i="65"/>
  <c r="I2202" i="65"/>
  <c r="I2188" i="65"/>
  <c r="I2174" i="65"/>
  <c r="I2160" i="65"/>
  <c r="I2146" i="65"/>
  <c r="I2132" i="65"/>
  <c r="I2118" i="65"/>
  <c r="I2104" i="65"/>
  <c r="I2090" i="65"/>
  <c r="I2076" i="65"/>
  <c r="I2062" i="65"/>
  <c r="I2048" i="65"/>
  <c r="I2034" i="65"/>
  <c r="I2020" i="65"/>
  <c r="I2006" i="65"/>
  <c r="I1992" i="65"/>
  <c r="I1978" i="65"/>
  <c r="I1964" i="65"/>
  <c r="I1950" i="65"/>
  <c r="I1936" i="65"/>
  <c r="I1922" i="65"/>
  <c r="I1908" i="65"/>
  <c r="I1894" i="65"/>
  <c r="I1880" i="65"/>
  <c r="I1866" i="65"/>
  <c r="I1852" i="65"/>
  <c r="I3152" i="65"/>
  <c r="I3138" i="65"/>
  <c r="I3124" i="65"/>
  <c r="I3110" i="65"/>
  <c r="I3096" i="65"/>
  <c r="I2552" i="65"/>
  <c r="I2538" i="65"/>
  <c r="I2524" i="65"/>
  <c r="I2510" i="65"/>
  <c r="I2496" i="65"/>
  <c r="I2482" i="65"/>
  <c r="I2468" i="65"/>
  <c r="I2454" i="65"/>
  <c r="I2440" i="65"/>
  <c r="I2426" i="65"/>
  <c r="I2412" i="65"/>
  <c r="I3341" i="65"/>
  <c r="I3299" i="65"/>
  <c r="I3257" i="65"/>
  <c r="I3215" i="65"/>
  <c r="I3187" i="65"/>
  <c r="I3159" i="65"/>
  <c r="I3117" i="65"/>
  <c r="I3033" i="65"/>
  <c r="I3327" i="65"/>
  <c r="I3313" i="65"/>
  <c r="I3285" i="65"/>
  <c r="I3271" i="65"/>
  <c r="I3229" i="65"/>
  <c r="I3201" i="65"/>
  <c r="I3173" i="65"/>
  <c r="I3145" i="65"/>
  <c r="I3131" i="65"/>
  <c r="I3103" i="65"/>
  <c r="I3089" i="65"/>
  <c r="I3075" i="65"/>
  <c r="I3061" i="65"/>
  <c r="I3047" i="65"/>
  <c r="I3019" i="65"/>
  <c r="I2991" i="65"/>
  <c r="I2977" i="65"/>
  <c r="I2963" i="65"/>
  <c r="I2949" i="65"/>
  <c r="I2935" i="65"/>
  <c r="I2921" i="65"/>
  <c r="I2907" i="65"/>
  <c r="I3663" i="65"/>
  <c r="I3649" i="65"/>
  <c r="I3635" i="65"/>
  <c r="I3621" i="65"/>
  <c r="I3593" i="65"/>
  <c r="I3579" i="65"/>
  <c r="I3565" i="65"/>
  <c r="I3551" i="65"/>
  <c r="I3509" i="65"/>
  <c r="I3495" i="65"/>
  <c r="I3481" i="65"/>
  <c r="I3467" i="65"/>
  <c r="I3439" i="65"/>
  <c r="I3425" i="65"/>
  <c r="I3411" i="65"/>
  <c r="I3397" i="65"/>
  <c r="I3369" i="65"/>
  <c r="I2961" i="65"/>
  <c r="I2933" i="65"/>
  <c r="I2919" i="65"/>
  <c r="I2905" i="65"/>
  <c r="I2891" i="65"/>
  <c r="I2877" i="65"/>
  <c r="I2863" i="65"/>
  <c r="I2849" i="65"/>
  <c r="I2835" i="65"/>
  <c r="I2821" i="65"/>
  <c r="I3418" i="65"/>
  <c r="I3404" i="65"/>
  <c r="I3390" i="65"/>
  <c r="I3376" i="65"/>
  <c r="I3362" i="65"/>
  <c r="I3348" i="65"/>
  <c r="I3334" i="65"/>
  <c r="I3320" i="65"/>
  <c r="I3306" i="65"/>
  <c r="I3292" i="65"/>
  <c r="I3278" i="65"/>
  <c r="I3264" i="65"/>
  <c r="I3250" i="65"/>
  <c r="I3236" i="65"/>
  <c r="I3222" i="65"/>
  <c r="I3208" i="65"/>
  <c r="I3194" i="65"/>
  <c r="I3140" i="65"/>
  <c r="I3098" i="65"/>
  <c r="I3042" i="65"/>
  <c r="I2986" i="65"/>
  <c r="I2958" i="65"/>
  <c r="I2930" i="65"/>
  <c r="I2888" i="65"/>
  <c r="I2846" i="65"/>
  <c r="I2804" i="65"/>
  <c r="I2762" i="65"/>
  <c r="I2720" i="65"/>
  <c r="I2650" i="65"/>
  <c r="I3251" i="65"/>
  <c r="I3223" i="65"/>
  <c r="I3111" i="65"/>
  <c r="I3069" i="65"/>
  <c r="I3041" i="65"/>
  <c r="I2999" i="65"/>
  <c r="I2957" i="65"/>
  <c r="I2915" i="65"/>
  <c r="I2887" i="65"/>
  <c r="I2845" i="65"/>
  <c r="I2817" i="65"/>
  <c r="I2775" i="65"/>
  <c r="I2733" i="65"/>
  <c r="I2705" i="65"/>
  <c r="I2649" i="65"/>
  <c r="I2635" i="65"/>
  <c r="I2579" i="65"/>
  <c r="I2537" i="65"/>
  <c r="I2509" i="65"/>
  <c r="I2397" i="65"/>
  <c r="I2299" i="65"/>
  <c r="I2257" i="65"/>
  <c r="I3070" i="65"/>
  <c r="I3265" i="65"/>
  <c r="I3237" i="65"/>
  <c r="I3209" i="65"/>
  <c r="I3195" i="65"/>
  <c r="I3181" i="65"/>
  <c r="I3139" i="65"/>
  <c r="I3097" i="65"/>
  <c r="I3055" i="65"/>
  <c r="I3027" i="65"/>
  <c r="I3013" i="65"/>
  <c r="I2985" i="65"/>
  <c r="I2971" i="65"/>
  <c r="I2943" i="65"/>
  <c r="I2929" i="65"/>
  <c r="I2901" i="65"/>
  <c r="I2873" i="65"/>
  <c r="I2859" i="65"/>
  <c r="I2831" i="65"/>
  <c r="I2803" i="65"/>
  <c r="I2789" i="65"/>
  <c r="I2761" i="65"/>
  <c r="I2747" i="65"/>
  <c r="I2719" i="65"/>
  <c r="I2691" i="65"/>
  <c r="I2677" i="65"/>
  <c r="I2663" i="65"/>
  <c r="I2621" i="65"/>
  <c r="I2593" i="65"/>
  <c r="I2565" i="65"/>
  <c r="I2551" i="65"/>
  <c r="I2523" i="65"/>
  <c r="I2481" i="65"/>
  <c r="I2439" i="65"/>
  <c r="I2383" i="65"/>
  <c r="I2355" i="65"/>
  <c r="I2341" i="65"/>
  <c r="I2285" i="65"/>
  <c r="I2243" i="65"/>
  <c r="I2215" i="65"/>
  <c r="I3126" i="65"/>
  <c r="I3112" i="65"/>
  <c r="I3056" i="65"/>
  <c r="I3028" i="65"/>
  <c r="I3014" i="65"/>
  <c r="I3000" i="65"/>
  <c r="I2972" i="65"/>
  <c r="I2944" i="65"/>
  <c r="I2916" i="65"/>
  <c r="I2902" i="65"/>
  <c r="I2874" i="65"/>
  <c r="I2860" i="65"/>
  <c r="I2832" i="65"/>
  <c r="I2818" i="65"/>
  <c r="I2790" i="65"/>
  <c r="I2776" i="65"/>
  <c r="I2748" i="65"/>
  <c r="I2734" i="65"/>
  <c r="I2706" i="65"/>
  <c r="I2692" i="65"/>
  <c r="I2678" i="65"/>
  <c r="I2664" i="65"/>
  <c r="I2636" i="65"/>
  <c r="I2622" i="65"/>
  <c r="I2608" i="65"/>
  <c r="I2594" i="65"/>
  <c r="I2580" i="65"/>
  <c r="I2566" i="65"/>
  <c r="I3482" i="65"/>
  <c r="I2904" i="65"/>
  <c r="I2890" i="65"/>
  <c r="I2876" i="65"/>
  <c r="I2862" i="65"/>
  <c r="I2848" i="65"/>
  <c r="I2834" i="65"/>
  <c r="I2820" i="65"/>
  <c r="I2792" i="65"/>
  <c r="I2778" i="65"/>
  <c r="I2764" i="65"/>
  <c r="I2750" i="65"/>
  <c r="I2736" i="65"/>
  <c r="I2722" i="65"/>
  <c r="I2708" i="65"/>
  <c r="I2694" i="65"/>
  <c r="I2680" i="65"/>
  <c r="I2666" i="65"/>
  <c r="I2652" i="65"/>
  <c r="I2638" i="65"/>
  <c r="I2624" i="65"/>
  <c r="I2610" i="65"/>
  <c r="I2596" i="65"/>
  <c r="I2582" i="65"/>
  <c r="I2568" i="65"/>
  <c r="I2554" i="65"/>
  <c r="I2540" i="65"/>
  <c r="I2526" i="65"/>
  <c r="I2512" i="65"/>
  <c r="I2498" i="65"/>
  <c r="I2484" i="65"/>
  <c r="I2470" i="65"/>
  <c r="I2456" i="65"/>
  <c r="I2442" i="65"/>
  <c r="I2414" i="65"/>
  <c r="I2400" i="65"/>
  <c r="I2386" i="65"/>
  <c r="I2372" i="65"/>
  <c r="I2358" i="65"/>
  <c r="I2330" i="65"/>
  <c r="I2316" i="65"/>
  <c r="I2302" i="65"/>
  <c r="I2288" i="65"/>
  <c r="I2274" i="65"/>
  <c r="I2260" i="65"/>
  <c r="I2246" i="65"/>
  <c r="I2232" i="65"/>
  <c r="I2218" i="65"/>
  <c r="I2204" i="65"/>
  <c r="I2190" i="65"/>
  <c r="I2176" i="65"/>
  <c r="I2162" i="65"/>
  <c r="I2148" i="65"/>
  <c r="I2134" i="65"/>
  <c r="I2120" i="65"/>
  <c r="I2106" i="65"/>
  <c r="I2078" i="65"/>
  <c r="I2064" i="65"/>
  <c r="I2050" i="65"/>
  <c r="I2036" i="65"/>
  <c r="I2022" i="65"/>
  <c r="I2008" i="65"/>
  <c r="I1994" i="65"/>
  <c r="I1966" i="65"/>
  <c r="I1952" i="65"/>
  <c r="I1938" i="65"/>
  <c r="I1924" i="65"/>
  <c r="I1910" i="65"/>
  <c r="I1896" i="65"/>
  <c r="I1868" i="65"/>
  <c r="I1854" i="65"/>
  <c r="I1840" i="65"/>
  <c r="I1812" i="65"/>
  <c r="I3511" i="65"/>
  <c r="I4042" i="65"/>
  <c r="I4028" i="65"/>
  <c r="I4000" i="65"/>
  <c r="I3972" i="65"/>
  <c r="I3958" i="65"/>
  <c r="I3944" i="65"/>
  <c r="I3930" i="65"/>
  <c r="I3916" i="65"/>
  <c r="I3902" i="65"/>
  <c r="I3888" i="65"/>
  <c r="I3874" i="65"/>
  <c r="I3860" i="65"/>
  <c r="I3846" i="65"/>
  <c r="I3832" i="65"/>
  <c r="I3818" i="65"/>
  <c r="I3804" i="65"/>
  <c r="I3790" i="65"/>
  <c r="I3776" i="65"/>
  <c r="I3762" i="65"/>
  <c r="I3748" i="65"/>
  <c r="I3734" i="65"/>
  <c r="I3720" i="65"/>
  <c r="I3410" i="65"/>
  <c r="I3396" i="65"/>
  <c r="I3382" i="65"/>
  <c r="I3368" i="65"/>
  <c r="I3354" i="65"/>
  <c r="I3340" i="65"/>
  <c r="I3326" i="65"/>
  <c r="I3312" i="65"/>
  <c r="I3298" i="65"/>
  <c r="I3284" i="65"/>
  <c r="I3270" i="65"/>
  <c r="I3256" i="65"/>
  <c r="I3242" i="65"/>
  <c r="I3228" i="65"/>
  <c r="I3214" i="65"/>
  <c r="I3200" i="65"/>
  <c r="I3186" i="65"/>
  <c r="I3172" i="65"/>
  <c r="I3924" i="65"/>
  <c r="I3840" i="65"/>
  <c r="I3784" i="65"/>
  <c r="I3742" i="65"/>
  <c r="I3700" i="65"/>
  <c r="I3630" i="65"/>
  <c r="I3574" i="65"/>
  <c r="I3532" i="65"/>
  <c r="I3490" i="65"/>
  <c r="I3406" i="65"/>
  <c r="I3378" i="65"/>
  <c r="I3280" i="65"/>
  <c r="I3182" i="65"/>
  <c r="I3966" i="65"/>
  <c r="I3938" i="65"/>
  <c r="I3868" i="65"/>
  <c r="I3798" i="65"/>
  <c r="I3728" i="65"/>
  <c r="I3672" i="65"/>
  <c r="I3616" i="65"/>
  <c r="I3546" i="65"/>
  <c r="I3518" i="65"/>
  <c r="I3448" i="65"/>
  <c r="I3392" i="65"/>
  <c r="I3350" i="65"/>
  <c r="I3308" i="65"/>
  <c r="I3252" i="65"/>
  <c r="I3224" i="65"/>
  <c r="I3154" i="65"/>
  <c r="I3391" i="65"/>
  <c r="I3335" i="65"/>
  <c r="I3293" i="65"/>
  <c r="I4008" i="65"/>
  <c r="I3952" i="65"/>
  <c r="I3854" i="65"/>
  <c r="I3826" i="65"/>
  <c r="I3756" i="65"/>
  <c r="I3714" i="65"/>
  <c r="I3658" i="65"/>
  <c r="I3602" i="65"/>
  <c r="I3560" i="65"/>
  <c r="I3476" i="65"/>
  <c r="I3420" i="65"/>
  <c r="I3364" i="65"/>
  <c r="I3322" i="65"/>
  <c r="I3266" i="65"/>
  <c r="I3210" i="65"/>
  <c r="I3405" i="65"/>
  <c r="I3349" i="65"/>
  <c r="I3279" i="65"/>
  <c r="I3910" i="65"/>
  <c r="I3812" i="65"/>
  <c r="I3770" i="65"/>
  <c r="I3686" i="65"/>
  <c r="I3644" i="65"/>
  <c r="I3588" i="65"/>
  <c r="I3504" i="65"/>
  <c r="I3434" i="65"/>
  <c r="I3336" i="65"/>
  <c r="I3294" i="65"/>
  <c r="I3238" i="65"/>
  <c r="I3196" i="65"/>
  <c r="I3433" i="65"/>
  <c r="I3377" i="65"/>
  <c r="I3307" i="65"/>
  <c r="I3971" i="65"/>
  <c r="I3957" i="65"/>
  <c r="I3943" i="65"/>
  <c r="I3929" i="65"/>
  <c r="I3915" i="65"/>
  <c r="I3901" i="65"/>
  <c r="I3887" i="65"/>
  <c r="I3873" i="65"/>
  <c r="I3859" i="65"/>
  <c r="I3845" i="65"/>
  <c r="I3831" i="65"/>
  <c r="I3817" i="65"/>
  <c r="I3803" i="65"/>
  <c r="I3789" i="65"/>
  <c r="I3775" i="65"/>
  <c r="I3761" i="65"/>
  <c r="I3747" i="65"/>
  <c r="I3733" i="65"/>
  <c r="I3719" i="65"/>
  <c r="I3705" i="65"/>
  <c r="I3691" i="65"/>
  <c r="I3677" i="65"/>
  <c r="I3572" i="65"/>
  <c r="I3544" i="65"/>
  <c r="I3530" i="65"/>
  <c r="I3516" i="65"/>
  <c r="I3488" i="65"/>
  <c r="I3474" i="65"/>
  <c r="I3460" i="65"/>
  <c r="I3446" i="65"/>
  <c r="I3955" i="65"/>
  <c r="I3885" i="65"/>
  <c r="I3815" i="65"/>
  <c r="I3731" i="65"/>
  <c r="I3661" i="65"/>
  <c r="I3591" i="65"/>
  <c r="I3325" i="65"/>
  <c r="I3185" i="65"/>
  <c r="I3031" i="65"/>
  <c r="I4011" i="65"/>
  <c r="I3983" i="65"/>
  <c r="I3941" i="65"/>
  <c r="I3801" i="65"/>
  <c r="I3759" i="65"/>
  <c r="I3703" i="65"/>
  <c r="I3689" i="65"/>
  <c r="I3633" i="65"/>
  <c r="I3549" i="65"/>
  <c r="I3535" i="65"/>
  <c r="I3493" i="65"/>
  <c r="I3437" i="65"/>
  <c r="I3381" i="65"/>
  <c r="I3339" i="65"/>
  <c r="I3297" i="65"/>
  <c r="I3255" i="65"/>
  <c r="I3213" i="65"/>
  <c r="I3143" i="65"/>
  <c r="I3115" i="65"/>
  <c r="I3087" i="65"/>
  <c r="I3045" i="65"/>
  <c r="I2989" i="65"/>
  <c r="I3786" i="65"/>
  <c r="I3772" i="65"/>
  <c r="I3758" i="65"/>
  <c r="I3744" i="65"/>
  <c r="I3730" i="65"/>
  <c r="I3716" i="65"/>
  <c r="I3702" i="65"/>
  <c r="I3688" i="65"/>
  <c r="I3674" i="65"/>
  <c r="I3660" i="65"/>
  <c r="I3646" i="65"/>
  <c r="I3632" i="65"/>
  <c r="I3618" i="65"/>
  <c r="I3604" i="65"/>
  <c r="I3590" i="65"/>
  <c r="I3576" i="65"/>
  <c r="I3562" i="65"/>
  <c r="I3548" i="65"/>
  <c r="I3534" i="65"/>
  <c r="I3520" i="65"/>
  <c r="I3506" i="65"/>
  <c r="I3492" i="65"/>
  <c r="I3478" i="65"/>
  <c r="I3464" i="65"/>
  <c r="I3450" i="65"/>
  <c r="I3436" i="65"/>
  <c r="I3422" i="65"/>
  <c r="I3408" i="65"/>
  <c r="I3394" i="65"/>
  <c r="I3380" i="65"/>
  <c r="I3366" i="65"/>
  <c r="I3352" i="65"/>
  <c r="I3338" i="65"/>
  <c r="I3324" i="65"/>
  <c r="I3310" i="65"/>
  <c r="I3296" i="65"/>
  <c r="I3282" i="65"/>
  <c r="I3268" i="65"/>
  <c r="I3254" i="65"/>
  <c r="I3240" i="65"/>
  <c r="I3226" i="65"/>
  <c r="I3212" i="65"/>
  <c r="I3997" i="65"/>
  <c r="I3899" i="65"/>
  <c r="I3773" i="65"/>
  <c r="I3717" i="65"/>
  <c r="I3647" i="65"/>
  <c r="I3605" i="65"/>
  <c r="I3521" i="65"/>
  <c r="I3451" i="65"/>
  <c r="I3409" i="65"/>
  <c r="I3367" i="65"/>
  <c r="I3311" i="65"/>
  <c r="I3269" i="65"/>
  <c r="I3241" i="65"/>
  <c r="I3199" i="65"/>
  <c r="I3157" i="65"/>
  <c r="I3101" i="65"/>
  <c r="I3059" i="65"/>
  <c r="I3017" i="65"/>
  <c r="I2975" i="65"/>
  <c r="I3969" i="65"/>
  <c r="I3857" i="65"/>
  <c r="I3787" i="65"/>
  <c r="I3745" i="65"/>
  <c r="I3675" i="65"/>
  <c r="I3619" i="65"/>
  <c r="I3563" i="65"/>
  <c r="I3507" i="65"/>
  <c r="I3465" i="65"/>
  <c r="I3423" i="65"/>
  <c r="I3395" i="65"/>
  <c r="I3353" i="65"/>
  <c r="I3283" i="65"/>
  <c r="I3227" i="65"/>
  <c r="I3171" i="65"/>
  <c r="I3129" i="65"/>
  <c r="I3073" i="65"/>
  <c r="I3003" i="65"/>
  <c r="I4021" i="65"/>
  <c r="I4007" i="65"/>
  <c r="I3979" i="65"/>
  <c r="I3965" i="65"/>
  <c r="I3951" i="65"/>
  <c r="I3937" i="65"/>
  <c r="I3909" i="65"/>
  <c r="I3895" i="65"/>
  <c r="I3881" i="65"/>
  <c r="I3867" i="65"/>
  <c r="I3853" i="65"/>
  <c r="I3839" i="65"/>
  <c r="I3811" i="65"/>
  <c r="I3797" i="65"/>
  <c r="I3783" i="65"/>
  <c r="I3769" i="65"/>
  <c r="I3755" i="65"/>
  <c r="I3741" i="65"/>
  <c r="I3727" i="65"/>
  <c r="I3685" i="65"/>
  <c r="I3671" i="65"/>
  <c r="I3657" i="65"/>
  <c r="I3643" i="65"/>
  <c r="I3629" i="65"/>
  <c r="I3615" i="65"/>
  <c r="I3587" i="65"/>
  <c r="I3573" i="65"/>
  <c r="I3559" i="65"/>
  <c r="I3531" i="65"/>
  <c r="I3517" i="65"/>
  <c r="I3503" i="65"/>
  <c r="I3489" i="65"/>
  <c r="I3475" i="65"/>
  <c r="I3461" i="65"/>
  <c r="I3986" i="65"/>
  <c r="I4027" i="65"/>
  <c r="I4013" i="65"/>
  <c r="I3999" i="65"/>
  <c r="I3985" i="65"/>
  <c r="I4026" i="65"/>
  <c r="I4012" i="65"/>
  <c r="I3998" i="65"/>
  <c r="I3970" i="65"/>
  <c r="I3956" i="65"/>
  <c r="I3942" i="65"/>
  <c r="I3928" i="65"/>
  <c r="I3914" i="65"/>
  <c r="I3900" i="65"/>
  <c r="I3886" i="65"/>
  <c r="I3872" i="65"/>
  <c r="I3858" i="65"/>
  <c r="I3844" i="65"/>
  <c r="I3830" i="65"/>
  <c r="I3816" i="65"/>
  <c r="I3802" i="65"/>
  <c r="I3774" i="65"/>
  <c r="I3760" i="65"/>
  <c r="I3746" i="65"/>
  <c r="I3732" i="65"/>
  <c r="I3718" i="65"/>
  <c r="I3704" i="65"/>
  <c r="I3690" i="65"/>
  <c r="I3676" i="65"/>
  <c r="I3662" i="65"/>
  <c r="I3648" i="65"/>
  <c r="I3634" i="65"/>
  <c r="I3620" i="65"/>
  <c r="I3592" i="65"/>
  <c r="I3578" i="65"/>
  <c r="I3564" i="65"/>
  <c r="I3550" i="65"/>
  <c r="I3536" i="65"/>
  <c r="I3522" i="65"/>
  <c r="I3508" i="65"/>
  <c r="I3494" i="65"/>
  <c r="I3480" i="65"/>
  <c r="I3466" i="65"/>
  <c r="I3452" i="65"/>
  <c r="I3438" i="65"/>
  <c r="I3424" i="65"/>
  <c r="I4020" i="65"/>
  <c r="I4006" i="65"/>
  <c r="I3950" i="65"/>
  <c r="I3866" i="65"/>
  <c r="I3768" i="65"/>
  <c r="I3992" i="65"/>
  <c r="I3936" i="65"/>
  <c r="I3922" i="65"/>
  <c r="I3894" i="65"/>
  <c r="I3838" i="65"/>
  <c r="I3824" i="65"/>
  <c r="I3796" i="65"/>
  <c r="I3754" i="65"/>
  <c r="I3740" i="65"/>
  <c r="I3712" i="65"/>
  <c r="I3684" i="65"/>
  <c r="I3642" i="65"/>
  <c r="I3586" i="65"/>
  <c r="I4034" i="65"/>
  <c r="I3978" i="65"/>
  <c r="I3964" i="65"/>
  <c r="I3908" i="65"/>
  <c r="I3852" i="65"/>
  <c r="I3810" i="65"/>
  <c r="I3782" i="65"/>
  <c r="I3726" i="65"/>
  <c r="I3698" i="65"/>
  <c r="I3656" i="65"/>
  <c r="I3628" i="65"/>
  <c r="I3600" i="65"/>
  <c r="I4010" i="65"/>
  <c r="I3982" i="65"/>
  <c r="I3912" i="65"/>
  <c r="I3870" i="65"/>
  <c r="I3828" i="65"/>
  <c r="I3996" i="65"/>
  <c r="I3968" i="65"/>
  <c r="I3940" i="65"/>
  <c r="I3856" i="65"/>
  <c r="I4024" i="65"/>
  <c r="I3926" i="65"/>
  <c r="I3884" i="65"/>
  <c r="I3814" i="65"/>
  <c r="I4038" i="65"/>
  <c r="I3954" i="65"/>
  <c r="I3898" i="65"/>
  <c r="I3842" i="65"/>
  <c r="I3800" i="65"/>
  <c r="I4047" i="65"/>
  <c r="I4005" i="65"/>
  <c r="I3991" i="65"/>
  <c r="I3963" i="65"/>
  <c r="I3921" i="65"/>
  <c r="I3907" i="65"/>
  <c r="I3893" i="65"/>
  <c r="I3879" i="65"/>
  <c r="I3865" i="65"/>
  <c r="I3851" i="65"/>
  <c r="I3809" i="65"/>
  <c r="I3795" i="65"/>
  <c r="I3767" i="65"/>
  <c r="I3431" i="65"/>
  <c r="I3417" i="65"/>
  <c r="I3403" i="65"/>
  <c r="I3375" i="65"/>
  <c r="I3361" i="65"/>
  <c r="I3347" i="65"/>
  <c r="I3333" i="65"/>
  <c r="I3305" i="65"/>
  <c r="I3291" i="65"/>
  <c r="I3277" i="65"/>
  <c r="I3263" i="65"/>
  <c r="I3249" i="65"/>
  <c r="I3235" i="65"/>
  <c r="I3207" i="65"/>
  <c r="I3193" i="65"/>
  <c r="I3095" i="65"/>
  <c r="I3053" i="65"/>
  <c r="I2983" i="65"/>
  <c r="I2969" i="65"/>
  <c r="I2941" i="65"/>
  <c r="I2801" i="65"/>
  <c r="I2773" i="65"/>
  <c r="I2661" i="65"/>
  <c r="I2591" i="65"/>
  <c r="I2507" i="65"/>
  <c r="I2381" i="65"/>
  <c r="I2353" i="65"/>
  <c r="I2311" i="65"/>
  <c r="I2269" i="65"/>
  <c r="I2171" i="65"/>
  <c r="I2031" i="65"/>
  <c r="I2871" i="65"/>
  <c r="I2675" i="65"/>
  <c r="I2409" i="65"/>
  <c r="I2283" i="65"/>
  <c r="I2213" i="65"/>
  <c r="I2059" i="65"/>
  <c r="I1947" i="65"/>
  <c r="I1891" i="65"/>
  <c r="I1807" i="65"/>
  <c r="I1695" i="65"/>
  <c r="I1415" i="65"/>
  <c r="I1387" i="65"/>
  <c r="I1191" i="65"/>
  <c r="I1107" i="65"/>
  <c r="I953" i="65"/>
  <c r="I897" i="65"/>
  <c r="I743" i="65"/>
  <c r="I519" i="65"/>
  <c r="I351" i="65"/>
  <c r="I155" i="65"/>
  <c r="I113" i="65"/>
  <c r="I3067" i="65"/>
  <c r="I2997" i="65"/>
  <c r="I2955" i="65"/>
  <c r="I2913" i="65"/>
  <c r="I2885" i="65"/>
  <c r="I2857" i="65"/>
  <c r="I2787" i="65"/>
  <c r="I2745" i="65"/>
  <c r="I2731" i="65"/>
  <c r="I2619" i="65"/>
  <c r="I2549" i="65"/>
  <c r="I2437" i="65"/>
  <c r="I2395" i="65"/>
  <c r="I2367" i="65"/>
  <c r="I2325" i="65"/>
  <c r="I2297" i="65"/>
  <c r="I2241" i="65"/>
  <c r="I2199" i="65"/>
  <c r="I2129" i="65"/>
  <c r="I2115" i="65"/>
  <c r="I2101" i="65"/>
  <c r="I2073" i="65"/>
  <c r="I2045" i="65"/>
  <c r="I1975" i="65"/>
  <c r="I1933" i="65"/>
  <c r="I1919" i="65"/>
  <c r="I1863" i="65"/>
  <c r="I1821" i="65"/>
  <c r="I1793" i="65"/>
  <c r="I1751" i="65"/>
  <c r="I1709" i="65"/>
  <c r="I1681" i="65"/>
  <c r="I1639" i="65"/>
  <c r="I1583" i="65"/>
  <c r="I1555" i="65"/>
  <c r="I1541" i="65"/>
  <c r="I1527" i="65"/>
  <c r="I1485" i="65"/>
  <c r="I1471" i="65"/>
  <c r="I1401" i="65"/>
  <c r="I1345" i="65"/>
  <c r="I1317" i="65"/>
  <c r="I1289" i="65"/>
  <c r="I1205" i="65"/>
  <c r="I1163" i="65"/>
  <c r="I1121" i="65"/>
  <c r="I1065" i="65"/>
  <c r="I1023" i="65"/>
  <c r="I995" i="65"/>
  <c r="I939" i="65"/>
  <c r="I925" i="65"/>
  <c r="I911" i="65"/>
  <c r="I869" i="65"/>
  <c r="I855" i="65"/>
  <c r="I813" i="65"/>
  <c r="I673" i="65"/>
  <c r="I631" i="65"/>
  <c r="I617" i="65"/>
  <c r="I547" i="65"/>
  <c r="I533" i="65"/>
  <c r="I505" i="65"/>
  <c r="I491" i="65"/>
  <c r="I463" i="65"/>
  <c r="I379" i="65"/>
  <c r="I337" i="65"/>
  <c r="I295" i="65"/>
  <c r="I253" i="65"/>
  <c r="I141" i="65"/>
  <c r="I3696" i="65"/>
  <c r="I3668" i="65"/>
  <c r="I3654" i="65"/>
  <c r="I3556" i="65"/>
  <c r="I3514" i="65"/>
  <c r="I3486" i="65"/>
  <c r="I3472" i="65"/>
  <c r="I3416" i="65"/>
  <c r="I3402" i="65"/>
  <c r="I3374" i="65"/>
  <c r="I3318" i="65"/>
  <c r="I3304" i="65"/>
  <c r="I3276" i="65"/>
  <c r="I3234" i="65"/>
  <c r="I3220" i="65"/>
  <c r="I3178" i="65"/>
  <c r="I3150" i="65"/>
  <c r="I3136" i="65"/>
  <c r="I3122" i="65"/>
  <c r="I3108" i="65"/>
  <c r="I3080" i="65"/>
  <c r="I3038" i="65"/>
  <c r="I2996" i="65"/>
  <c r="I2982" i="65"/>
  <c r="I2926" i="65"/>
  <c r="I2870" i="65"/>
  <c r="I2800" i="65"/>
  <c r="I2786" i="65"/>
  <c r="I2730" i="65"/>
  <c r="I2716" i="65"/>
  <c r="I2702" i="65"/>
  <c r="I2688" i="65"/>
  <c r="I2674" i="65"/>
  <c r="I2590" i="65"/>
  <c r="I2548" i="65"/>
  <c r="I2450" i="65"/>
  <c r="I2282" i="65"/>
  <c r="I2184" i="65"/>
  <c r="I2100" i="65"/>
  <c r="I1988" i="65"/>
  <c r="I1932" i="65"/>
  <c r="I1890" i="65"/>
  <c r="I1876" i="65"/>
  <c r="I1750" i="65"/>
  <c r="I1722" i="65"/>
  <c r="I1708" i="65"/>
  <c r="I1582" i="65"/>
  <c r="I1568" i="65"/>
  <c r="I1540" i="65"/>
  <c r="I1512" i="65"/>
  <c r="I1414" i="65"/>
  <c r="I1358" i="65"/>
  <c r="I1344" i="65"/>
  <c r="I1204" i="65"/>
  <c r="I1106" i="65"/>
  <c r="I1050" i="65"/>
  <c r="I966" i="65"/>
  <c r="I602" i="65"/>
  <c r="I476" i="65"/>
  <c r="I462" i="65"/>
  <c r="I448" i="65"/>
  <c r="I434" i="65"/>
  <c r="I420" i="65"/>
  <c r="I406" i="65"/>
  <c r="I378" i="65"/>
  <c r="I364" i="65"/>
  <c r="I336" i="65"/>
  <c r="I322" i="65"/>
  <c r="I308" i="65"/>
  <c r="I294" i="65"/>
  <c r="I280" i="65"/>
  <c r="I224" i="65"/>
  <c r="I196" i="65"/>
  <c r="I182" i="65"/>
  <c r="I168" i="65"/>
  <c r="I140" i="65"/>
  <c r="I126" i="65"/>
  <c r="I112" i="65"/>
  <c r="I98" i="65"/>
  <c r="I84" i="65"/>
  <c r="I70" i="65"/>
  <c r="I3989" i="65"/>
  <c r="I3695" i="65"/>
  <c r="I3499" i="65"/>
  <c r="I3471" i="65"/>
  <c r="I3443" i="65"/>
  <c r="I3387" i="65"/>
  <c r="I3275" i="65"/>
  <c r="I3261" i="65"/>
  <c r="I3233" i="65"/>
  <c r="I3205" i="65"/>
  <c r="I3177" i="65"/>
  <c r="I3135" i="65"/>
  <c r="I3093" i="65"/>
  <c r="I3079" i="65"/>
  <c r="I3051" i="65"/>
  <c r="I3037" i="65"/>
  <c r="I2911" i="65"/>
  <c r="I2869" i="65"/>
  <c r="I2827" i="65"/>
  <c r="I2687" i="65"/>
  <c r="I2603" i="65"/>
  <c r="I2547" i="65"/>
  <c r="I2491" i="65"/>
  <c r="I2477" i="65"/>
  <c r="I2421" i="65"/>
  <c r="I2365" i="65"/>
  <c r="I2351" i="65"/>
  <c r="I2337" i="65"/>
  <c r="I2295" i="65"/>
  <c r="I2267" i="65"/>
  <c r="I2253" i="65"/>
  <c r="I2225" i="65"/>
  <c r="I2197" i="65"/>
  <c r="I2127" i="65"/>
  <c r="I2113" i="65"/>
  <c r="I2099" i="65"/>
  <c r="I2085" i="65"/>
  <c r="I2001" i="65"/>
  <c r="I1945" i="65"/>
  <c r="I1875" i="65"/>
  <c r="I1805" i="65"/>
  <c r="I1553" i="65"/>
  <c r="I1539" i="65"/>
  <c r="I1525" i="65"/>
  <c r="I1497" i="65"/>
  <c r="I1357" i="65"/>
  <c r="I1217" i="65"/>
  <c r="I1175" i="65"/>
  <c r="I1147" i="65"/>
  <c r="I1133" i="65"/>
  <c r="I979" i="65"/>
  <c r="I951" i="65"/>
  <c r="I853" i="65"/>
  <c r="I713" i="65"/>
  <c r="I699" i="65"/>
  <c r="I685" i="65"/>
  <c r="I643" i="65"/>
  <c r="I587" i="65"/>
  <c r="I531" i="65"/>
  <c r="I503" i="65"/>
  <c r="I447" i="65"/>
  <c r="I433" i="65"/>
  <c r="I419" i="65"/>
  <c r="I405" i="65"/>
  <c r="I307" i="65"/>
  <c r="I293" i="65"/>
  <c r="I181" i="65"/>
  <c r="I153" i="65"/>
  <c r="I111" i="65"/>
  <c r="I4045" i="65"/>
  <c r="I3779" i="65"/>
  <c r="I3611" i="65"/>
  <c r="I3527" i="65"/>
  <c r="I3158" i="65"/>
  <c r="I3144" i="65"/>
  <c r="I3130" i="65"/>
  <c r="I3116" i="65"/>
  <c r="I3102" i="65"/>
  <c r="I3088" i="65"/>
  <c r="I3074" i="65"/>
  <c r="I3060" i="65"/>
  <c r="I3046" i="65"/>
  <c r="I3018" i="65"/>
  <c r="I3004" i="65"/>
  <c r="I2990" i="65"/>
  <c r="I2962" i="65"/>
  <c r="I2948" i="65"/>
  <c r="I2934" i="65"/>
  <c r="I2920" i="65"/>
  <c r="I2906" i="65"/>
  <c r="I2878" i="65"/>
  <c r="I2864" i="65"/>
  <c r="I2850" i="65"/>
  <c r="I2808" i="65"/>
  <c r="I2780" i="65"/>
  <c r="I3198" i="65"/>
  <c r="I3184" i="65"/>
  <c r="I3170" i="65"/>
  <c r="I3156" i="65"/>
  <c r="I3142" i="65"/>
  <c r="I3128" i="65"/>
  <c r="I3114" i="65"/>
  <c r="I3100" i="65"/>
  <c r="I3086" i="65"/>
  <c r="I3072" i="65"/>
  <c r="I3058" i="65"/>
  <c r="I3044" i="65"/>
  <c r="I3030" i="65"/>
  <c r="I3016" i="65"/>
  <c r="I2988" i="65"/>
  <c r="I2974" i="65"/>
  <c r="I2960" i="65"/>
  <c r="I2946" i="65"/>
  <c r="I2932" i="65"/>
  <c r="I2918" i="65"/>
  <c r="I4023" i="65"/>
  <c r="I4009" i="65"/>
  <c r="I3995" i="65"/>
  <c r="I3981" i="65"/>
  <c r="I3967" i="65"/>
  <c r="I3953" i="65"/>
  <c r="I3939" i="65"/>
  <c r="I3925" i="65"/>
  <c r="I3911" i="65"/>
  <c r="I3897" i="65"/>
  <c r="I3883" i="65"/>
  <c r="I3869" i="65"/>
  <c r="I3855" i="65"/>
  <c r="I3841" i="65"/>
  <c r="I3827" i="65"/>
  <c r="I3813" i="65"/>
  <c r="I3799" i="65"/>
  <c r="I3785" i="65"/>
  <c r="I3771" i="65"/>
  <c r="I3757" i="65"/>
  <c r="I3743" i="65"/>
  <c r="I3729" i="65"/>
  <c r="I3715" i="65"/>
  <c r="I3984" i="65"/>
  <c r="I3788" i="65"/>
  <c r="I2640" i="65"/>
  <c r="I2598" i="65"/>
  <c r="I3462" i="65"/>
  <c r="I3168" i="65"/>
  <c r="I3545" i="65"/>
  <c r="I2313" i="65"/>
  <c r="I3701" i="65"/>
  <c r="I3687" i="65"/>
  <c r="I3673" i="65"/>
  <c r="I3659" i="65"/>
  <c r="I3645" i="65"/>
  <c r="I3631" i="65"/>
  <c r="I3617" i="65"/>
  <c r="I3603" i="65"/>
  <c r="I3589" i="65"/>
  <c r="I3575" i="65"/>
  <c r="I3561" i="65"/>
  <c r="I3547" i="65"/>
  <c r="I3533" i="65"/>
  <c r="I3519" i="65"/>
  <c r="I3505" i="65"/>
  <c r="I3491" i="65"/>
  <c r="I3477" i="65"/>
  <c r="I3463" i="65"/>
  <c r="I3449" i="65"/>
  <c r="I3435" i="65"/>
  <c r="I3421" i="65"/>
  <c r="I3407" i="65"/>
  <c r="I3393" i="65"/>
  <c r="I3379" i="65"/>
  <c r="I3365" i="65"/>
  <c r="I3351" i="65"/>
  <c r="I3337" i="65"/>
  <c r="I3323" i="65"/>
  <c r="I3309" i="65"/>
  <c r="I3295" i="65"/>
  <c r="I3267" i="65"/>
  <c r="I3253" i="65"/>
  <c r="I3239" i="65"/>
  <c r="I3225" i="65"/>
  <c r="I3211" i="65"/>
  <c r="I3197" i="65"/>
  <c r="I3155" i="65"/>
  <c r="I3141" i="65"/>
  <c r="I3127" i="65"/>
  <c r="I1698" i="65"/>
  <c r="I3960" i="65"/>
  <c r="I3864" i="65"/>
  <c r="I3682" i="65"/>
  <c r="I3640" i="65"/>
  <c r="I3430" i="65"/>
  <c r="I3332" i="65"/>
  <c r="I2828" i="65"/>
  <c r="I2772" i="65"/>
  <c r="I2646" i="65"/>
  <c r="I2492" i="65"/>
  <c r="I2352" i="65"/>
  <c r="I2296" i="65"/>
  <c r="I2086" i="65"/>
  <c r="I2002" i="65"/>
  <c r="I3303" i="65"/>
  <c r="I3191" i="65"/>
  <c r="I2995" i="65"/>
  <c r="I2855" i="65"/>
  <c r="I2463" i="65"/>
  <c r="I2435" i="65"/>
  <c r="I2379" i="65"/>
  <c r="I2672" i="65"/>
  <c r="I2616" i="65"/>
  <c r="I2000" i="65"/>
  <c r="I1944" i="65"/>
  <c r="I3651" i="65"/>
  <c r="I3609" i="65"/>
  <c r="I3399" i="65"/>
  <c r="I3371" i="65"/>
  <c r="I2405" i="65"/>
  <c r="I3174" i="65"/>
  <c r="I3090" i="65"/>
  <c r="I3020" i="65"/>
  <c r="I2698" i="65"/>
  <c r="I2586" i="65"/>
  <c r="I3113" i="65"/>
  <c r="I3099" i="65"/>
  <c r="I3057" i="65"/>
  <c r="I3043" i="65"/>
  <c r="I3029" i="65"/>
  <c r="I3015" i="65"/>
  <c r="I2987" i="65"/>
  <c r="I2973" i="65"/>
  <c r="I2959" i="65"/>
  <c r="I2945" i="65"/>
  <c r="I2917" i="65"/>
  <c r="I2903" i="65"/>
  <c r="I2889" i="65"/>
  <c r="I2847" i="65"/>
  <c r="I2833" i="65"/>
  <c r="I2819" i="65"/>
  <c r="I2805" i="65"/>
  <c r="I2777" i="65"/>
  <c r="I2763" i="65"/>
  <c r="I2749" i="65"/>
  <c r="I2721" i="65"/>
  <c r="I2707" i="65"/>
  <c r="I2693" i="65"/>
  <c r="I2679" i="65"/>
  <c r="I2665" i="65"/>
  <c r="I2651" i="65"/>
  <c r="I2637" i="65"/>
  <c r="I2623" i="65"/>
  <c r="I2595" i="65"/>
  <c r="I2581" i="65"/>
  <c r="I2567" i="65"/>
  <c r="I2553" i="65"/>
  <c r="I2539" i="65"/>
  <c r="I2525" i="65"/>
  <c r="I2511" i="65"/>
  <c r="I2497" i="65"/>
  <c r="I2483" i="65"/>
  <c r="I2469" i="65"/>
  <c r="I2455" i="65"/>
  <c r="I2441" i="65"/>
  <c r="I2427" i="65"/>
  <c r="I2413" i="65"/>
  <c r="I2399" i="65"/>
  <c r="I2385" i="65"/>
  <c r="I2371" i="65"/>
  <c r="I2357" i="65"/>
  <c r="I2343" i="65"/>
  <c r="I2329" i="65"/>
  <c r="I2315" i="65"/>
  <c r="I2301" i="65"/>
  <c r="I2287" i="65"/>
  <c r="I2273" i="65"/>
  <c r="I2259" i="65"/>
  <c r="I2245" i="65"/>
  <c r="I2231" i="65"/>
  <c r="I2217" i="65"/>
  <c r="I2203" i="65"/>
  <c r="I2189" i="65"/>
  <c r="I2175" i="65"/>
  <c r="I2161" i="65"/>
  <c r="I2147" i="65"/>
  <c r="I2133" i="65"/>
  <c r="I2119" i="65"/>
  <c r="I2105" i="65"/>
  <c r="I2091" i="65"/>
  <c r="I2077" i="65"/>
  <c r="I2063" i="65"/>
  <c r="I2021" i="65"/>
  <c r="I2007" i="65"/>
  <c r="I1993" i="65"/>
  <c r="I1979" i="65"/>
  <c r="I1965" i="65"/>
  <c r="I1951" i="65"/>
  <c r="I1937" i="65"/>
  <c r="I1923" i="65"/>
  <c r="I1895" i="65"/>
  <c r="I1881" i="65"/>
  <c r="I1867" i="65"/>
  <c r="I1853" i="65"/>
  <c r="I1839" i="65"/>
  <c r="I1825" i="65"/>
  <c r="I1797" i="65"/>
  <c r="I1783" i="65"/>
  <c r="I1769" i="65"/>
  <c r="I1755" i="65"/>
  <c r="I3577" i="65"/>
  <c r="I4041" i="65"/>
  <c r="I4040" i="65"/>
  <c r="I4037" i="65"/>
  <c r="I4036" i="65"/>
  <c r="I4049" i="65"/>
  <c r="I4035" i="65"/>
  <c r="I4051" i="65"/>
  <c r="I4050" i="65"/>
  <c r="I4048" i="65"/>
  <c r="I4043" i="65"/>
  <c r="I4029" i="65"/>
  <c r="I4015" i="65"/>
  <c r="I4001" i="65"/>
  <c r="I3973" i="65"/>
  <c r="I3959" i="65"/>
  <c r="I3945" i="65"/>
  <c r="I3931" i="65"/>
  <c r="I3917" i="65"/>
  <c r="I3903" i="65"/>
  <c r="I3889" i="65"/>
  <c r="I3875" i="65"/>
  <c r="I3861" i="65"/>
  <c r="I3847" i="65"/>
  <c r="I3833" i="65"/>
  <c r="I3819" i="65"/>
  <c r="I3805" i="65"/>
  <c r="I3791" i="65"/>
  <c r="I3777" i="65"/>
  <c r="I3763" i="65"/>
  <c r="I3749" i="65"/>
  <c r="I3735" i="65"/>
  <c r="I3721" i="65"/>
  <c r="I3707" i="65"/>
  <c r="I3693" i="65"/>
  <c r="I3679" i="65"/>
  <c r="I3581" i="65"/>
  <c r="I3567" i="65"/>
  <c r="I3539" i="65"/>
  <c r="I3497" i="65"/>
  <c r="I3483" i="65"/>
  <c r="I3455" i="65"/>
  <c r="I3441" i="65"/>
  <c r="I3385" i="65"/>
  <c r="I3357" i="65"/>
  <c r="I3343" i="65"/>
  <c r="I3287" i="65"/>
  <c r="I1974" i="65"/>
  <c r="I4044" i="65"/>
  <c r="I3259" i="65"/>
  <c r="I3245" i="65"/>
  <c r="I3217" i="65"/>
  <c r="I3189" i="65"/>
  <c r="I3175" i="65"/>
  <c r="I3161" i="65"/>
  <c r="I3147" i="65"/>
  <c r="I3091" i="65"/>
  <c r="I3063" i="65"/>
  <c r="I3021" i="65"/>
  <c r="I3007" i="65"/>
  <c r="I2993" i="65"/>
  <c r="I2965" i="65"/>
  <c r="I2937" i="65"/>
  <c r="I2895" i="65"/>
  <c r="I2853" i="65"/>
  <c r="I2825" i="65"/>
  <c r="I2797" i="65"/>
  <c r="I2755" i="65"/>
  <c r="I2727" i="65"/>
  <c r="I2713" i="65"/>
  <c r="I2699" i="65"/>
  <c r="I2685" i="65"/>
  <c r="I2643" i="65"/>
  <c r="I2615" i="65"/>
  <c r="I2601" i="65"/>
  <c r="I2587" i="65"/>
  <c r="I2573" i="65"/>
  <c r="I2559" i="65"/>
  <c r="I2545" i="65"/>
  <c r="I2531" i="65"/>
  <c r="I2489" i="65"/>
  <c r="I4031" i="65"/>
  <c r="I4017" i="65"/>
  <c r="I3933" i="65"/>
  <c r="I3905" i="65"/>
  <c r="I3891" i="65"/>
  <c r="I3877" i="65"/>
  <c r="I3863" i="65"/>
  <c r="I3849" i="65"/>
  <c r="I3807" i="65"/>
  <c r="I3793" i="65"/>
  <c r="I3765" i="65"/>
  <c r="I3681" i="65"/>
  <c r="I3625" i="65"/>
  <c r="I3597" i="65"/>
  <c r="I3569" i="65"/>
  <c r="I3541" i="65"/>
  <c r="I3513" i="65"/>
  <c r="I3485" i="65"/>
  <c r="I3457" i="65"/>
  <c r="I3429" i="65"/>
  <c r="I3401" i="65"/>
  <c r="I3359" i="65"/>
  <c r="I2433" i="65"/>
  <c r="I2419" i="65"/>
  <c r="I2391" i="65"/>
  <c r="I2377" i="65"/>
  <c r="I2349" i="65"/>
  <c r="I2335" i="65"/>
  <c r="I2321" i="65"/>
  <c r="I2293" i="65"/>
  <c r="I2237" i="65"/>
  <c r="I2209" i="65"/>
  <c r="I2195" i="65"/>
  <c r="I2139" i="65"/>
  <c r="I2097" i="65"/>
  <c r="I2069" i="65"/>
  <c r="I2055" i="65"/>
  <c r="I2041" i="65"/>
  <c r="I1999" i="65"/>
  <c r="I1985" i="65"/>
  <c r="I1971" i="65"/>
  <c r="I1929" i="65"/>
  <c r="I1901" i="65"/>
  <c r="I1887" i="65"/>
  <c r="I1831" i="65"/>
  <c r="I1803" i="65"/>
  <c r="I1789" i="65"/>
  <c r="I1775" i="65"/>
  <c r="I1719" i="65"/>
  <c r="I1705" i="65"/>
  <c r="I1621" i="65"/>
  <c r="I1593" i="65"/>
  <c r="I1579" i="65"/>
  <c r="I1565" i="65"/>
  <c r="I1509" i="65"/>
  <c r="I1481" i="65"/>
  <c r="I1411" i="65"/>
  <c r="I1397" i="65"/>
  <c r="I1383" i="65"/>
  <c r="I1355" i="65"/>
  <c r="I1299" i="65"/>
  <c r="I1285" i="65"/>
  <c r="I1271" i="65"/>
  <c r="I1257" i="65"/>
  <c r="I1201" i="65"/>
  <c r="I1187" i="65"/>
  <c r="I1159" i="65"/>
  <c r="I1145" i="65"/>
  <c r="I1103" i="65"/>
  <c r="I1089" i="65"/>
  <c r="I1047" i="65"/>
  <c r="I1033" i="65"/>
  <c r="I991" i="65"/>
  <c r="I907" i="65"/>
  <c r="I893" i="65"/>
  <c r="I865" i="65"/>
  <c r="I837" i="65"/>
  <c r="I781" i="65"/>
  <c r="I753" i="65"/>
  <c r="I739" i="65"/>
  <c r="I711" i="65"/>
  <c r="I655" i="65"/>
  <c r="I627" i="65"/>
  <c r="I613" i="65"/>
  <c r="I585" i="65"/>
  <c r="I571" i="65"/>
  <c r="I557" i="65"/>
  <c r="I543" i="65"/>
  <c r="I515" i="65"/>
  <c r="I501" i="65"/>
  <c r="I431" i="65"/>
  <c r="I417" i="65"/>
  <c r="I403" i="65"/>
  <c r="I375" i="65"/>
  <c r="I319" i="65"/>
  <c r="I291" i="65"/>
  <c r="I263" i="65"/>
  <c r="I249" i="65"/>
  <c r="I193" i="65"/>
  <c r="I179" i="65"/>
  <c r="I165" i="65"/>
  <c r="I137" i="65"/>
  <c r="I123" i="65"/>
  <c r="I109" i="65"/>
  <c r="I95" i="65"/>
  <c r="I81" i="65"/>
  <c r="I39" i="65"/>
  <c r="I3331" i="65"/>
  <c r="I3317" i="65"/>
  <c r="I3219" i="65"/>
  <c r="I3009" i="65"/>
  <c r="I2967" i="65"/>
  <c r="I2939" i="65"/>
  <c r="I2757" i="65"/>
  <c r="I2743" i="65"/>
  <c r="I2715" i="65"/>
  <c r="I2617" i="65"/>
  <c r="I2589" i="65"/>
  <c r="I2561" i="65"/>
  <c r="I2533" i="65"/>
  <c r="I2505" i="65"/>
  <c r="I2407" i="65"/>
  <c r="I2281" i="65"/>
  <c r="I2183" i="65"/>
  <c r="I1959" i="65"/>
  <c r="I1741" i="65"/>
  <c r="I1727" i="65"/>
  <c r="I1699" i="65"/>
  <c r="I1685" i="65"/>
  <c r="I1671" i="65"/>
  <c r="I1657" i="65"/>
  <c r="I1643" i="65"/>
  <c r="I1629" i="65"/>
  <c r="I1615" i="65"/>
  <c r="I1587" i="65"/>
  <c r="I1573" i="65"/>
  <c r="I1559" i="65"/>
  <c r="I1545" i="65"/>
  <c r="I1517" i="65"/>
  <c r="I1503" i="65"/>
  <c r="I1489" i="65"/>
  <c r="I1475" i="65"/>
  <c r="I1433" i="65"/>
  <c r="I1419" i="65"/>
  <c r="I1405" i="65"/>
  <c r="I1377" i="65"/>
  <c r="I1363" i="65"/>
  <c r="I1349" i="65"/>
  <c r="I1335" i="65"/>
  <c r="I1321" i="65"/>
  <c r="I1307" i="65"/>
  <c r="I1293" i="65"/>
  <c r="I1279" i="65"/>
  <c r="I1265" i="65"/>
  <c r="I1251" i="65"/>
  <c r="I1223" i="65"/>
  <c r="I1209" i="65"/>
  <c r="I1195" i="65"/>
  <c r="I1181" i="65"/>
  <c r="I1153" i="65"/>
  <c r="I1139" i="65"/>
  <c r="I1125" i="65"/>
  <c r="I1111" i="65"/>
  <c r="I1097" i="65"/>
  <c r="I1055" i="65"/>
  <c r="I1041" i="65"/>
  <c r="I1027" i="65"/>
  <c r="I1013" i="65"/>
  <c r="I999" i="65"/>
  <c r="I985" i="65"/>
  <c r="I957" i="65"/>
  <c r="I943" i="65"/>
  <c r="I901" i="65"/>
  <c r="I887" i="65"/>
  <c r="I873" i="65"/>
  <c r="I859" i="65"/>
  <c r="I845" i="65"/>
  <c r="I831" i="65"/>
  <c r="I817" i="65"/>
  <c r="I789" i="65"/>
  <c r="I719" i="65"/>
  <c r="I691" i="65"/>
  <c r="I663" i="65"/>
  <c r="I649" i="65"/>
  <c r="I635" i="65"/>
  <c r="I621" i="65"/>
  <c r="I593" i="65"/>
  <c r="I579" i="65"/>
  <c r="I565" i="65"/>
  <c r="I509" i="65"/>
  <c r="I439" i="65"/>
  <c r="I425" i="65"/>
  <c r="I411" i="65"/>
  <c r="I383" i="65"/>
  <c r="I369" i="65"/>
  <c r="I355" i="65"/>
  <c r="I341" i="65"/>
  <c r="I327" i="65"/>
  <c r="I313" i="65"/>
  <c r="I285" i="65"/>
  <c r="I257" i="65"/>
  <c r="I243" i="65"/>
  <c r="I229" i="65"/>
  <c r="I201" i="65"/>
  <c r="I187" i="65"/>
  <c r="I173" i="65"/>
  <c r="I131" i="65"/>
  <c r="I89" i="65"/>
  <c r="I75" i="65"/>
  <c r="I47" i="65"/>
  <c r="I1889" i="65"/>
  <c r="I1847" i="65"/>
  <c r="I1665" i="65"/>
  <c r="I1609" i="65"/>
  <c r="I1595" i="65"/>
  <c r="I1385" i="65"/>
  <c r="I1203" i="65"/>
  <c r="I1161" i="65"/>
  <c r="I1119" i="65"/>
  <c r="I1035" i="65"/>
  <c r="I923" i="65"/>
  <c r="I839" i="65"/>
  <c r="I811" i="65"/>
  <c r="I797" i="65"/>
  <c r="I671" i="65"/>
  <c r="I629" i="65"/>
  <c r="I3537" i="65"/>
  <c r="I3453" i="65"/>
  <c r="I4032" i="65"/>
  <c r="I3876" i="65"/>
  <c r="I3752" i="65"/>
  <c r="I3612" i="65"/>
  <c r="I3244" i="65"/>
  <c r="I2964" i="65"/>
  <c r="I3427" i="65"/>
  <c r="I4014" i="65"/>
  <c r="I4002" i="65"/>
  <c r="I3946" i="65"/>
  <c r="I3862" i="65"/>
  <c r="I3834" i="65"/>
  <c r="I3806" i="65"/>
  <c r="I3722" i="65"/>
  <c r="I3666" i="65"/>
  <c r="I3638" i="65"/>
  <c r="I3510" i="65"/>
  <c r="I3314" i="65"/>
  <c r="I3286" i="65"/>
  <c r="I3034" i="65"/>
  <c r="I2894" i="65"/>
  <c r="I2768" i="65"/>
  <c r="I2726" i="65"/>
  <c r="I4046" i="65"/>
  <c r="I4018" i="65"/>
  <c r="I4004" i="65"/>
  <c r="I3990" i="65"/>
  <c r="I3976" i="65"/>
  <c r="I3962" i="65"/>
  <c r="I3948" i="65"/>
  <c r="I3934" i="65"/>
  <c r="I3920" i="65"/>
  <c r="I3906" i="65"/>
  <c r="I3892" i="65"/>
  <c r="I3878" i="65"/>
  <c r="I3850" i="65"/>
  <c r="I3836" i="65"/>
  <c r="I3822" i="65"/>
  <c r="I3808" i="65"/>
  <c r="I3794" i="65"/>
  <c r="I3780" i="65"/>
  <c r="I3766" i="65"/>
  <c r="I3738" i="65"/>
  <c r="I3724" i="65"/>
  <c r="I3710" i="65"/>
  <c r="I3598" i="65"/>
  <c r="I3584" i="65"/>
  <c r="I3570" i="65"/>
  <c r="I3542" i="65"/>
  <c r="I3528" i="65"/>
  <c r="I3500" i="65"/>
  <c r="I3458" i="65"/>
  <c r="I3388" i="65"/>
  <c r="I3360" i="65"/>
  <c r="I3290" i="65"/>
  <c r="I3262" i="65"/>
  <c r="I3192" i="65"/>
  <c r="I3164" i="65"/>
  <c r="I3094" i="65"/>
  <c r="I3066" i="65"/>
  <c r="I3024" i="65"/>
  <c r="I3010" i="65"/>
  <c r="I2954" i="65"/>
  <c r="I2912" i="65"/>
  <c r="I2884" i="65"/>
  <c r="I2814" i="65"/>
  <c r="I4003" i="65"/>
  <c r="I3975" i="65"/>
  <c r="I3961" i="65"/>
  <c r="I3947" i="65"/>
  <c r="I3919" i="65"/>
  <c r="I2744" i="65"/>
  <c r="I2632" i="65"/>
  <c r="I2618" i="65"/>
  <c r="I2604" i="65"/>
  <c r="I2576" i="65"/>
  <c r="I2562" i="65"/>
  <c r="I2534" i="65"/>
  <c r="I2520" i="65"/>
  <c r="I2506" i="65"/>
  <c r="I2464" i="65"/>
  <c r="I2436" i="65"/>
  <c r="I2422" i="65"/>
  <c r="I2408" i="65"/>
  <c r="I2366" i="65"/>
  <c r="I2338" i="65"/>
  <c r="I2324" i="65"/>
  <c r="I2310" i="65"/>
  <c r="I2268" i="65"/>
  <c r="I2240" i="65"/>
  <c r="I2226" i="65"/>
  <c r="I2212" i="65"/>
  <c r="I2170" i="65"/>
  <c r="I2142" i="65"/>
  <c r="I2128" i="65"/>
  <c r="I2114" i="65"/>
  <c r="I2072" i="65"/>
  <c r="I2044" i="65"/>
  <c r="I2030" i="65"/>
  <c r="I2016" i="65"/>
  <c r="I1960" i="65"/>
  <c r="I1946" i="65"/>
  <c r="I1904" i="65"/>
  <c r="I1862" i="65"/>
  <c r="I1834" i="65"/>
  <c r="I1820" i="65"/>
  <c r="I1806" i="65"/>
  <c r="I1736" i="65"/>
  <c r="I1652" i="65"/>
  <c r="I1638" i="65"/>
  <c r="I1624" i="65"/>
  <c r="I1596" i="65"/>
  <c r="I1526" i="65"/>
  <c r="I1498" i="65"/>
  <c r="I1442" i="65"/>
  <c r="I1428" i="65"/>
  <c r="I1400" i="65"/>
  <c r="I1386" i="65"/>
  <c r="I1316" i="65"/>
  <c r="I1302" i="65"/>
  <c r="I1288" i="65"/>
  <c r="I1246" i="65"/>
  <c r="I1232" i="65"/>
  <c r="I1218" i="65"/>
  <c r="I1190" i="65"/>
  <c r="I1176" i="65"/>
  <c r="I1162" i="65"/>
  <c r="I1148" i="65"/>
  <c r="I1120" i="65"/>
  <c r="I1092" i="65"/>
  <c r="I1078" i="65"/>
  <c r="I1064" i="65"/>
  <c r="I1022" i="65"/>
  <c r="I1008" i="65"/>
  <c r="I994" i="65"/>
  <c r="I980" i="65"/>
  <c r="I952" i="65"/>
  <c r="I938" i="65"/>
  <c r="I924" i="65"/>
  <c r="I896" i="65"/>
  <c r="I882" i="65"/>
  <c r="I868" i="65"/>
  <c r="I798" i="65"/>
  <c r="I784" i="65"/>
  <c r="I770" i="65"/>
  <c r="I756" i="65"/>
  <c r="I700" i="65"/>
  <c r="I686" i="65"/>
  <c r="I658" i="65"/>
  <c r="I644" i="65"/>
  <c r="I630" i="65"/>
  <c r="I616" i="65"/>
  <c r="I574" i="65"/>
  <c r="I560" i="65"/>
  <c r="I546" i="65"/>
  <c r="I518" i="65"/>
  <c r="I4033" i="65"/>
  <c r="I4019" i="65"/>
  <c r="I3977" i="65"/>
  <c r="I3949" i="65"/>
  <c r="I3935" i="65"/>
  <c r="I3837" i="65"/>
  <c r="I3823" i="65"/>
  <c r="I3781" i="65"/>
  <c r="I3753" i="65"/>
  <c r="I3739" i="65"/>
  <c r="I3725" i="65"/>
  <c r="I3711" i="65"/>
  <c r="I3697" i="65"/>
  <c r="I3683" i="65"/>
  <c r="I3669" i="65"/>
  <c r="I3655" i="65"/>
  <c r="I3641" i="65"/>
  <c r="I3627" i="65"/>
  <c r="I3613" i="65"/>
  <c r="I3599" i="65"/>
  <c r="I3585" i="65"/>
  <c r="I3571" i="65"/>
  <c r="I3557" i="65"/>
  <c r="I3543" i="65"/>
  <c r="I3529" i="65"/>
  <c r="I3515" i="65"/>
  <c r="I3501" i="65"/>
  <c r="I3487" i="65"/>
  <c r="I3473" i="65"/>
  <c r="I3459" i="65"/>
  <c r="I3445" i="65"/>
  <c r="I4039" i="65"/>
  <c r="I4025" i="65"/>
  <c r="I3927" i="65"/>
  <c r="I3913" i="65"/>
  <c r="I3871" i="65"/>
  <c r="I3843" i="65"/>
  <c r="I3829" i="65"/>
  <c r="I3988" i="65"/>
  <c r="I3974" i="65"/>
  <c r="I3932" i="65"/>
  <c r="I3904" i="65"/>
  <c r="I3890" i="65"/>
  <c r="I3792" i="65"/>
  <c r="I3778" i="65"/>
  <c r="I2630" i="65"/>
  <c r="I2602" i="65"/>
  <c r="I2546" i="65"/>
  <c r="I2518" i="65"/>
  <c r="I2504" i="65"/>
  <c r="I2448" i="65"/>
  <c r="I2420" i="65"/>
  <c r="I2406" i="65"/>
  <c r="I2350" i="65"/>
  <c r="I2322" i="65"/>
  <c r="I2308" i="65"/>
  <c r="I2252" i="65"/>
  <c r="I2224" i="65"/>
  <c r="I2210" i="65"/>
  <c r="I2154" i="65"/>
  <c r="I4022" i="65"/>
  <c r="I3994" i="65"/>
  <c r="I3980" i="65"/>
  <c r="I3882" i="65"/>
  <c r="D292" i="59"/>
  <c r="D293" i="59" s="1"/>
  <c r="D294" i="59" s="1"/>
  <c r="D295" i="59" s="1"/>
  <c r="D296" i="59" s="1"/>
  <c r="D297" i="59" s="1"/>
  <c r="D298" i="59" s="1"/>
  <c r="D299" i="59" s="1"/>
  <c r="D300" i="59" s="1"/>
  <c r="D301" i="59" s="1"/>
  <c r="D302" i="59" s="1"/>
  <c r="D303" i="59" s="1"/>
  <c r="D304" i="59" s="1"/>
  <c r="D305" i="59" s="1"/>
  <c r="D306" i="59" s="1"/>
  <c r="D307" i="59" s="1"/>
  <c r="D308" i="59" s="1"/>
  <c r="D309" i="59" s="1"/>
  <c r="D310" i="59" s="1"/>
  <c r="D311" i="59" s="1"/>
  <c r="D312" i="59" s="1"/>
  <c r="W249" i="58"/>
  <c r="X249" i="58" s="1"/>
  <c r="Y249" i="58" s="1"/>
  <c r="Z249" i="58" s="1"/>
  <c r="AA249" i="58" s="1"/>
  <c r="AB249" i="58" s="1"/>
  <c r="AC249" i="58" s="1"/>
  <c r="AD249" i="58" s="1"/>
  <c r="AE249" i="58" s="1"/>
  <c r="AF249" i="58" s="1"/>
  <c r="AG249" i="58" s="1"/>
  <c r="AH249" i="58" s="1"/>
  <c r="AI249" i="58" s="1"/>
  <c r="AJ249" i="58" s="1"/>
  <c r="AK249" i="58" s="1"/>
  <c r="AL249" i="58" s="1"/>
  <c r="AM249" i="58" s="1"/>
  <c r="AN249" i="58" s="1"/>
  <c r="AO249" i="58" s="1"/>
  <c r="V21" i="58"/>
  <c r="W21" i="58" s="1"/>
  <c r="X21" i="58" s="1"/>
  <c r="Y21" i="58" s="1"/>
  <c r="Z21" i="58" s="1"/>
  <c r="AA21" i="58" s="1"/>
  <c r="AB21" i="58" s="1"/>
  <c r="AC21" i="58" s="1"/>
  <c r="AD21" i="58" s="1"/>
  <c r="AE21" i="58" s="1"/>
  <c r="AF21" i="58" s="1"/>
  <c r="AG21" i="58" s="1"/>
  <c r="AH21" i="58" s="1"/>
  <c r="AI21" i="58" s="1"/>
  <c r="AJ21" i="58" s="1"/>
  <c r="AK21" i="58" s="1"/>
  <c r="AL21" i="58" s="1"/>
  <c r="AM21" i="58" s="1"/>
  <c r="AN21" i="58" s="1"/>
  <c r="AO21" i="58" s="1"/>
  <c r="AP21" i="58" s="1"/>
  <c r="AQ21" i="58" s="1"/>
  <c r="AR21" i="58" s="1"/>
  <c r="AS21" i="58" s="1"/>
  <c r="AT21" i="58" s="1"/>
  <c r="AU21" i="58" s="1"/>
  <c r="AV21" i="58" s="1"/>
  <c r="AW21" i="58" s="1"/>
  <c r="AX21" i="58" s="1"/>
  <c r="AY21" i="58" s="1"/>
  <c r="AZ21" i="58" s="1"/>
  <c r="BA21" i="58" s="1"/>
  <c r="Z207" i="58"/>
  <c r="AA207" i="58" s="1"/>
  <c r="AB207" i="58" s="1"/>
  <c r="AC207" i="58" s="1"/>
  <c r="AD207" i="58" s="1"/>
  <c r="AE207" i="58" s="1"/>
  <c r="AF207" i="58" s="1"/>
  <c r="AG207" i="58" s="1"/>
  <c r="AH207" i="58" s="1"/>
  <c r="AI207" i="58" s="1"/>
  <c r="AJ207" i="58" s="1"/>
  <c r="AK207" i="58" s="1"/>
  <c r="AL207" i="58" s="1"/>
  <c r="AM207" i="58" s="1"/>
  <c r="AN207" i="58" s="1"/>
  <c r="AO207" i="58" s="1"/>
  <c r="AP207" i="58" s="1"/>
  <c r="Q3" i="58"/>
  <c r="R3" i="58" s="1"/>
  <c r="S3" i="58" s="1"/>
  <c r="T3" i="58" s="1"/>
  <c r="U3" i="58" s="1"/>
  <c r="V3" i="58" s="1"/>
  <c r="W3" i="58" s="1"/>
  <c r="X3" i="58" s="1"/>
  <c r="Y3" i="58" s="1"/>
  <c r="Z3" i="58" s="1"/>
  <c r="AA3" i="58" s="1"/>
  <c r="AB3" i="58" s="1"/>
  <c r="AC3" i="58" s="1"/>
  <c r="AD3" i="58" s="1"/>
  <c r="AE3" i="58" s="1"/>
  <c r="AF3" i="58" s="1"/>
  <c r="AG3" i="58" s="1"/>
  <c r="AH3" i="58" s="1"/>
  <c r="AI3" i="58" s="1"/>
  <c r="AJ3" i="58" s="1"/>
  <c r="AK3" i="58" s="1"/>
  <c r="AL3" i="58" s="1"/>
  <c r="AM3" i="58" s="1"/>
  <c r="AN3" i="58" s="1"/>
  <c r="AO3" i="58" s="1"/>
  <c r="AP3" i="58" s="1"/>
  <c r="Z243" i="58"/>
  <c r="AA243" i="58" s="1"/>
  <c r="AB243" i="58" s="1"/>
  <c r="AC243" i="58" s="1"/>
  <c r="AD243" i="58" s="1"/>
  <c r="AE243" i="58" s="1"/>
  <c r="AF243" i="58" s="1"/>
  <c r="AG243" i="58" s="1"/>
  <c r="AH243" i="58" s="1"/>
  <c r="AI243" i="58" s="1"/>
  <c r="AJ243" i="58" s="1"/>
  <c r="AK243" i="58" s="1"/>
  <c r="AL243" i="58" s="1"/>
  <c r="AM243" i="58" s="1"/>
  <c r="AN243" i="58" s="1"/>
  <c r="AO243" i="58" s="1"/>
  <c r="V261" i="58"/>
  <c r="W261" i="58" s="1"/>
  <c r="X261" i="58" s="1"/>
  <c r="Y261" i="58" s="1"/>
  <c r="Z261" i="58" s="1"/>
  <c r="AA261" i="58" s="1"/>
  <c r="AB261" i="58" s="1"/>
  <c r="AC261" i="58" s="1"/>
  <c r="AD261" i="58" s="1"/>
  <c r="AE261" i="58" s="1"/>
  <c r="AF261" i="58" s="1"/>
  <c r="AG261" i="58" s="1"/>
  <c r="AH261" i="58" s="1"/>
  <c r="AI261" i="58" s="1"/>
  <c r="AJ261" i="58" s="1"/>
  <c r="AK261" i="58" s="1"/>
  <c r="AL261" i="58" s="1"/>
  <c r="AM261" i="58" s="1"/>
  <c r="AN261" i="58" s="1"/>
  <c r="AO261" i="58" s="1"/>
  <c r="AP261" i="58" s="1"/>
  <c r="AQ261" i="58" s="1"/>
  <c r="AR261" i="58" s="1"/>
  <c r="U255" i="58"/>
  <c r="V255" i="58" s="1"/>
  <c r="W255" i="58" s="1"/>
  <c r="X255" i="58" s="1"/>
  <c r="Y255" i="58" s="1"/>
  <c r="Z255" i="58" s="1"/>
  <c r="AA255" i="58" s="1"/>
  <c r="AB255" i="58" s="1"/>
  <c r="AC255" i="58" s="1"/>
  <c r="AD255" i="58" s="1"/>
  <c r="AE255" i="58" s="1"/>
  <c r="AF255" i="58" s="1"/>
  <c r="AG255" i="58" s="1"/>
  <c r="AH255" i="58" s="1"/>
  <c r="AI255" i="58" s="1"/>
  <c r="AJ255" i="58" s="1"/>
  <c r="AK255" i="58" s="1"/>
  <c r="AL255" i="58" s="1"/>
  <c r="AM255" i="58" s="1"/>
  <c r="AN255" i="58" s="1"/>
  <c r="AO255" i="58" s="1"/>
  <c r="AP255" i="58" s="1"/>
  <c r="BK9" i="58"/>
  <c r="AP11" i="58"/>
  <c r="B219" i="58"/>
  <c r="C219" i="58" s="1"/>
  <c r="D219" i="58" s="1"/>
  <c r="E219" i="58" s="1"/>
  <c r="F219" i="58" s="1"/>
  <c r="G219" i="58" s="1"/>
  <c r="H219" i="58" s="1"/>
  <c r="I219" i="58" s="1"/>
  <c r="J219" i="58" s="1"/>
  <c r="K219" i="58" s="1"/>
  <c r="L219" i="58" s="1"/>
  <c r="M219" i="58" s="1"/>
  <c r="N219" i="58" s="1"/>
  <c r="O219" i="58" s="1"/>
  <c r="P219" i="58" s="1"/>
  <c r="Q219" i="58" s="1"/>
  <c r="R219" i="58" s="1"/>
  <c r="S219" i="58" s="1"/>
  <c r="T219" i="58" s="1"/>
  <c r="U219" i="58" s="1"/>
  <c r="V219" i="58" s="1"/>
  <c r="W219" i="58" s="1"/>
  <c r="X219" i="58" s="1"/>
  <c r="Y219" i="58" s="1"/>
  <c r="Z219" i="58" s="1"/>
  <c r="AA219" i="58" s="1"/>
  <c r="AB219" i="58" s="1"/>
  <c r="AC219" i="58" s="1"/>
  <c r="AD219" i="58" s="1"/>
  <c r="AE219" i="58" s="1"/>
  <c r="AF219" i="58" s="1"/>
  <c r="AG219" i="58" s="1"/>
  <c r="AH219" i="58" s="1"/>
  <c r="AI219" i="58" s="1"/>
  <c r="AJ219" i="58" s="1"/>
  <c r="AK219" i="58" s="1"/>
  <c r="AL219" i="58" s="1"/>
  <c r="AM219" i="58" s="1"/>
  <c r="AN219" i="58" s="1"/>
  <c r="B225" i="58"/>
  <c r="C225" i="58" s="1"/>
  <c r="D225" i="58" s="1"/>
  <c r="E225" i="58" s="1"/>
  <c r="F225" i="58" s="1"/>
  <c r="G225" i="58" s="1"/>
  <c r="H225" i="58" s="1"/>
  <c r="I225" i="58" s="1"/>
  <c r="J225" i="58" s="1"/>
  <c r="K225" i="58" s="1"/>
  <c r="L225" i="58" s="1"/>
  <c r="M225" i="58" s="1"/>
  <c r="N225" i="58" s="1"/>
  <c r="O225" i="58" s="1"/>
  <c r="P225" i="58" s="1"/>
  <c r="Q225" i="58" s="1"/>
  <c r="R225" i="58" s="1"/>
  <c r="S225" i="58" s="1"/>
  <c r="T225" i="58" s="1"/>
  <c r="U225" i="58" s="1"/>
  <c r="V225" i="58" s="1"/>
  <c r="W225" i="58" s="1"/>
  <c r="X225" i="58" s="1"/>
  <c r="Y225" i="58" s="1"/>
  <c r="Z225" i="58" s="1"/>
  <c r="AA225" i="58" s="1"/>
  <c r="AB225" i="58" s="1"/>
  <c r="AC225" i="58" s="1"/>
  <c r="AD225" i="58" s="1"/>
  <c r="AE225" i="58" s="1"/>
  <c r="AF225" i="58" s="1"/>
  <c r="AG225" i="58" s="1"/>
  <c r="AH225" i="58" s="1"/>
  <c r="AI225" i="58" s="1"/>
  <c r="AJ225" i="58" s="1"/>
  <c r="AK225" i="58" s="1"/>
  <c r="AL225" i="58" s="1"/>
  <c r="AM225" i="58" s="1"/>
  <c r="AN225" i="58" s="1"/>
  <c r="AO225" i="58" s="1"/>
  <c r="BL9" i="58" l="1"/>
  <c r="AQ11" i="58"/>
  <c r="AQ3" i="58"/>
  <c r="M23" i="2"/>
  <c r="M21" i="2"/>
  <c r="AL10" i="42"/>
  <c r="AR11" i="58" l="1"/>
  <c r="BM9" i="58"/>
  <c r="AR3" i="58"/>
  <c r="AK10" i="42"/>
  <c r="AS3" i="58" l="1"/>
  <c r="AS11" i="58"/>
  <c r="BN9" i="58"/>
  <c r="M9" i="2"/>
  <c r="AT3" i="58" l="1"/>
  <c r="BO9" i="58"/>
  <c r="AT11" i="58"/>
  <c r="AJ10" i="42"/>
  <c r="BP9" i="58" l="1"/>
  <c r="AU11" i="58"/>
  <c r="AU3" i="58"/>
  <c r="M15" i="2"/>
  <c r="M14" i="2"/>
  <c r="M17" i="2"/>
  <c r="M28" i="2"/>
  <c r="AV3" i="58" l="1"/>
  <c r="AV11" i="58"/>
  <c r="BQ9" i="58"/>
  <c r="CK279" i="3"/>
  <c r="CL279" i="3"/>
  <c r="CM279" i="3"/>
  <c r="CN279" i="3"/>
  <c r="CO279" i="3"/>
  <c r="CK283" i="3"/>
  <c r="CL283" i="3"/>
  <c r="CM283" i="3"/>
  <c r="CN283" i="3"/>
  <c r="CQ283" i="3"/>
  <c r="BW7" i="42" s="1"/>
  <c r="AI11" i="42" s="1"/>
  <c r="CO283" i="3"/>
  <c r="CP283" i="3"/>
  <c r="CQ281" i="3"/>
  <c r="AW11" i="58" l="1"/>
  <c r="BR9" i="58"/>
  <c r="AW3" i="58"/>
  <c r="M19" i="2"/>
  <c r="AF10" i="42"/>
  <c r="AG10" i="42"/>
  <c r="AX3" i="58" l="1"/>
  <c r="BS9" i="58"/>
  <c r="AX11" i="58"/>
  <c r="AE10" i="42"/>
  <c r="AD10" i="42"/>
  <c r="BR5" i="42"/>
  <c r="AD9" i="42" s="1"/>
  <c r="O30" i="2"/>
  <c r="AI10" i="42" s="1"/>
  <c r="BT9" i="58" l="1"/>
  <c r="AY11" i="58"/>
  <c r="AY3" i="58"/>
  <c r="CL281" i="3"/>
  <c r="AZ3" i="58" l="1"/>
  <c r="AZ11" i="58"/>
  <c r="BU9" i="58"/>
  <c r="AC10" i="42"/>
  <c r="BQ5" i="42"/>
  <c r="AC9" i="42" s="1"/>
  <c r="BS5" i="42"/>
  <c r="AE9" i="42" s="1"/>
  <c r="BT5" i="42"/>
  <c r="AF9" i="42" s="1"/>
  <c r="BU5" i="42"/>
  <c r="AG9" i="42" s="1"/>
  <c r="CP279" i="3"/>
  <c r="BV5" i="42" s="1"/>
  <c r="AH9" i="42" s="1"/>
  <c r="CQ279" i="3"/>
  <c r="BW5" i="42" s="1"/>
  <c r="AI9" i="42" s="1"/>
  <c r="CR279" i="3"/>
  <c r="BX5" i="42" s="1"/>
  <c r="AJ9" i="42" s="1"/>
  <c r="CS279" i="3"/>
  <c r="BY5" i="42" s="1"/>
  <c r="AK9" i="42" s="1"/>
  <c r="CT279" i="3"/>
  <c r="BZ5" i="42" s="1"/>
  <c r="AL9" i="42" s="1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CH279" i="3"/>
  <c r="CI279" i="3"/>
  <c r="CG281" i="3"/>
  <c r="CH281" i="3"/>
  <c r="CI281" i="3"/>
  <c r="CK281" i="3"/>
  <c r="CM281" i="3"/>
  <c r="CN281" i="3"/>
  <c r="CO281" i="3"/>
  <c r="CP281" i="3"/>
  <c r="CR281" i="3"/>
  <c r="CS281" i="3"/>
  <c r="CT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CJ281" i="3"/>
  <c r="CJ283" i="3"/>
  <c r="BP7" i="42" s="1"/>
  <c r="AB11" i="42" s="1"/>
  <c r="CJ279" i="3"/>
  <c r="BP5" i="42" s="1"/>
  <c r="AB9" i="42" s="1"/>
  <c r="AB10" i="42"/>
  <c r="M13" i="2"/>
  <c r="BA11" i="58" l="1"/>
  <c r="BV9" i="58"/>
  <c r="BA3" i="58"/>
  <c r="AA10" i="42"/>
  <c r="BB3" i="58" l="1"/>
  <c r="BW9" i="58"/>
  <c r="BB11" i="58"/>
  <c r="CH283" i="3"/>
  <c r="P21" i="2"/>
  <c r="R21" i="2" s="1"/>
  <c r="CH169" i="3"/>
  <c r="CI169" i="3" s="1"/>
  <c r="CJ169" i="3" s="1"/>
  <c r="CK169" i="3" s="1"/>
  <c r="CL169" i="3" s="1"/>
  <c r="CM169" i="3" s="1"/>
  <c r="CN169" i="3" s="1"/>
  <c r="CO169" i="3" s="1"/>
  <c r="CP169" i="3" s="1"/>
  <c r="CQ169" i="3" s="1"/>
  <c r="CR169" i="3" s="1"/>
  <c r="CS169" i="3" s="1"/>
  <c r="CT169" i="3" s="1"/>
  <c r="CU169" i="3" s="1"/>
  <c r="CV169" i="3" s="1"/>
  <c r="CW169" i="3" s="1"/>
  <c r="CX169" i="3" s="1"/>
  <c r="CY169" i="3" s="1"/>
  <c r="CZ169" i="3" s="1"/>
  <c r="DA169" i="3" s="1"/>
  <c r="DB169" i="3" s="1"/>
  <c r="DC169" i="3" s="1"/>
  <c r="DD169" i="3" s="1"/>
  <c r="DE169" i="3" s="1"/>
  <c r="DF169" i="3" s="1"/>
  <c r="DG169" i="3" s="1"/>
  <c r="DH169" i="3" s="1"/>
  <c r="DI169" i="3" s="1"/>
  <c r="DJ169" i="3" s="1"/>
  <c r="DK169" i="3" s="1"/>
  <c r="DL169" i="3" s="1"/>
  <c r="DM169" i="3" s="1"/>
  <c r="CH167" i="3"/>
  <c r="CI167" i="3" s="1"/>
  <c r="CH165" i="3"/>
  <c r="CI165" i="3" s="1"/>
  <c r="DN168" i="3"/>
  <c r="DN164" i="3"/>
  <c r="BX9" i="58" l="1"/>
  <c r="BC11" i="58"/>
  <c r="BC3" i="58"/>
  <c r="DN165" i="3"/>
  <c r="I164" i="3" s="1"/>
  <c r="DO164" i="3" s="1"/>
  <c r="Q21" i="2"/>
  <c r="CJ165" i="3"/>
  <c r="CK165" i="3" s="1"/>
  <c r="CL165" i="3" s="1"/>
  <c r="CM165" i="3" s="1"/>
  <c r="CN165" i="3" s="1"/>
  <c r="CO165" i="3" s="1"/>
  <c r="CP165" i="3" s="1"/>
  <c r="CQ165" i="3" s="1"/>
  <c r="CR165" i="3" s="1"/>
  <c r="CS165" i="3" s="1"/>
  <c r="CT165" i="3" s="1"/>
  <c r="CU165" i="3" s="1"/>
  <c r="CV165" i="3" s="1"/>
  <c r="CW165" i="3" s="1"/>
  <c r="CX165" i="3" s="1"/>
  <c r="CY165" i="3" s="1"/>
  <c r="CZ165" i="3" s="1"/>
  <c r="DA165" i="3" s="1"/>
  <c r="DB165" i="3" s="1"/>
  <c r="DC165" i="3" s="1"/>
  <c r="DD165" i="3" s="1"/>
  <c r="DE165" i="3" s="1"/>
  <c r="DF165" i="3" s="1"/>
  <c r="DG165" i="3" s="1"/>
  <c r="DH165" i="3" s="1"/>
  <c r="DI165" i="3" s="1"/>
  <c r="DJ165" i="3" s="1"/>
  <c r="DK165" i="3" s="1"/>
  <c r="DL165" i="3" s="1"/>
  <c r="DM165" i="3" s="1"/>
  <c r="CJ167" i="3"/>
  <c r="CK167" i="3" s="1"/>
  <c r="CL167" i="3" s="1"/>
  <c r="CM167" i="3" s="1"/>
  <c r="CN167" i="3" s="1"/>
  <c r="CO167" i="3" s="1"/>
  <c r="CP167" i="3" s="1"/>
  <c r="CQ167" i="3" s="1"/>
  <c r="CR167" i="3" s="1"/>
  <c r="CS167" i="3" s="1"/>
  <c r="CT167" i="3" s="1"/>
  <c r="CU167" i="3" s="1"/>
  <c r="CV167" i="3" s="1"/>
  <c r="CW167" i="3" s="1"/>
  <c r="CX167" i="3" s="1"/>
  <c r="CY167" i="3" s="1"/>
  <c r="CZ167" i="3" s="1"/>
  <c r="DA167" i="3" s="1"/>
  <c r="DB167" i="3" s="1"/>
  <c r="DC167" i="3" s="1"/>
  <c r="DD167" i="3" s="1"/>
  <c r="DE167" i="3" s="1"/>
  <c r="DF167" i="3" s="1"/>
  <c r="DG167" i="3" s="1"/>
  <c r="DH167" i="3" s="1"/>
  <c r="DI167" i="3" s="1"/>
  <c r="DJ167" i="3" s="1"/>
  <c r="DK167" i="3" s="1"/>
  <c r="DL167" i="3" s="1"/>
  <c r="DM167" i="3" s="1"/>
  <c r="M22" i="2"/>
  <c r="BD3" i="58" l="1"/>
  <c r="BD11" i="58"/>
  <c r="BY9" i="58"/>
  <c r="Z10" i="42"/>
  <c r="Y10" i="42"/>
  <c r="DN276" i="3"/>
  <c r="DN272" i="3"/>
  <c r="DN270" i="3"/>
  <c r="DN264" i="3"/>
  <c r="DN258" i="3"/>
  <c r="DN252" i="3"/>
  <c r="DN246" i="3"/>
  <c r="DN242" i="3"/>
  <c r="DN243" i="3" s="1"/>
  <c r="I242" i="3" s="1"/>
  <c r="DO242" i="3" s="1"/>
  <c r="DN240" i="3"/>
  <c r="DN236" i="3"/>
  <c r="DN234" i="3"/>
  <c r="DN228" i="3"/>
  <c r="DN222" i="3"/>
  <c r="DN216" i="3"/>
  <c r="DN210" i="3"/>
  <c r="DN206" i="3"/>
  <c r="DN204" i="3"/>
  <c r="DN200" i="3"/>
  <c r="DN198" i="3"/>
  <c r="DN194" i="3"/>
  <c r="DN192" i="3"/>
  <c r="DN188" i="3"/>
  <c r="DN186" i="3"/>
  <c r="DN182" i="3"/>
  <c r="DN180" i="3"/>
  <c r="DN176" i="3"/>
  <c r="DN174" i="3"/>
  <c r="DN170" i="3"/>
  <c r="DN162" i="3"/>
  <c r="DN158" i="3"/>
  <c r="DN156" i="3"/>
  <c r="DN152" i="3"/>
  <c r="DN150" i="3"/>
  <c r="DN146" i="3"/>
  <c r="DN144" i="3"/>
  <c r="DN140" i="3"/>
  <c r="DN138" i="3"/>
  <c r="DN134" i="3"/>
  <c r="DN132" i="3"/>
  <c r="DN128" i="3"/>
  <c r="DN126" i="3"/>
  <c r="DN122" i="3"/>
  <c r="DN120" i="3"/>
  <c r="DN116" i="3"/>
  <c r="DN114" i="3"/>
  <c r="DN110" i="3"/>
  <c r="DN108" i="3"/>
  <c r="DN104" i="3"/>
  <c r="DN102" i="3"/>
  <c r="DN98" i="3"/>
  <c r="DN96" i="3"/>
  <c r="DN92" i="3"/>
  <c r="DN90" i="3"/>
  <c r="DN86" i="3"/>
  <c r="DN84" i="3"/>
  <c r="DN80" i="3"/>
  <c r="DN78" i="3"/>
  <c r="DN74" i="3"/>
  <c r="DN72" i="3"/>
  <c r="DN68" i="3"/>
  <c r="DN66" i="3"/>
  <c r="DN62" i="3"/>
  <c r="DN60" i="3"/>
  <c r="DN56" i="3"/>
  <c r="DN54" i="3"/>
  <c r="DN50" i="3"/>
  <c r="DN48" i="3"/>
  <c r="DN44" i="3"/>
  <c r="DN42" i="3"/>
  <c r="DN38" i="3"/>
  <c r="DN36" i="3"/>
  <c r="DN32" i="3"/>
  <c r="DN30" i="3"/>
  <c r="DN24" i="3"/>
  <c r="DN20" i="3"/>
  <c r="DN18" i="3"/>
  <c r="DN14" i="3"/>
  <c r="DN12" i="3"/>
  <c r="BZ9" i="58" l="1"/>
  <c r="BE11" i="58"/>
  <c r="BE3" i="58"/>
  <c r="DN129" i="3"/>
  <c r="I128" i="3" s="1"/>
  <c r="DO128" i="3" s="1"/>
  <c r="DN39" i="3"/>
  <c r="DN141" i="3"/>
  <c r="I140" i="3" s="1"/>
  <c r="DO140" i="3" s="1"/>
  <c r="DN81" i="3"/>
  <c r="I80" i="3" s="1"/>
  <c r="DO80" i="3" s="1"/>
  <c r="DN195" i="3"/>
  <c r="I194" i="3" s="1"/>
  <c r="DO194" i="3" s="1"/>
  <c r="DN171" i="3"/>
  <c r="I170" i="3" s="1"/>
  <c r="DO170" i="3" s="1"/>
  <c r="DN93" i="3"/>
  <c r="DN87" i="3"/>
  <c r="I86" i="3" s="1"/>
  <c r="DO86" i="3" s="1"/>
  <c r="DN117" i="3"/>
  <c r="I116" i="3" s="1"/>
  <c r="DO116" i="3" s="1"/>
  <c r="DN105" i="3"/>
  <c r="I104" i="3" s="1"/>
  <c r="DO104" i="3" s="1"/>
  <c r="DN75" i="3"/>
  <c r="I74" i="3" s="1"/>
  <c r="DO74" i="3" s="1"/>
  <c r="DN69" i="3"/>
  <c r="I68" i="3" s="1"/>
  <c r="DO68" i="3" s="1"/>
  <c r="DN63" i="3"/>
  <c r="I62" i="3" s="1"/>
  <c r="DO62" i="3" s="1"/>
  <c r="DN57" i="3"/>
  <c r="I56" i="3" s="1"/>
  <c r="DO56" i="3" s="1"/>
  <c r="DN21" i="3"/>
  <c r="DN15" i="3"/>
  <c r="I14" i="3" s="1"/>
  <c r="DO14" i="3" s="1"/>
  <c r="DN153" i="3"/>
  <c r="I152" i="3" s="1"/>
  <c r="DO152" i="3" s="1"/>
  <c r="DN33" i="3"/>
  <c r="I32" i="3" s="1"/>
  <c r="DO32" i="3" s="1"/>
  <c r="DN45" i="3"/>
  <c r="I44" i="3" s="1"/>
  <c r="DO44" i="3" s="1"/>
  <c r="DN99" i="3"/>
  <c r="DN111" i="3"/>
  <c r="I110" i="3" s="1"/>
  <c r="DO110" i="3" s="1"/>
  <c r="DN123" i="3"/>
  <c r="I122" i="3" s="1"/>
  <c r="DO122" i="3" s="1"/>
  <c r="DN135" i="3"/>
  <c r="I134" i="3" s="1"/>
  <c r="DO134" i="3" s="1"/>
  <c r="DN147" i="3"/>
  <c r="I146" i="3" s="1"/>
  <c r="DO146" i="3" s="1"/>
  <c r="DN177" i="3"/>
  <c r="I176" i="3" s="1"/>
  <c r="DO176" i="3" s="1"/>
  <c r="DN237" i="3"/>
  <c r="I236" i="3" s="1"/>
  <c r="DO236" i="3" s="1"/>
  <c r="DN273" i="3"/>
  <c r="I272" i="3" s="1"/>
  <c r="DO272" i="3" s="1"/>
  <c r="DN159" i="3"/>
  <c r="I158" i="3" s="1"/>
  <c r="DO158" i="3" s="1"/>
  <c r="DN183" i="3"/>
  <c r="I182" i="3" s="1"/>
  <c r="DO182" i="3" s="1"/>
  <c r="DN189" i="3"/>
  <c r="I188" i="3" s="1"/>
  <c r="DO188" i="3" s="1"/>
  <c r="DN201" i="3"/>
  <c r="I200" i="3" s="1"/>
  <c r="DO200" i="3" s="1"/>
  <c r="DN51" i="3"/>
  <c r="I50" i="3" s="1"/>
  <c r="DO50" i="3" s="1"/>
  <c r="DN207" i="3"/>
  <c r="I206" i="3" s="1"/>
  <c r="DO206" i="3" s="1"/>
  <c r="I38" i="3"/>
  <c r="DO38" i="3" s="1"/>
  <c r="DN283" i="3"/>
  <c r="DN281" i="3"/>
  <c r="BN5" i="42"/>
  <c r="Z9" i="42" s="1"/>
  <c r="BO5" i="42"/>
  <c r="AA9" i="42" s="1"/>
  <c r="BN7" i="42"/>
  <c r="Z11" i="42" s="1"/>
  <c r="CI283" i="3"/>
  <c r="BO7" i="42" s="1"/>
  <c r="AA11" i="42" s="1"/>
  <c r="BQ7" i="42"/>
  <c r="AC11" i="42" s="1"/>
  <c r="BR7" i="42"/>
  <c r="AD11" i="42" s="1"/>
  <c r="BS7" i="42"/>
  <c r="AE11" i="42" s="1"/>
  <c r="BT7" i="42"/>
  <c r="AF11" i="42" s="1"/>
  <c r="BU7" i="42"/>
  <c r="AG11" i="42" s="1"/>
  <c r="BV7" i="42"/>
  <c r="AH11" i="42" s="1"/>
  <c r="CR283" i="3"/>
  <c r="BX7" i="42" s="1"/>
  <c r="AJ11" i="42" s="1"/>
  <c r="CS283" i="3"/>
  <c r="BY7" i="42" s="1"/>
  <c r="AK11" i="42" s="1"/>
  <c r="CT283" i="3"/>
  <c r="BZ7" i="42" s="1"/>
  <c r="AL11" i="42" s="1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CC283" i="3"/>
  <c r="CD283" i="3"/>
  <c r="CE283" i="3"/>
  <c r="CF283" i="3"/>
  <c r="CG283" i="3"/>
  <c r="BM7" i="42" s="1"/>
  <c r="Y11" i="42" s="1"/>
  <c r="CC281" i="3"/>
  <c r="CD281" i="3"/>
  <c r="CE281" i="3"/>
  <c r="CF281" i="3"/>
  <c r="CC279" i="3"/>
  <c r="CD279" i="3"/>
  <c r="CE279" i="3"/>
  <c r="CF279" i="3"/>
  <c r="CG279" i="3"/>
  <c r="BM5" i="42" s="1"/>
  <c r="Y9" i="42" s="1"/>
  <c r="BF3" i="58" l="1"/>
  <c r="BF11" i="58"/>
  <c r="CA9" i="58"/>
  <c r="I92" i="3"/>
  <c r="DO92" i="3" s="1"/>
  <c r="I98" i="3"/>
  <c r="DO98" i="3" s="1"/>
  <c r="BG11" i="58" l="1"/>
  <c r="CB9" i="58"/>
  <c r="BG3" i="58"/>
  <c r="CD181" i="3"/>
  <c r="CE181" i="3" s="1"/>
  <c r="CD179" i="3"/>
  <c r="CE179" i="3" s="1"/>
  <c r="CD177" i="3"/>
  <c r="CE177" i="3" s="1"/>
  <c r="P23" i="2"/>
  <c r="R23" i="2" s="1"/>
  <c r="P22" i="2"/>
  <c r="CC9" i="58" l="1"/>
  <c r="BH3" i="58"/>
  <c r="BH11" i="58"/>
  <c r="Q23" i="2"/>
  <c r="CF179" i="3"/>
  <c r="CG179" i="3" s="1"/>
  <c r="CH179" i="3" s="1"/>
  <c r="CI179" i="3" s="1"/>
  <c r="CJ179" i="3" s="1"/>
  <c r="CK179" i="3" s="1"/>
  <c r="CL179" i="3" s="1"/>
  <c r="CM179" i="3" s="1"/>
  <c r="CN179" i="3" s="1"/>
  <c r="CO179" i="3" s="1"/>
  <c r="CP179" i="3" s="1"/>
  <c r="CQ179" i="3" s="1"/>
  <c r="CR179" i="3" s="1"/>
  <c r="CS179" i="3" s="1"/>
  <c r="CT179" i="3" s="1"/>
  <c r="CU179" i="3" s="1"/>
  <c r="CF181" i="3"/>
  <c r="CG181" i="3" s="1"/>
  <c r="CH181" i="3" s="1"/>
  <c r="CI181" i="3" s="1"/>
  <c r="CJ181" i="3" s="1"/>
  <c r="CK181" i="3" s="1"/>
  <c r="CL181" i="3" s="1"/>
  <c r="CM181" i="3" s="1"/>
  <c r="CN181" i="3" s="1"/>
  <c r="CO181" i="3" s="1"/>
  <c r="CP181" i="3" s="1"/>
  <c r="CQ181" i="3" s="1"/>
  <c r="CR181" i="3" s="1"/>
  <c r="CS181" i="3" s="1"/>
  <c r="CT181" i="3" s="1"/>
  <c r="CU181" i="3" s="1"/>
  <c r="CF177" i="3"/>
  <c r="CG177" i="3" s="1"/>
  <c r="CH177" i="3" s="1"/>
  <c r="CI177" i="3" s="1"/>
  <c r="CJ177" i="3" s="1"/>
  <c r="BI3" i="58" l="1"/>
  <c r="BI11" i="58"/>
  <c r="CD9" i="58"/>
  <c r="CK177" i="3"/>
  <c r="CL177" i="3" s="1"/>
  <c r="CM177" i="3" s="1"/>
  <c r="CN177" i="3" s="1"/>
  <c r="CO177" i="3" s="1"/>
  <c r="CP177" i="3" s="1"/>
  <c r="CQ177" i="3" s="1"/>
  <c r="CR177" i="3" s="1"/>
  <c r="CS177" i="3" s="1"/>
  <c r="CT177" i="3" s="1"/>
  <c r="CU177" i="3" s="1"/>
  <c r="BZ183" i="3"/>
  <c r="CA183" i="3" s="1"/>
  <c r="CB183" i="3" s="1"/>
  <c r="CC183" i="3" s="1"/>
  <c r="CE9" i="58" l="1"/>
  <c r="BJ11" i="58"/>
  <c r="CD183" i="3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A175" i="3"/>
  <c r="CA173" i="3"/>
  <c r="CA171" i="3"/>
  <c r="CB171" i="3" s="1"/>
  <c r="CC171" i="3" s="1"/>
  <c r="CA163" i="3"/>
  <c r="CA161" i="3"/>
  <c r="CB161" i="3" s="1"/>
  <c r="CC161" i="3" s="1"/>
  <c r="CA159" i="3"/>
  <c r="CB159" i="3" s="1"/>
  <c r="CC159" i="3" s="1"/>
  <c r="BJ5" i="42"/>
  <c r="V9" i="42" s="1"/>
  <c r="BK5" i="42"/>
  <c r="W9" i="42" s="1"/>
  <c r="BL5" i="42"/>
  <c r="X9" i="42" s="1"/>
  <c r="DN282" i="3"/>
  <c r="BJ7" i="42"/>
  <c r="V11" i="42" s="1"/>
  <c r="BK7" i="42"/>
  <c r="W11" i="42" s="1"/>
  <c r="BL7" i="42"/>
  <c r="X11" i="42" s="1"/>
  <c r="CB283" i="3"/>
  <c r="BI7" i="42"/>
  <c r="U11" i="42" s="1"/>
  <c r="CB281" i="3"/>
  <c r="CB279" i="3"/>
  <c r="BI5" i="42"/>
  <c r="U9" i="42" s="1"/>
  <c r="U10" i="42"/>
  <c r="AQ135" i="3"/>
  <c r="AR135" i="3" s="1"/>
  <c r="AS135" i="3" s="1"/>
  <c r="AT135" i="3" s="1"/>
  <c r="AU135" i="3" s="1"/>
  <c r="AV135" i="3" s="1"/>
  <c r="AW135" i="3" s="1"/>
  <c r="AX135" i="3" s="1"/>
  <c r="AY135" i="3" s="1"/>
  <c r="AZ135" i="3" s="1"/>
  <c r="BA135" i="3" s="1"/>
  <c r="BB135" i="3" s="1"/>
  <c r="BC135" i="3" s="1"/>
  <c r="BD135" i="3" s="1"/>
  <c r="BE135" i="3" s="1"/>
  <c r="BF135" i="3" s="1"/>
  <c r="BG135" i="3" s="1"/>
  <c r="BH135" i="3" s="1"/>
  <c r="BI135" i="3" s="1"/>
  <c r="BJ135" i="3" s="1"/>
  <c r="BK135" i="3" s="1"/>
  <c r="BL135" i="3" s="1"/>
  <c r="BM135" i="3" s="1"/>
  <c r="BN135" i="3" s="1"/>
  <c r="BO135" i="3" s="1"/>
  <c r="BP135" i="3" s="1"/>
  <c r="BQ135" i="3" s="1"/>
  <c r="BR135" i="3" s="1"/>
  <c r="BS135" i="3" s="1"/>
  <c r="BT135" i="3" s="1"/>
  <c r="BU135" i="3" s="1"/>
  <c r="BV135" i="3" s="1"/>
  <c r="BW135" i="3" s="1"/>
  <c r="BX135" i="3" s="1"/>
  <c r="BY135" i="3" s="1"/>
  <c r="BZ135" i="3" s="1"/>
  <c r="CA135" i="3" s="1"/>
  <c r="CB135" i="3" s="1"/>
  <c r="CC135" i="3" s="1"/>
  <c r="CD135" i="3" s="1"/>
  <c r="CE135" i="3" s="1"/>
  <c r="CF135" i="3" s="1"/>
  <c r="CG135" i="3" s="1"/>
  <c r="CH135" i="3" s="1"/>
  <c r="CI135" i="3" s="1"/>
  <c r="CJ135" i="3" s="1"/>
  <c r="CK135" i="3" s="1"/>
  <c r="CL135" i="3" s="1"/>
  <c r="CM135" i="3" s="1"/>
  <c r="CN135" i="3" s="1"/>
  <c r="CO135" i="3" s="1"/>
  <c r="CP135" i="3" s="1"/>
  <c r="CQ135" i="3" s="1"/>
  <c r="CB175" i="3"/>
  <c r="CC175" i="3" s="1"/>
  <c r="CD175" i="3" s="1"/>
  <c r="CE175" i="3" s="1"/>
  <c r="CF175" i="3" s="1"/>
  <c r="CG175" i="3" s="1"/>
  <c r="CH175" i="3" s="1"/>
  <c r="CI175" i="3" s="1"/>
  <c r="CJ175" i="3" s="1"/>
  <c r="CK175" i="3" s="1"/>
  <c r="CL175" i="3" s="1"/>
  <c r="CM175" i="3" s="1"/>
  <c r="CN175" i="3" s="1"/>
  <c r="CO175" i="3" s="1"/>
  <c r="CP175" i="3" s="1"/>
  <c r="CQ175" i="3" s="1"/>
  <c r="CR175" i="3" s="1"/>
  <c r="CS175" i="3" s="1"/>
  <c r="CT175" i="3" s="1"/>
  <c r="CU175" i="3" s="1"/>
  <c r="CB173" i="3"/>
  <c r="CC173" i="3" s="1"/>
  <c r="BK11" i="58" l="1"/>
  <c r="CF9" i="58"/>
  <c r="CB163" i="3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D173" i="3"/>
  <c r="CE173" i="3" s="1"/>
  <c r="CF173" i="3" s="1"/>
  <c r="CG173" i="3" s="1"/>
  <c r="CH173" i="3" s="1"/>
  <c r="CI173" i="3" s="1"/>
  <c r="CJ173" i="3" s="1"/>
  <c r="CK173" i="3" s="1"/>
  <c r="CL173" i="3" s="1"/>
  <c r="CM173" i="3" s="1"/>
  <c r="CN173" i="3" s="1"/>
  <c r="CO173" i="3" s="1"/>
  <c r="CP173" i="3" s="1"/>
  <c r="CQ173" i="3" s="1"/>
  <c r="CR173" i="3" s="1"/>
  <c r="CS173" i="3" s="1"/>
  <c r="CT173" i="3" s="1"/>
  <c r="CU173" i="3" s="1"/>
  <c r="CV173" i="3" s="1"/>
  <c r="CW173" i="3" s="1"/>
  <c r="CX173" i="3" s="1"/>
  <c r="CD171" i="3"/>
  <c r="CE171" i="3" s="1"/>
  <c r="CF171" i="3" s="1"/>
  <c r="CG171" i="3" s="1"/>
  <c r="CH171" i="3" s="1"/>
  <c r="CI171" i="3" s="1"/>
  <c r="CJ171" i="3" s="1"/>
  <c r="CK171" i="3" s="1"/>
  <c r="CL171" i="3" s="1"/>
  <c r="CM171" i="3" s="1"/>
  <c r="CN171" i="3" s="1"/>
  <c r="CO171" i="3" s="1"/>
  <c r="CP171" i="3" s="1"/>
  <c r="CQ171" i="3" s="1"/>
  <c r="CR171" i="3" s="1"/>
  <c r="CS171" i="3" s="1"/>
  <c r="CT171" i="3" s="1"/>
  <c r="CU171" i="3" s="1"/>
  <c r="CV171" i="3" s="1"/>
  <c r="CW171" i="3" s="1"/>
  <c r="CX171" i="3" s="1"/>
  <c r="CD159" i="3"/>
  <c r="CE159" i="3" s="1"/>
  <c r="CF159" i="3" s="1"/>
  <c r="CG159" i="3" s="1"/>
  <c r="CH159" i="3" s="1"/>
  <c r="CI159" i="3" s="1"/>
  <c r="CJ159" i="3" s="1"/>
  <c r="CK159" i="3" s="1"/>
  <c r="CL159" i="3" s="1"/>
  <c r="CM159" i="3" s="1"/>
  <c r="CN159" i="3" s="1"/>
  <c r="CD161" i="3"/>
  <c r="CE161" i="3" s="1"/>
  <c r="CF161" i="3" s="1"/>
  <c r="CG161" i="3" s="1"/>
  <c r="CH161" i="3" s="1"/>
  <c r="CI161" i="3" s="1"/>
  <c r="CJ161" i="3" s="1"/>
  <c r="CG9" i="58" l="1"/>
  <c r="BL11" i="58"/>
  <c r="CO159" i="3"/>
  <c r="CK161" i="3"/>
  <c r="P20" i="2"/>
  <c r="M20" i="2"/>
  <c r="BM11" i="58" l="1"/>
  <c r="CH9" i="58"/>
  <c r="R22" i="2"/>
  <c r="R20" i="2"/>
  <c r="CP159" i="3"/>
  <c r="CL161" i="3"/>
  <c r="Q22" i="2"/>
  <c r="Q20" i="2"/>
  <c r="T10" i="42"/>
  <c r="CI9" i="58" l="1"/>
  <c r="BN11" i="58"/>
  <c r="CQ159" i="3"/>
  <c r="CM161" i="3"/>
  <c r="P8" i="2"/>
  <c r="S10" i="42"/>
  <c r="BO11" i="58" l="1"/>
  <c r="CJ9" i="58"/>
  <c r="CR159" i="3"/>
  <c r="CN161" i="3"/>
  <c r="CA281" i="3"/>
  <c r="BZ281" i="3"/>
  <c r="CA283" i="3"/>
  <c r="BG7" i="42" s="1"/>
  <c r="S11" i="42" s="1"/>
  <c r="BH7" i="42"/>
  <c r="T11" i="42" s="1"/>
  <c r="BZ283" i="3"/>
  <c r="CA279" i="3"/>
  <c r="BG5" i="42" s="1"/>
  <c r="S9" i="42" s="1"/>
  <c r="BH5" i="42"/>
  <c r="T9" i="42" s="1"/>
  <c r="BZ279" i="3"/>
  <c r="BZ187" i="3"/>
  <c r="CA187" i="3" s="1"/>
  <c r="CB187" i="3" s="1"/>
  <c r="CC187" i="3" s="1"/>
  <c r="CD187" i="3" s="1"/>
  <c r="CE187" i="3" s="1"/>
  <c r="CF187" i="3" s="1"/>
  <c r="CG187" i="3" s="1"/>
  <c r="CH187" i="3" s="1"/>
  <c r="CI187" i="3" s="1"/>
  <c r="CJ187" i="3" s="1"/>
  <c r="CK187" i="3" s="1"/>
  <c r="CL187" i="3" s="1"/>
  <c r="CM187" i="3" s="1"/>
  <c r="CN187" i="3" s="1"/>
  <c r="CO187" i="3" s="1"/>
  <c r="CP187" i="3" s="1"/>
  <c r="CQ187" i="3" s="1"/>
  <c r="CR187" i="3" s="1"/>
  <c r="CS187" i="3" s="1"/>
  <c r="CT187" i="3" s="1"/>
  <c r="CU187" i="3" s="1"/>
  <c r="BZ185" i="3"/>
  <c r="CA185" i="3" s="1"/>
  <c r="CB185" i="3" s="1"/>
  <c r="CC185" i="3" s="1"/>
  <c r="CD185" i="3" s="1"/>
  <c r="CE185" i="3" s="1"/>
  <c r="CF185" i="3" s="1"/>
  <c r="CG185" i="3" s="1"/>
  <c r="CH185" i="3" s="1"/>
  <c r="CI185" i="3" s="1"/>
  <c r="CJ185" i="3" s="1"/>
  <c r="CK185" i="3" s="1"/>
  <c r="CL185" i="3" s="1"/>
  <c r="CM185" i="3" s="1"/>
  <c r="CN185" i="3" s="1"/>
  <c r="CO185" i="3" s="1"/>
  <c r="CP185" i="3" s="1"/>
  <c r="CQ185" i="3" s="1"/>
  <c r="CR185" i="3" s="1"/>
  <c r="CS185" i="3" s="1"/>
  <c r="CT185" i="3" s="1"/>
  <c r="CU185" i="3" s="1"/>
  <c r="P24" i="2"/>
  <c r="R24" i="2" s="1"/>
  <c r="CK9" i="58" l="1"/>
  <c r="BP11" i="58"/>
  <c r="CS159" i="3"/>
  <c r="CO161" i="3"/>
  <c r="Q24" i="2"/>
  <c r="BQ11" i="58" l="1"/>
  <c r="CL9" i="58"/>
  <c r="CT159" i="3"/>
  <c r="CP161" i="3"/>
  <c r="BX281" i="3"/>
  <c r="BX283" i="3"/>
  <c r="BD7" i="42" s="1"/>
  <c r="BX279" i="3"/>
  <c r="BD5" i="42" s="1"/>
  <c r="CM9" i="58" l="1"/>
  <c r="BR11" i="58"/>
  <c r="CU159" i="3"/>
  <c r="CQ161" i="3"/>
  <c r="M12" i="2"/>
  <c r="M10" i="2"/>
  <c r="BS11" i="58" l="1"/>
  <c r="CV159" i="3"/>
  <c r="CR161" i="3"/>
  <c r="BW283" i="3"/>
  <c r="BW281" i="3"/>
  <c r="BW279" i="3"/>
  <c r="N30" i="2"/>
  <c r="L30" i="2"/>
  <c r="BT11" i="58" l="1"/>
  <c r="R10" i="42"/>
  <c r="BV6" i="42"/>
  <c r="AH10" i="42" s="1"/>
  <c r="CW159" i="3"/>
  <c r="CX159" i="3" s="1"/>
  <c r="CY159" i="3" s="1"/>
  <c r="CZ159" i="3" s="1"/>
  <c r="DA159" i="3" s="1"/>
  <c r="DB159" i="3" s="1"/>
  <c r="DC159" i="3" s="1"/>
  <c r="DD159" i="3" s="1"/>
  <c r="DE159" i="3" s="1"/>
  <c r="DF159" i="3" s="1"/>
  <c r="DG159" i="3" s="1"/>
  <c r="DH159" i="3" s="1"/>
  <c r="DI159" i="3" s="1"/>
  <c r="DJ159" i="3" s="1"/>
  <c r="DK159" i="3" s="1"/>
  <c r="DL159" i="3" s="1"/>
  <c r="DM159" i="3" s="1"/>
  <c r="CS161" i="3"/>
  <c r="BC5" i="42"/>
  <c r="BY279" i="3"/>
  <c r="BE5" i="42" s="1"/>
  <c r="BF5" i="42"/>
  <c r="R9" i="42" s="1"/>
  <c r="BY281" i="3"/>
  <c r="BC7" i="42"/>
  <c r="BY283" i="3"/>
  <c r="BE7" i="42" s="1"/>
  <c r="BF7" i="42"/>
  <c r="R11" i="42" s="1"/>
  <c r="BS281" i="3"/>
  <c r="BT281" i="3"/>
  <c r="BU281" i="3"/>
  <c r="BS283" i="3"/>
  <c r="BT283" i="3"/>
  <c r="BU283" i="3"/>
  <c r="BV283" i="3"/>
  <c r="BV281" i="3"/>
  <c r="BS279" i="3"/>
  <c r="BT279" i="3"/>
  <c r="BU279" i="3"/>
  <c r="BV279" i="3"/>
  <c r="BI281" i="3"/>
  <c r="BJ281" i="3"/>
  <c r="BK281" i="3"/>
  <c r="BL281" i="3"/>
  <c r="BM281" i="3"/>
  <c r="BN281" i="3"/>
  <c r="BO281" i="3"/>
  <c r="BP281" i="3"/>
  <c r="BQ281" i="3"/>
  <c r="BR281" i="3"/>
  <c r="BI283" i="3"/>
  <c r="BJ283" i="3"/>
  <c r="BK283" i="3"/>
  <c r="BL283" i="3"/>
  <c r="BM283" i="3"/>
  <c r="BN283" i="3"/>
  <c r="BO283" i="3"/>
  <c r="BP283" i="3"/>
  <c r="BQ283" i="3"/>
  <c r="BR283" i="3"/>
  <c r="BH283" i="3"/>
  <c r="BH281" i="3"/>
  <c r="BI279" i="3"/>
  <c r="BJ279" i="3"/>
  <c r="BK279" i="3"/>
  <c r="BL279" i="3"/>
  <c r="BM279" i="3"/>
  <c r="BN279" i="3"/>
  <c r="BO279" i="3"/>
  <c r="BP279" i="3"/>
  <c r="BQ279" i="3"/>
  <c r="BR279" i="3"/>
  <c r="BH279" i="3"/>
  <c r="K30" i="2"/>
  <c r="J30" i="2"/>
  <c r="I30" i="2"/>
  <c r="H30" i="2"/>
  <c r="M30" i="2" s="1"/>
  <c r="G30" i="2"/>
  <c r="F30" i="2"/>
  <c r="P28" i="2"/>
  <c r="BU11" i="58" l="1"/>
  <c r="Q28" i="2"/>
  <c r="CT161" i="3"/>
  <c r="R28" i="2"/>
  <c r="BH207" i="3"/>
  <c r="BI207" i="3" s="1"/>
  <c r="BJ207" i="3" s="1"/>
  <c r="BK207" i="3" s="1"/>
  <c r="BL207" i="3" s="1"/>
  <c r="BM207" i="3" s="1"/>
  <c r="BN207" i="3" s="1"/>
  <c r="BO207" i="3" s="1"/>
  <c r="BP207" i="3" s="1"/>
  <c r="BQ207" i="3" s="1"/>
  <c r="BR207" i="3" s="1"/>
  <c r="BS207" i="3" s="1"/>
  <c r="BT207" i="3" s="1"/>
  <c r="BU207" i="3" s="1"/>
  <c r="BV207" i="3" s="1"/>
  <c r="BW207" i="3" s="1"/>
  <c r="BX207" i="3" s="1"/>
  <c r="BY207" i="3" s="1"/>
  <c r="BZ207" i="3" s="1"/>
  <c r="BH209" i="3"/>
  <c r="BI209" i="3" s="1"/>
  <c r="BJ209" i="3" s="1"/>
  <c r="BK209" i="3" s="1"/>
  <c r="BL209" i="3" s="1"/>
  <c r="BM209" i="3" s="1"/>
  <c r="BN209" i="3" s="1"/>
  <c r="BO209" i="3" s="1"/>
  <c r="BP209" i="3" s="1"/>
  <c r="BQ209" i="3" s="1"/>
  <c r="BR209" i="3" s="1"/>
  <c r="BS209" i="3" s="1"/>
  <c r="BT209" i="3" s="1"/>
  <c r="BU209" i="3" s="1"/>
  <c r="BV209" i="3" s="1"/>
  <c r="BW209" i="3" s="1"/>
  <c r="BX209" i="3" s="1"/>
  <c r="BH211" i="3"/>
  <c r="BI211" i="3" s="1"/>
  <c r="BJ211" i="3" s="1"/>
  <c r="BK211" i="3" s="1"/>
  <c r="BL211" i="3" s="1"/>
  <c r="BM211" i="3" s="1"/>
  <c r="BN211" i="3" s="1"/>
  <c r="BO211" i="3" s="1"/>
  <c r="BP211" i="3" s="1"/>
  <c r="BQ211" i="3" s="1"/>
  <c r="BR211" i="3" s="1"/>
  <c r="BS211" i="3" s="1"/>
  <c r="BT211" i="3" s="1"/>
  <c r="BU211" i="3" s="1"/>
  <c r="BV211" i="3" s="1"/>
  <c r="BW211" i="3" s="1"/>
  <c r="BX211" i="3" s="1"/>
  <c r="BY211" i="3" s="1"/>
  <c r="BZ211" i="3" s="1"/>
  <c r="CA211" i="3" s="1"/>
  <c r="CB211" i="3" s="1"/>
  <c r="CC211" i="3" s="1"/>
  <c r="CD211" i="3" s="1"/>
  <c r="CE211" i="3" s="1"/>
  <c r="BV11" i="58" l="1"/>
  <c r="CF211" i="3"/>
  <c r="CG211" i="3" s="1"/>
  <c r="CH211" i="3" s="1"/>
  <c r="CI211" i="3" s="1"/>
  <c r="CJ211" i="3" s="1"/>
  <c r="CK211" i="3" s="1"/>
  <c r="CL211" i="3" s="1"/>
  <c r="CM211" i="3" s="1"/>
  <c r="CN211" i="3" s="1"/>
  <c r="CO211" i="3" s="1"/>
  <c r="CP211" i="3" s="1"/>
  <c r="CQ211" i="3" s="1"/>
  <c r="CR211" i="3" s="1"/>
  <c r="CS211" i="3" s="1"/>
  <c r="CT211" i="3" s="1"/>
  <c r="CU211" i="3" s="1"/>
  <c r="CU161" i="3"/>
  <c r="CA207" i="3"/>
  <c r="CB207" i="3" s="1"/>
  <c r="CC207" i="3" s="1"/>
  <c r="CD207" i="3" s="1"/>
  <c r="CE207" i="3" s="1"/>
  <c r="BY209" i="3"/>
  <c r="BZ209" i="3" s="1"/>
  <c r="CA209" i="3" s="1"/>
  <c r="CB209" i="3" s="1"/>
  <c r="CC209" i="3" s="1"/>
  <c r="CD209" i="3" s="1"/>
  <c r="CE209" i="3" s="1"/>
  <c r="BW11" i="58" l="1"/>
  <c r="CF207" i="3"/>
  <c r="CG207" i="3" s="1"/>
  <c r="CH207" i="3" s="1"/>
  <c r="CI207" i="3" s="1"/>
  <c r="CJ207" i="3" s="1"/>
  <c r="CK207" i="3" s="1"/>
  <c r="CL207" i="3" s="1"/>
  <c r="CM207" i="3" s="1"/>
  <c r="CN207" i="3" s="1"/>
  <c r="CO207" i="3" s="1"/>
  <c r="CP207" i="3" s="1"/>
  <c r="CQ207" i="3" s="1"/>
  <c r="CR207" i="3" s="1"/>
  <c r="CS207" i="3" s="1"/>
  <c r="CT207" i="3" s="1"/>
  <c r="CU207" i="3" s="1"/>
  <c r="CF209" i="3"/>
  <c r="CG209" i="3" s="1"/>
  <c r="CV161" i="3"/>
  <c r="BU145" i="3"/>
  <c r="BV145" i="3" s="1"/>
  <c r="BW145" i="3" s="1"/>
  <c r="BX145" i="3" s="1"/>
  <c r="BY145" i="3" s="1"/>
  <c r="BZ145" i="3" s="1"/>
  <c r="CA145" i="3" s="1"/>
  <c r="CB145" i="3" s="1"/>
  <c r="CC145" i="3" s="1"/>
  <c r="CD145" i="3" s="1"/>
  <c r="CE145" i="3" s="1"/>
  <c r="CF145" i="3" s="1"/>
  <c r="CG145" i="3" s="1"/>
  <c r="CH145" i="3" s="1"/>
  <c r="CI145" i="3" s="1"/>
  <c r="CJ145" i="3" s="1"/>
  <c r="CK145" i="3" s="1"/>
  <c r="CL145" i="3" s="1"/>
  <c r="CM145" i="3" s="1"/>
  <c r="CN145" i="3" s="1"/>
  <c r="CO145" i="3" s="1"/>
  <c r="CP145" i="3" s="1"/>
  <c r="CQ145" i="3" s="1"/>
  <c r="CR145" i="3" s="1"/>
  <c r="CS145" i="3" s="1"/>
  <c r="CT145" i="3" s="1"/>
  <c r="CU145" i="3" s="1"/>
  <c r="CV145" i="3" s="1"/>
  <c r="CW145" i="3" s="1"/>
  <c r="CX145" i="3" s="1"/>
  <c r="CY145" i="3" s="1"/>
  <c r="CZ145" i="3" s="1"/>
  <c r="DA145" i="3" s="1"/>
  <c r="BX11" i="58" l="1"/>
  <c r="CH209" i="3"/>
  <c r="CI209" i="3" s="1"/>
  <c r="CJ209" i="3" s="1"/>
  <c r="CK209" i="3" s="1"/>
  <c r="CL209" i="3" s="1"/>
  <c r="CM209" i="3" s="1"/>
  <c r="CN209" i="3" s="1"/>
  <c r="CO209" i="3" s="1"/>
  <c r="CP209" i="3" s="1"/>
  <c r="CQ209" i="3" s="1"/>
  <c r="CR209" i="3" s="1"/>
  <c r="CS209" i="3" s="1"/>
  <c r="CT209" i="3" s="1"/>
  <c r="CU209" i="3" s="1"/>
  <c r="CW161" i="3"/>
  <c r="BA7" i="42"/>
  <c r="BB7" i="42"/>
  <c r="BA5" i="42"/>
  <c r="BB5" i="42"/>
  <c r="AZ5" i="42"/>
  <c r="BS133" i="3"/>
  <c r="BT133" i="3" s="1"/>
  <c r="BU133" i="3" s="1"/>
  <c r="BT109" i="3"/>
  <c r="BU109" i="3" s="1"/>
  <c r="BV109" i="3" s="1"/>
  <c r="BW109" i="3" s="1"/>
  <c r="BX109" i="3" s="1"/>
  <c r="BY109" i="3" s="1"/>
  <c r="BZ109" i="3" s="1"/>
  <c r="CA109" i="3" s="1"/>
  <c r="CB109" i="3" s="1"/>
  <c r="CC109" i="3" s="1"/>
  <c r="CD109" i="3" s="1"/>
  <c r="CE109" i="3" s="1"/>
  <c r="BT105" i="3"/>
  <c r="BU105" i="3" s="1"/>
  <c r="BV105" i="3" s="1"/>
  <c r="BW105" i="3" s="1"/>
  <c r="BX105" i="3" s="1"/>
  <c r="BY105" i="3" s="1"/>
  <c r="BZ105" i="3" s="1"/>
  <c r="CA105" i="3" s="1"/>
  <c r="CB105" i="3" s="1"/>
  <c r="CC105" i="3" s="1"/>
  <c r="CD105" i="3" s="1"/>
  <c r="CE105" i="3" s="1"/>
  <c r="CF105" i="3" s="1"/>
  <c r="CG105" i="3" s="1"/>
  <c r="CH105" i="3" s="1"/>
  <c r="CI105" i="3" s="1"/>
  <c r="CJ105" i="3" s="1"/>
  <c r="CK105" i="3" s="1"/>
  <c r="BT103" i="3"/>
  <c r="BU103" i="3" s="1"/>
  <c r="BV103" i="3" s="1"/>
  <c r="BW103" i="3" s="1"/>
  <c r="BX103" i="3" s="1"/>
  <c r="BY103" i="3" s="1"/>
  <c r="BZ103" i="3" s="1"/>
  <c r="CA103" i="3" s="1"/>
  <c r="CB103" i="3" s="1"/>
  <c r="CC103" i="3" s="1"/>
  <c r="CD103" i="3" s="1"/>
  <c r="CE103" i="3" s="1"/>
  <c r="CF103" i="3" s="1"/>
  <c r="CG103" i="3" s="1"/>
  <c r="CH103" i="3" s="1"/>
  <c r="CI103" i="3" s="1"/>
  <c r="CJ103" i="3" s="1"/>
  <c r="CK103" i="3" s="1"/>
  <c r="BT99" i="3"/>
  <c r="BU99" i="3" s="1"/>
  <c r="BV99" i="3" s="1"/>
  <c r="BW99" i="3" s="1"/>
  <c r="BX99" i="3" s="1"/>
  <c r="BY99" i="3" s="1"/>
  <c r="BZ99" i="3" s="1"/>
  <c r="CA99" i="3" s="1"/>
  <c r="CB99" i="3" s="1"/>
  <c r="CC99" i="3" s="1"/>
  <c r="CD99" i="3" s="1"/>
  <c r="CE99" i="3" s="1"/>
  <c r="CF99" i="3" s="1"/>
  <c r="CG99" i="3" s="1"/>
  <c r="CH99" i="3" s="1"/>
  <c r="CI99" i="3" s="1"/>
  <c r="CJ99" i="3" s="1"/>
  <c r="CK99" i="3" s="1"/>
  <c r="BT101" i="3"/>
  <c r="BU101" i="3" s="1"/>
  <c r="BV101" i="3" s="1"/>
  <c r="BW101" i="3" s="1"/>
  <c r="BX101" i="3" s="1"/>
  <c r="BY101" i="3" s="1"/>
  <c r="BZ101" i="3" s="1"/>
  <c r="CA101" i="3" s="1"/>
  <c r="CB101" i="3" s="1"/>
  <c r="CC101" i="3" s="1"/>
  <c r="CD101" i="3" s="1"/>
  <c r="CE101" i="3" s="1"/>
  <c r="CF101" i="3" s="1"/>
  <c r="CG101" i="3" s="1"/>
  <c r="CH101" i="3" s="1"/>
  <c r="CI101" i="3" s="1"/>
  <c r="CJ101" i="3" s="1"/>
  <c r="CK101" i="3" s="1"/>
  <c r="BT107" i="3"/>
  <c r="BU107" i="3" s="1"/>
  <c r="BV107" i="3" s="1"/>
  <c r="BW107" i="3" s="1"/>
  <c r="BX107" i="3" s="1"/>
  <c r="BY107" i="3" s="1"/>
  <c r="BZ107" i="3" s="1"/>
  <c r="CA107" i="3" s="1"/>
  <c r="CB107" i="3" s="1"/>
  <c r="CC107" i="3" s="1"/>
  <c r="CD107" i="3" s="1"/>
  <c r="CE107" i="3" s="1"/>
  <c r="BY11" i="58" l="1"/>
  <c r="CX161" i="3"/>
  <c r="CW282" i="3"/>
  <c r="CF107" i="3"/>
  <c r="CG107" i="3" s="1"/>
  <c r="CH107" i="3" s="1"/>
  <c r="CI107" i="3" s="1"/>
  <c r="CJ107" i="3" s="1"/>
  <c r="CK107" i="3" s="1"/>
  <c r="I20" i="3"/>
  <c r="DO20" i="3" s="1"/>
  <c r="AY5" i="42"/>
  <c r="BR97" i="3"/>
  <c r="BS97" i="3" s="1"/>
  <c r="BT97" i="3" s="1"/>
  <c r="BU97" i="3" s="1"/>
  <c r="BV97" i="3" s="1"/>
  <c r="BW97" i="3" s="1"/>
  <c r="BX97" i="3" s="1"/>
  <c r="BY97" i="3" s="1"/>
  <c r="BZ97" i="3" s="1"/>
  <c r="CA97" i="3" s="1"/>
  <c r="CB97" i="3" s="1"/>
  <c r="CC97" i="3" s="1"/>
  <c r="CD97" i="3" s="1"/>
  <c r="CE97" i="3" s="1"/>
  <c r="CF97" i="3" s="1"/>
  <c r="CG97" i="3" s="1"/>
  <c r="CH97" i="3" s="1"/>
  <c r="CI97" i="3" s="1"/>
  <c r="CJ97" i="3" s="1"/>
  <c r="CK97" i="3" s="1"/>
  <c r="CL97" i="3" s="1"/>
  <c r="CM97" i="3" s="1"/>
  <c r="CN97" i="3" s="1"/>
  <c r="CO97" i="3" s="1"/>
  <c r="CP97" i="3" s="1"/>
  <c r="CQ97" i="3" s="1"/>
  <c r="CR97" i="3" s="1"/>
  <c r="CS97" i="3" s="1"/>
  <c r="CT97" i="3" s="1"/>
  <c r="CU97" i="3" s="1"/>
  <c r="BR91" i="3"/>
  <c r="BS91" i="3" s="1"/>
  <c r="BT91" i="3" s="1"/>
  <c r="BU91" i="3" s="1"/>
  <c r="BV91" i="3" s="1"/>
  <c r="BW91" i="3" s="1"/>
  <c r="BX91" i="3" s="1"/>
  <c r="BY91" i="3" s="1"/>
  <c r="BZ91" i="3" s="1"/>
  <c r="CA91" i="3" s="1"/>
  <c r="CB91" i="3" s="1"/>
  <c r="CC91" i="3" s="1"/>
  <c r="CD91" i="3" s="1"/>
  <c r="CE91" i="3" s="1"/>
  <c r="CF91" i="3" s="1"/>
  <c r="CG91" i="3" s="1"/>
  <c r="CH91" i="3" s="1"/>
  <c r="CI91" i="3" s="1"/>
  <c r="CJ91" i="3" s="1"/>
  <c r="CK91" i="3" s="1"/>
  <c r="CL91" i="3" s="1"/>
  <c r="CM91" i="3" s="1"/>
  <c r="CN91" i="3" s="1"/>
  <c r="CO91" i="3" s="1"/>
  <c r="CP91" i="3" s="1"/>
  <c r="CQ91" i="3" s="1"/>
  <c r="CR91" i="3" s="1"/>
  <c r="CS91" i="3" s="1"/>
  <c r="CT91" i="3" s="1"/>
  <c r="CU91" i="3" s="1"/>
  <c r="AY7" i="42"/>
  <c r="AZ7" i="42"/>
  <c r="BZ11" i="58" l="1"/>
  <c r="CY161" i="3"/>
  <c r="CX282" i="3"/>
  <c r="AX5" i="42"/>
  <c r="AX7" i="42"/>
  <c r="AX281" i="3"/>
  <c r="AY281" i="3"/>
  <c r="AZ281" i="3"/>
  <c r="BA281" i="3"/>
  <c r="BB281" i="3"/>
  <c r="BC281" i="3"/>
  <c r="BD281" i="3"/>
  <c r="BE281" i="3"/>
  <c r="BF281" i="3"/>
  <c r="BG281" i="3"/>
  <c r="AW281" i="3"/>
  <c r="AX283" i="3"/>
  <c r="AD7" i="42" s="1"/>
  <c r="AY283" i="3"/>
  <c r="AE7" i="42" s="1"/>
  <c r="AZ283" i="3"/>
  <c r="AF7" i="42" s="1"/>
  <c r="BA283" i="3"/>
  <c r="AG7" i="42" s="1"/>
  <c r="BB283" i="3"/>
  <c r="AH7" i="42" s="1"/>
  <c r="BC283" i="3"/>
  <c r="AI7" i="42" s="1"/>
  <c r="BD283" i="3"/>
  <c r="AJ7" i="42" s="1"/>
  <c r="BE283" i="3"/>
  <c r="AK7" i="42" s="1"/>
  <c r="BF283" i="3"/>
  <c r="AL7" i="42" s="1"/>
  <c r="BG283" i="3"/>
  <c r="AM7" i="42" s="1"/>
  <c r="AN7" i="42"/>
  <c r="AO7" i="42"/>
  <c r="AP7" i="42"/>
  <c r="AQ7" i="42"/>
  <c r="AR7" i="42"/>
  <c r="AS7" i="42"/>
  <c r="AT7" i="42"/>
  <c r="AU7" i="42"/>
  <c r="AV7" i="42"/>
  <c r="AW7" i="42"/>
  <c r="AX279" i="3"/>
  <c r="AD5" i="42" s="1"/>
  <c r="AY279" i="3"/>
  <c r="AE5" i="42" s="1"/>
  <c r="AZ279" i="3"/>
  <c r="AF5" i="42" s="1"/>
  <c r="BA279" i="3"/>
  <c r="AG5" i="42" s="1"/>
  <c r="BB279" i="3"/>
  <c r="AH5" i="42" s="1"/>
  <c r="BC279" i="3"/>
  <c r="AI5" i="42" s="1"/>
  <c r="BD279" i="3"/>
  <c r="AJ5" i="42" s="1"/>
  <c r="BE279" i="3"/>
  <c r="AK5" i="42" s="1"/>
  <c r="BF279" i="3"/>
  <c r="AL5" i="42" s="1"/>
  <c r="BG279" i="3"/>
  <c r="AM5" i="42" s="1"/>
  <c r="AN5" i="42"/>
  <c r="AO5" i="42"/>
  <c r="AP5" i="42"/>
  <c r="AQ5" i="42"/>
  <c r="AR5" i="42"/>
  <c r="AS5" i="42"/>
  <c r="AT5" i="42"/>
  <c r="AU5" i="42"/>
  <c r="AV5" i="42"/>
  <c r="AW5" i="42"/>
  <c r="AW283" i="3"/>
  <c r="AC7" i="42" s="1"/>
  <c r="AW279" i="3"/>
  <c r="AC5" i="42" s="1"/>
  <c r="CA11" i="58" l="1"/>
  <c r="CZ161" i="3"/>
  <c r="CY282" i="3"/>
  <c r="P12" i="2"/>
  <c r="CB11" i="58" l="1"/>
  <c r="DA161" i="3"/>
  <c r="CZ282" i="3"/>
  <c r="P25" i="2"/>
  <c r="Q25" i="2" s="1"/>
  <c r="BQ193" i="3"/>
  <c r="BR193" i="3" s="1"/>
  <c r="BS193" i="3" s="1"/>
  <c r="BT193" i="3" s="1"/>
  <c r="BU193" i="3" s="1"/>
  <c r="BV193" i="3" s="1"/>
  <c r="BW193" i="3" s="1"/>
  <c r="BX193" i="3" s="1"/>
  <c r="BY193" i="3" s="1"/>
  <c r="BZ193" i="3" s="1"/>
  <c r="CA193" i="3" s="1"/>
  <c r="CB193" i="3" s="1"/>
  <c r="CC193" i="3" s="1"/>
  <c r="CD193" i="3" s="1"/>
  <c r="CE193" i="3" s="1"/>
  <c r="CF193" i="3" s="1"/>
  <c r="CG193" i="3" s="1"/>
  <c r="CH193" i="3" s="1"/>
  <c r="CI193" i="3" s="1"/>
  <c r="CJ193" i="3" s="1"/>
  <c r="CK193" i="3" s="1"/>
  <c r="CL193" i="3" s="1"/>
  <c r="CM193" i="3" s="1"/>
  <c r="CN193" i="3" s="1"/>
  <c r="CO193" i="3" s="1"/>
  <c r="CP193" i="3" s="1"/>
  <c r="CQ193" i="3" s="1"/>
  <c r="CR193" i="3" s="1"/>
  <c r="CS193" i="3" s="1"/>
  <c r="CT193" i="3" s="1"/>
  <c r="CU193" i="3" s="1"/>
  <c r="BQ191" i="3"/>
  <c r="BR191" i="3" s="1"/>
  <c r="BS191" i="3" s="1"/>
  <c r="BT191" i="3" s="1"/>
  <c r="BU191" i="3" s="1"/>
  <c r="BV191" i="3" s="1"/>
  <c r="BW191" i="3" s="1"/>
  <c r="BX191" i="3" s="1"/>
  <c r="BQ189" i="3"/>
  <c r="BR189" i="3" s="1"/>
  <c r="BS189" i="3" s="1"/>
  <c r="BT189" i="3" s="1"/>
  <c r="BU189" i="3" s="1"/>
  <c r="BV189" i="3" s="1"/>
  <c r="BW189" i="3" s="1"/>
  <c r="BX189" i="3" s="1"/>
  <c r="BY189" i="3" s="1"/>
  <c r="BZ189" i="3" s="1"/>
  <c r="CA189" i="3" s="1"/>
  <c r="CB189" i="3" s="1"/>
  <c r="CC189" i="3" s="1"/>
  <c r="CD189" i="3" s="1"/>
  <c r="CE189" i="3" s="1"/>
  <c r="CF189" i="3" s="1"/>
  <c r="CG189" i="3" s="1"/>
  <c r="CH189" i="3" s="1"/>
  <c r="CI189" i="3" s="1"/>
  <c r="CJ189" i="3" s="1"/>
  <c r="CK189" i="3" s="1"/>
  <c r="CL189" i="3" s="1"/>
  <c r="CM189" i="3" s="1"/>
  <c r="CN189" i="3" s="1"/>
  <c r="CO189" i="3" s="1"/>
  <c r="CP189" i="3" s="1"/>
  <c r="CQ189" i="3" s="1"/>
  <c r="CR189" i="3" s="1"/>
  <c r="CS189" i="3" s="1"/>
  <c r="CT189" i="3" s="1"/>
  <c r="CU189" i="3" s="1"/>
  <c r="CC11" i="58" l="1"/>
  <c r="DB161" i="3"/>
  <c r="DA282" i="3"/>
  <c r="BY191" i="3"/>
  <c r="BZ191" i="3" s="1"/>
  <c r="CA191" i="3" s="1"/>
  <c r="CB191" i="3" s="1"/>
  <c r="CC191" i="3" s="1"/>
  <c r="CD191" i="3" s="1"/>
  <c r="CE191" i="3" s="1"/>
  <c r="CF191" i="3" s="1"/>
  <c r="CG191" i="3" s="1"/>
  <c r="CH191" i="3" s="1"/>
  <c r="CI191" i="3" s="1"/>
  <c r="CJ191" i="3" s="1"/>
  <c r="CK191" i="3" s="1"/>
  <c r="CL191" i="3" s="1"/>
  <c r="CM191" i="3" s="1"/>
  <c r="CN191" i="3" s="1"/>
  <c r="CO191" i="3" s="1"/>
  <c r="CP191" i="3" s="1"/>
  <c r="CQ191" i="3" s="1"/>
  <c r="CR191" i="3" s="1"/>
  <c r="CS191" i="3" s="1"/>
  <c r="CT191" i="3" s="1"/>
  <c r="CU191" i="3" s="1"/>
  <c r="R25" i="2"/>
  <c r="CD11" i="58" l="1"/>
  <c r="DC161" i="3"/>
  <c r="DB282" i="3"/>
  <c r="P17" i="2"/>
  <c r="CE11" i="58" l="1"/>
  <c r="DD161" i="3"/>
  <c r="DC282" i="3"/>
  <c r="BN93" i="3"/>
  <c r="BO93" i="3" s="1"/>
  <c r="BP93" i="3" s="1"/>
  <c r="BQ93" i="3" s="1"/>
  <c r="BR93" i="3" s="1"/>
  <c r="BS93" i="3" s="1"/>
  <c r="BT93" i="3" s="1"/>
  <c r="BU93" i="3" s="1"/>
  <c r="BV93" i="3" s="1"/>
  <c r="BW93" i="3" s="1"/>
  <c r="BX93" i="3" s="1"/>
  <c r="BY93" i="3" s="1"/>
  <c r="BZ93" i="3" s="1"/>
  <c r="CA93" i="3" s="1"/>
  <c r="CB93" i="3" s="1"/>
  <c r="CC93" i="3" s="1"/>
  <c r="CF11" i="58" l="1"/>
  <c r="DE161" i="3"/>
  <c r="DD282" i="3"/>
  <c r="CD93" i="3"/>
  <c r="M16" i="2"/>
  <c r="P16" i="2"/>
  <c r="Q16" i="2" s="1"/>
  <c r="BN95" i="3"/>
  <c r="BO95" i="3" s="1"/>
  <c r="BP95" i="3" s="1"/>
  <c r="BQ95" i="3" s="1"/>
  <c r="BR95" i="3" s="1"/>
  <c r="BS95" i="3" s="1"/>
  <c r="BT95" i="3" s="1"/>
  <c r="BU95" i="3" s="1"/>
  <c r="BV95" i="3" s="1"/>
  <c r="BW95" i="3" s="1"/>
  <c r="BX95" i="3" s="1"/>
  <c r="BY95" i="3" s="1"/>
  <c r="BZ95" i="3" s="1"/>
  <c r="CA95" i="3" s="1"/>
  <c r="CB95" i="3" s="1"/>
  <c r="CC95" i="3" s="1"/>
  <c r="CD95" i="3" s="1"/>
  <c r="CE95" i="3" s="1"/>
  <c r="CF95" i="3" s="1"/>
  <c r="CG95" i="3" s="1"/>
  <c r="CH95" i="3" s="1"/>
  <c r="CG11" i="58" l="1"/>
  <c r="DF161" i="3"/>
  <c r="DE282" i="3"/>
  <c r="CE93" i="3"/>
  <c r="CI95" i="3"/>
  <c r="R16" i="2"/>
  <c r="CH11" i="58" l="1"/>
  <c r="DG161" i="3"/>
  <c r="DF282" i="3"/>
  <c r="CF93" i="3"/>
  <c r="CJ95" i="3"/>
  <c r="P10" i="2"/>
  <c r="R10" i="2" s="1"/>
  <c r="CI11" i="58" l="1"/>
  <c r="DH161" i="3"/>
  <c r="DG282" i="3"/>
  <c r="CG93" i="3"/>
  <c r="CK95" i="3"/>
  <c r="BN205" i="3"/>
  <c r="BO205" i="3" s="1"/>
  <c r="BP205" i="3" s="1"/>
  <c r="BQ205" i="3" s="1"/>
  <c r="BR205" i="3" s="1"/>
  <c r="BS205" i="3" s="1"/>
  <c r="BT205" i="3" s="1"/>
  <c r="BU205" i="3" s="1"/>
  <c r="BV205" i="3" s="1"/>
  <c r="BW205" i="3" s="1"/>
  <c r="BX205" i="3" s="1"/>
  <c r="BY205" i="3" s="1"/>
  <c r="BZ205" i="3" s="1"/>
  <c r="CA205" i="3" s="1"/>
  <c r="CB205" i="3" s="1"/>
  <c r="CC205" i="3" s="1"/>
  <c r="CD205" i="3" s="1"/>
  <c r="CE205" i="3" s="1"/>
  <c r="CF205" i="3" s="1"/>
  <c r="CG205" i="3" s="1"/>
  <c r="CH205" i="3" s="1"/>
  <c r="CI205" i="3" s="1"/>
  <c r="CJ205" i="3" s="1"/>
  <c r="CK205" i="3" s="1"/>
  <c r="CL205" i="3" s="1"/>
  <c r="CM205" i="3" s="1"/>
  <c r="CN205" i="3" s="1"/>
  <c r="CO205" i="3" s="1"/>
  <c r="CP205" i="3" s="1"/>
  <c r="CQ205" i="3" s="1"/>
  <c r="CR205" i="3" s="1"/>
  <c r="CS205" i="3" s="1"/>
  <c r="CT205" i="3" s="1"/>
  <c r="CU205" i="3" s="1"/>
  <c r="BN203" i="3"/>
  <c r="BO203" i="3" s="1"/>
  <c r="BP203" i="3" s="1"/>
  <c r="BQ203" i="3" s="1"/>
  <c r="BR203" i="3" s="1"/>
  <c r="BS203" i="3" s="1"/>
  <c r="BT203" i="3" s="1"/>
  <c r="BU203" i="3" s="1"/>
  <c r="BV203" i="3" s="1"/>
  <c r="BW203" i="3" s="1"/>
  <c r="BX203" i="3" s="1"/>
  <c r="BY203" i="3" s="1"/>
  <c r="BZ203" i="3" s="1"/>
  <c r="CA203" i="3" s="1"/>
  <c r="CB203" i="3" s="1"/>
  <c r="CC203" i="3" s="1"/>
  <c r="CD203" i="3" s="1"/>
  <c r="CE203" i="3" s="1"/>
  <c r="CF203" i="3" s="1"/>
  <c r="CG203" i="3" s="1"/>
  <c r="CH203" i="3" s="1"/>
  <c r="CI203" i="3" s="1"/>
  <c r="CJ203" i="3" s="1"/>
  <c r="CK203" i="3" s="1"/>
  <c r="CL203" i="3" s="1"/>
  <c r="CM203" i="3" s="1"/>
  <c r="CN203" i="3" s="1"/>
  <c r="CO203" i="3" s="1"/>
  <c r="CP203" i="3" s="1"/>
  <c r="CQ203" i="3" s="1"/>
  <c r="CR203" i="3" s="1"/>
  <c r="CS203" i="3" s="1"/>
  <c r="CT203" i="3" s="1"/>
  <c r="CU203" i="3" s="1"/>
  <c r="BN201" i="3"/>
  <c r="BO201" i="3" s="1"/>
  <c r="BO199" i="3"/>
  <c r="BP199" i="3" s="1"/>
  <c r="BQ199" i="3" s="1"/>
  <c r="BR199" i="3" s="1"/>
  <c r="BS199" i="3" s="1"/>
  <c r="BT199" i="3" s="1"/>
  <c r="BU199" i="3" s="1"/>
  <c r="BV199" i="3" s="1"/>
  <c r="BW199" i="3" s="1"/>
  <c r="BX199" i="3" s="1"/>
  <c r="BY199" i="3" s="1"/>
  <c r="BZ199" i="3" s="1"/>
  <c r="CA199" i="3" s="1"/>
  <c r="CB199" i="3" s="1"/>
  <c r="CC199" i="3" s="1"/>
  <c r="CD199" i="3" s="1"/>
  <c r="CE199" i="3" s="1"/>
  <c r="BO197" i="3"/>
  <c r="BP197" i="3" s="1"/>
  <c r="BQ197" i="3" s="1"/>
  <c r="BR197" i="3" s="1"/>
  <c r="BS197" i="3" s="1"/>
  <c r="BT197" i="3" s="1"/>
  <c r="BU197" i="3" s="1"/>
  <c r="BV197" i="3" s="1"/>
  <c r="BW197" i="3" s="1"/>
  <c r="BX197" i="3" s="1"/>
  <c r="BY197" i="3" s="1"/>
  <c r="BZ197" i="3" s="1"/>
  <c r="CA197" i="3" s="1"/>
  <c r="CB197" i="3" s="1"/>
  <c r="CC197" i="3" s="1"/>
  <c r="BO195" i="3"/>
  <c r="BP195" i="3" s="1"/>
  <c r="BQ195" i="3" s="1"/>
  <c r="BR195" i="3" s="1"/>
  <c r="BS195" i="3" s="1"/>
  <c r="BT195" i="3" s="1"/>
  <c r="P26" i="2"/>
  <c r="Q26" i="2" s="1"/>
  <c r="CJ11" i="58" l="1"/>
  <c r="DI161" i="3"/>
  <c r="DH282" i="3"/>
  <c r="CW280" i="3"/>
  <c r="CF199" i="3"/>
  <c r="CG199" i="3" s="1"/>
  <c r="CH199" i="3" s="1"/>
  <c r="CI199" i="3" s="1"/>
  <c r="CJ199" i="3" s="1"/>
  <c r="CK199" i="3" s="1"/>
  <c r="CL199" i="3" s="1"/>
  <c r="CM199" i="3" s="1"/>
  <c r="CN199" i="3" s="1"/>
  <c r="CO199" i="3" s="1"/>
  <c r="CP199" i="3" s="1"/>
  <c r="CQ199" i="3" s="1"/>
  <c r="CR199" i="3" s="1"/>
  <c r="CS199" i="3" s="1"/>
  <c r="CT199" i="3" s="1"/>
  <c r="CU199" i="3" s="1"/>
  <c r="CD197" i="3"/>
  <c r="CH93" i="3"/>
  <c r="BU195" i="3"/>
  <c r="BV195" i="3" s="1"/>
  <c r="BW195" i="3" s="1"/>
  <c r="BX195" i="3" s="1"/>
  <c r="BP201" i="3"/>
  <c r="CL95" i="3"/>
  <c r="R26" i="2"/>
  <c r="CK11" i="58" l="1"/>
  <c r="DJ161" i="3"/>
  <c r="DI282" i="3"/>
  <c r="CX280" i="3"/>
  <c r="CE197" i="3"/>
  <c r="CI93" i="3"/>
  <c r="BY195" i="3"/>
  <c r="CM95" i="3"/>
  <c r="CN95" i="3" s="1"/>
  <c r="CO95" i="3" s="1"/>
  <c r="CP95" i="3" s="1"/>
  <c r="CQ95" i="3" s="1"/>
  <c r="CR95" i="3" s="1"/>
  <c r="CS95" i="3" s="1"/>
  <c r="CT95" i="3" s="1"/>
  <c r="CU95" i="3" s="1"/>
  <c r="BQ201" i="3"/>
  <c r="M18" i="2"/>
  <c r="CL11" i="58" l="1"/>
  <c r="DK161" i="3"/>
  <c r="DJ282" i="3"/>
  <c r="CY280" i="3"/>
  <c r="CF197" i="3"/>
  <c r="CJ93" i="3"/>
  <c r="CK93" i="3" s="1"/>
  <c r="BZ195" i="3"/>
  <c r="BR201" i="3"/>
  <c r="P13" i="2"/>
  <c r="CM11" i="58" l="1"/>
  <c r="DL161" i="3"/>
  <c r="DK282" i="3"/>
  <c r="CZ280" i="3"/>
  <c r="CG197" i="3"/>
  <c r="CA195" i="3"/>
  <c r="BS201" i="3"/>
  <c r="BK79" i="3"/>
  <c r="BL79" i="3" s="1"/>
  <c r="BM79" i="3" s="1"/>
  <c r="BN79" i="3" s="1"/>
  <c r="BO79" i="3" s="1"/>
  <c r="BP79" i="3" s="1"/>
  <c r="BQ79" i="3" s="1"/>
  <c r="BR79" i="3" s="1"/>
  <c r="BS79" i="3" s="1"/>
  <c r="BT79" i="3" s="1"/>
  <c r="BU79" i="3" s="1"/>
  <c r="BV79" i="3" s="1"/>
  <c r="BW79" i="3" s="1"/>
  <c r="BX79" i="3" s="1"/>
  <c r="BY79" i="3" s="1"/>
  <c r="BZ79" i="3" s="1"/>
  <c r="CA79" i="3" s="1"/>
  <c r="CB79" i="3" s="1"/>
  <c r="CC79" i="3" s="1"/>
  <c r="CD79" i="3" s="1"/>
  <c r="CE79" i="3" s="1"/>
  <c r="CF79" i="3" s="1"/>
  <c r="CG79" i="3" s="1"/>
  <c r="CH79" i="3" s="1"/>
  <c r="CI79" i="3" s="1"/>
  <c r="CJ79" i="3" s="1"/>
  <c r="CK79" i="3" s="1"/>
  <c r="BK77" i="3"/>
  <c r="BL77" i="3" s="1"/>
  <c r="BM77" i="3" s="1"/>
  <c r="BN77" i="3" s="1"/>
  <c r="BO77" i="3" s="1"/>
  <c r="BP77" i="3" s="1"/>
  <c r="BQ77" i="3" s="1"/>
  <c r="BR77" i="3" s="1"/>
  <c r="BS77" i="3" s="1"/>
  <c r="BT77" i="3" s="1"/>
  <c r="BU77" i="3" s="1"/>
  <c r="BV77" i="3" s="1"/>
  <c r="BW77" i="3" s="1"/>
  <c r="BX77" i="3" s="1"/>
  <c r="BY77" i="3" s="1"/>
  <c r="BZ77" i="3" s="1"/>
  <c r="BK75" i="3"/>
  <c r="BL75" i="3" s="1"/>
  <c r="BM75" i="3" s="1"/>
  <c r="BN75" i="3" s="1"/>
  <c r="BO75" i="3" s="1"/>
  <c r="BP75" i="3" s="1"/>
  <c r="BQ75" i="3" s="1"/>
  <c r="BR75" i="3" s="1"/>
  <c r="BS75" i="3" s="1"/>
  <c r="BT75" i="3" s="1"/>
  <c r="BU75" i="3" s="1"/>
  <c r="BV75" i="3" s="1"/>
  <c r="BW75" i="3" s="1"/>
  <c r="BX75" i="3" s="1"/>
  <c r="BY75" i="3" s="1"/>
  <c r="BZ75" i="3" s="1"/>
  <c r="CA75" i="3" s="1"/>
  <c r="CB75" i="3" s="1"/>
  <c r="CC75" i="3" s="1"/>
  <c r="CD75" i="3" s="1"/>
  <c r="CE75" i="3" s="1"/>
  <c r="CF75" i="3" s="1"/>
  <c r="CG75" i="3" s="1"/>
  <c r="CH75" i="3" s="1"/>
  <c r="CI75" i="3" s="1"/>
  <c r="CJ75" i="3" s="1"/>
  <c r="CK75" i="3" s="1"/>
  <c r="DM161" i="3" l="1"/>
  <c r="DM282" i="3" s="1"/>
  <c r="DL282" i="3"/>
  <c r="DA280" i="3"/>
  <c r="CH197" i="3"/>
  <c r="CI197" i="3" s="1"/>
  <c r="CJ197" i="3" s="1"/>
  <c r="CK197" i="3" s="1"/>
  <c r="CL197" i="3" s="1"/>
  <c r="CM197" i="3" s="1"/>
  <c r="CN197" i="3" s="1"/>
  <c r="CO197" i="3" s="1"/>
  <c r="CP197" i="3" s="1"/>
  <c r="CQ197" i="3" s="1"/>
  <c r="CR197" i="3" s="1"/>
  <c r="CS197" i="3" s="1"/>
  <c r="CT197" i="3" s="1"/>
  <c r="CU197" i="3" s="1"/>
  <c r="CL93" i="3"/>
  <c r="CA77" i="3"/>
  <c r="CB195" i="3"/>
  <c r="BT201" i="3"/>
  <c r="DB280" i="3" l="1"/>
  <c r="CM93" i="3"/>
  <c r="CN93" i="3" s="1"/>
  <c r="CO93" i="3" s="1"/>
  <c r="CP93" i="3" s="1"/>
  <c r="CQ93" i="3" s="1"/>
  <c r="CR93" i="3" s="1"/>
  <c r="CS93" i="3" s="1"/>
  <c r="CT93" i="3" s="1"/>
  <c r="CU93" i="3" s="1"/>
  <c r="CB77" i="3"/>
  <c r="CC195" i="3"/>
  <c r="BU201" i="3"/>
  <c r="DC280" i="3" l="1"/>
  <c r="CC77" i="3"/>
  <c r="CD195" i="3"/>
  <c r="BV201" i="3"/>
  <c r="BW201" i="3" s="1"/>
  <c r="BX201" i="3" s="1"/>
  <c r="BY201" i="3" s="1"/>
  <c r="BZ201" i="3" s="1"/>
  <c r="CA201" i="3" s="1"/>
  <c r="CB201" i="3" s="1"/>
  <c r="CC201" i="3" s="1"/>
  <c r="CD201" i="3" s="1"/>
  <c r="CE201" i="3" s="1"/>
  <c r="CF201" i="3" s="1"/>
  <c r="CG201" i="3" s="1"/>
  <c r="CH201" i="3" s="1"/>
  <c r="CI201" i="3" s="1"/>
  <c r="CJ201" i="3" s="1"/>
  <c r="CK201" i="3" s="1"/>
  <c r="CL201" i="3" s="1"/>
  <c r="CM201" i="3" s="1"/>
  <c r="CN201" i="3" s="1"/>
  <c r="CO201" i="3" s="1"/>
  <c r="CP201" i="3" s="1"/>
  <c r="CQ201" i="3" s="1"/>
  <c r="CR201" i="3" s="1"/>
  <c r="CS201" i="3" s="1"/>
  <c r="CT201" i="3" s="1"/>
  <c r="CU201" i="3" s="1"/>
  <c r="DD280" i="3" l="1"/>
  <c r="CD77" i="3"/>
  <c r="CE195" i="3"/>
  <c r="BB81" i="3"/>
  <c r="BC81" i="3" s="1"/>
  <c r="BD81" i="3" s="1"/>
  <c r="BE81" i="3" s="1"/>
  <c r="BF81" i="3" s="1"/>
  <c r="BG81" i="3" s="1"/>
  <c r="BH81" i="3" s="1"/>
  <c r="BI81" i="3" s="1"/>
  <c r="BJ81" i="3" s="1"/>
  <c r="BK81" i="3" s="1"/>
  <c r="BL81" i="3" s="1"/>
  <c r="BM81" i="3" s="1"/>
  <c r="BN81" i="3" s="1"/>
  <c r="BO81" i="3" s="1"/>
  <c r="BP81" i="3" s="1"/>
  <c r="BQ81" i="3" s="1"/>
  <c r="BR81" i="3" s="1"/>
  <c r="BS81" i="3" s="1"/>
  <c r="BD145" i="3"/>
  <c r="BE145" i="3" s="1"/>
  <c r="BF145" i="3" s="1"/>
  <c r="BG145" i="3" s="1"/>
  <c r="BH145" i="3" s="1"/>
  <c r="BE143" i="3"/>
  <c r="BF143" i="3" s="1"/>
  <c r="BG143" i="3" s="1"/>
  <c r="BH143" i="3" s="1"/>
  <c r="BI143" i="3" s="1"/>
  <c r="BJ143" i="3" s="1"/>
  <c r="BK143" i="3" s="1"/>
  <c r="BL143" i="3" s="1"/>
  <c r="BM143" i="3" s="1"/>
  <c r="BN143" i="3" s="1"/>
  <c r="BO143" i="3" s="1"/>
  <c r="BP143" i="3" s="1"/>
  <c r="BQ143" i="3" s="1"/>
  <c r="BR143" i="3" s="1"/>
  <c r="BS143" i="3" s="1"/>
  <c r="BT143" i="3" s="1"/>
  <c r="BU143" i="3" s="1"/>
  <c r="BV143" i="3" s="1"/>
  <c r="BW143" i="3" s="1"/>
  <c r="BX143" i="3" s="1"/>
  <c r="BY143" i="3" s="1"/>
  <c r="BZ143" i="3" s="1"/>
  <c r="CA143" i="3" s="1"/>
  <c r="CB143" i="3" s="1"/>
  <c r="CC143" i="3" s="1"/>
  <c r="CD143" i="3" s="1"/>
  <c r="CE143" i="3" s="1"/>
  <c r="CF143" i="3" s="1"/>
  <c r="BE141" i="3"/>
  <c r="BF141" i="3" s="1"/>
  <c r="BG141" i="3" s="1"/>
  <c r="BH141" i="3" s="1"/>
  <c r="BI141" i="3" s="1"/>
  <c r="BJ141" i="3" s="1"/>
  <c r="BK141" i="3" s="1"/>
  <c r="BL141" i="3" s="1"/>
  <c r="BM141" i="3" s="1"/>
  <c r="BN141" i="3" s="1"/>
  <c r="BO141" i="3" s="1"/>
  <c r="BP141" i="3" s="1"/>
  <c r="BQ141" i="3" s="1"/>
  <c r="BR141" i="3" s="1"/>
  <c r="BS141" i="3" s="1"/>
  <c r="BT141" i="3" s="1"/>
  <c r="BU141" i="3" s="1"/>
  <c r="BV141" i="3" s="1"/>
  <c r="BW141" i="3" s="1"/>
  <c r="BX141" i="3" s="1"/>
  <c r="BY141" i="3" s="1"/>
  <c r="BZ141" i="3" s="1"/>
  <c r="BC91" i="3"/>
  <c r="BD91" i="3" s="1"/>
  <c r="BE91" i="3" s="1"/>
  <c r="BF91" i="3" s="1"/>
  <c r="BG91" i="3" s="1"/>
  <c r="BH91" i="3" s="1"/>
  <c r="BI91" i="3" s="1"/>
  <c r="BJ91" i="3" s="1"/>
  <c r="BK91" i="3" s="1"/>
  <c r="BL91" i="3" s="1"/>
  <c r="BB89" i="3"/>
  <c r="BC89" i="3" s="1"/>
  <c r="BD89" i="3" s="1"/>
  <c r="BE89" i="3" s="1"/>
  <c r="BF89" i="3" s="1"/>
  <c r="BG89" i="3" s="1"/>
  <c r="BH89" i="3" s="1"/>
  <c r="BI89" i="3" s="1"/>
  <c r="BJ89" i="3" s="1"/>
  <c r="BK89" i="3" s="1"/>
  <c r="BL89" i="3" s="1"/>
  <c r="BM89" i="3" s="1"/>
  <c r="BN89" i="3" s="1"/>
  <c r="BO89" i="3" s="1"/>
  <c r="BP89" i="3" s="1"/>
  <c r="BQ89" i="3" s="1"/>
  <c r="BR89" i="3" s="1"/>
  <c r="BS89" i="3" s="1"/>
  <c r="BT89" i="3" s="1"/>
  <c r="BU89" i="3" s="1"/>
  <c r="BV89" i="3" s="1"/>
  <c r="BW89" i="3" s="1"/>
  <c r="BX89" i="3" s="1"/>
  <c r="BY89" i="3" s="1"/>
  <c r="BZ89" i="3" s="1"/>
  <c r="CA89" i="3" s="1"/>
  <c r="CB89" i="3" s="1"/>
  <c r="CC89" i="3" s="1"/>
  <c r="CD89" i="3" s="1"/>
  <c r="CE89" i="3" s="1"/>
  <c r="CF89" i="3" s="1"/>
  <c r="CG89" i="3" s="1"/>
  <c r="CH89" i="3" s="1"/>
  <c r="CI89" i="3" s="1"/>
  <c r="CJ89" i="3" s="1"/>
  <c r="CK89" i="3" s="1"/>
  <c r="CL89" i="3" s="1"/>
  <c r="CM89" i="3" s="1"/>
  <c r="CN89" i="3" s="1"/>
  <c r="CO89" i="3" s="1"/>
  <c r="CP89" i="3" s="1"/>
  <c r="CQ89" i="3" s="1"/>
  <c r="CR89" i="3" s="1"/>
  <c r="CS89" i="3" s="1"/>
  <c r="CT89" i="3" s="1"/>
  <c r="CU89" i="3" s="1"/>
  <c r="BB87" i="3"/>
  <c r="BC87" i="3" s="1"/>
  <c r="BD87" i="3" s="1"/>
  <c r="BE87" i="3" s="1"/>
  <c r="BF87" i="3" s="1"/>
  <c r="BG87" i="3" s="1"/>
  <c r="BH87" i="3" s="1"/>
  <c r="BI87" i="3" s="1"/>
  <c r="BJ87" i="3" s="1"/>
  <c r="BK87" i="3" s="1"/>
  <c r="BL87" i="3" s="1"/>
  <c r="BM87" i="3" s="1"/>
  <c r="BN87" i="3" s="1"/>
  <c r="BO87" i="3" s="1"/>
  <c r="BP87" i="3" s="1"/>
  <c r="BQ87" i="3" s="1"/>
  <c r="BR87" i="3" s="1"/>
  <c r="BS87" i="3" s="1"/>
  <c r="BT87" i="3" s="1"/>
  <c r="BU87" i="3" s="1"/>
  <c r="BV87" i="3" s="1"/>
  <c r="BW87" i="3" s="1"/>
  <c r="BX87" i="3" s="1"/>
  <c r="BY87" i="3" s="1"/>
  <c r="BZ87" i="3" s="1"/>
  <c r="CA87" i="3" s="1"/>
  <c r="CB87" i="3" s="1"/>
  <c r="CC87" i="3" s="1"/>
  <c r="CD87" i="3" s="1"/>
  <c r="CE87" i="3" s="1"/>
  <c r="CF87" i="3" s="1"/>
  <c r="CG87" i="3" s="1"/>
  <c r="CH87" i="3" s="1"/>
  <c r="CI87" i="3" s="1"/>
  <c r="CJ87" i="3" s="1"/>
  <c r="CK87" i="3" s="1"/>
  <c r="CL87" i="3" s="1"/>
  <c r="CM87" i="3" s="1"/>
  <c r="CN87" i="3" s="1"/>
  <c r="CO87" i="3" s="1"/>
  <c r="CP87" i="3" s="1"/>
  <c r="CQ87" i="3" s="1"/>
  <c r="CR87" i="3" s="1"/>
  <c r="CS87" i="3" s="1"/>
  <c r="CT87" i="3" s="1"/>
  <c r="CU87" i="3" s="1"/>
  <c r="BD67" i="3"/>
  <c r="BE67" i="3" s="1"/>
  <c r="BF67" i="3" s="1"/>
  <c r="BG67" i="3" s="1"/>
  <c r="BH67" i="3" s="1"/>
  <c r="BI67" i="3" s="1"/>
  <c r="BJ67" i="3" s="1"/>
  <c r="BK67" i="3" s="1"/>
  <c r="BL67" i="3" s="1"/>
  <c r="BM67" i="3" s="1"/>
  <c r="BN67" i="3" s="1"/>
  <c r="BO67" i="3" s="1"/>
  <c r="BP67" i="3" s="1"/>
  <c r="BQ67" i="3" s="1"/>
  <c r="BR67" i="3" s="1"/>
  <c r="BS67" i="3" s="1"/>
  <c r="BT67" i="3" s="1"/>
  <c r="BU67" i="3" s="1"/>
  <c r="BV67" i="3" s="1"/>
  <c r="BW67" i="3" s="1"/>
  <c r="BX67" i="3" s="1"/>
  <c r="BY67" i="3" s="1"/>
  <c r="BZ67" i="3" s="1"/>
  <c r="CA67" i="3" s="1"/>
  <c r="CB67" i="3" s="1"/>
  <c r="CC67" i="3" s="1"/>
  <c r="CD67" i="3" s="1"/>
  <c r="CE67" i="3" s="1"/>
  <c r="CF67" i="3" s="1"/>
  <c r="CG67" i="3" s="1"/>
  <c r="CH67" i="3" s="1"/>
  <c r="CI67" i="3" s="1"/>
  <c r="CJ67" i="3" s="1"/>
  <c r="CK67" i="3" s="1"/>
  <c r="CL67" i="3" s="1"/>
  <c r="CM67" i="3" s="1"/>
  <c r="CN67" i="3" s="1"/>
  <c r="CO67" i="3" s="1"/>
  <c r="CP67" i="3" s="1"/>
  <c r="CQ67" i="3" s="1"/>
  <c r="CR67" i="3" s="1"/>
  <c r="CS67" i="3" s="1"/>
  <c r="CT67" i="3" s="1"/>
  <c r="CU67" i="3" s="1"/>
  <c r="BD65" i="3"/>
  <c r="BE65" i="3" s="1"/>
  <c r="BF65" i="3" s="1"/>
  <c r="BG65" i="3" s="1"/>
  <c r="BH65" i="3" s="1"/>
  <c r="BI65" i="3" s="1"/>
  <c r="BJ65" i="3" s="1"/>
  <c r="BK65" i="3" s="1"/>
  <c r="BL65" i="3" s="1"/>
  <c r="BM65" i="3" s="1"/>
  <c r="BN65" i="3" s="1"/>
  <c r="BO65" i="3" s="1"/>
  <c r="BP65" i="3" s="1"/>
  <c r="BQ65" i="3" s="1"/>
  <c r="BR65" i="3" s="1"/>
  <c r="BS65" i="3" s="1"/>
  <c r="BT65" i="3" s="1"/>
  <c r="BU65" i="3" s="1"/>
  <c r="BV65" i="3" s="1"/>
  <c r="BW65" i="3" s="1"/>
  <c r="BX65" i="3" s="1"/>
  <c r="BY65" i="3" s="1"/>
  <c r="BZ65" i="3" s="1"/>
  <c r="CA65" i="3" s="1"/>
  <c r="CB65" i="3" s="1"/>
  <c r="CC65" i="3" s="1"/>
  <c r="CD65" i="3" s="1"/>
  <c r="CE65" i="3" s="1"/>
  <c r="CF65" i="3" s="1"/>
  <c r="CG65" i="3" s="1"/>
  <c r="CH65" i="3" s="1"/>
  <c r="CI65" i="3" s="1"/>
  <c r="CJ65" i="3" s="1"/>
  <c r="CK65" i="3" s="1"/>
  <c r="CL65" i="3" s="1"/>
  <c r="CM65" i="3" s="1"/>
  <c r="CN65" i="3" s="1"/>
  <c r="CO65" i="3" s="1"/>
  <c r="CP65" i="3" s="1"/>
  <c r="CQ65" i="3" s="1"/>
  <c r="CR65" i="3" s="1"/>
  <c r="CS65" i="3" s="1"/>
  <c r="CT65" i="3" s="1"/>
  <c r="CU65" i="3" s="1"/>
  <c r="BD63" i="3"/>
  <c r="BE63" i="3" s="1"/>
  <c r="BF63" i="3" s="1"/>
  <c r="BG63" i="3" s="1"/>
  <c r="BH63" i="3" s="1"/>
  <c r="BI63" i="3" s="1"/>
  <c r="BJ63" i="3" s="1"/>
  <c r="BK63" i="3" s="1"/>
  <c r="BL63" i="3" s="1"/>
  <c r="BM63" i="3" s="1"/>
  <c r="BN63" i="3" s="1"/>
  <c r="BO63" i="3" s="1"/>
  <c r="BP63" i="3" s="1"/>
  <c r="BQ63" i="3" s="1"/>
  <c r="BR63" i="3" s="1"/>
  <c r="BS63" i="3" s="1"/>
  <c r="BT63" i="3" s="1"/>
  <c r="BU63" i="3" s="1"/>
  <c r="BV63" i="3" s="1"/>
  <c r="BB45" i="3"/>
  <c r="BB47" i="3"/>
  <c r="BB49" i="3"/>
  <c r="BB83" i="3"/>
  <c r="Q12" i="2"/>
  <c r="P15" i="2"/>
  <c r="R15" i="2" s="1"/>
  <c r="DE280" i="3" l="1"/>
  <c r="CF195" i="3"/>
  <c r="CE77" i="3"/>
  <c r="CA141" i="3"/>
  <c r="BT81" i="3"/>
  <c r="BU81" i="3" s="1"/>
  <c r="BV81" i="3" s="1"/>
  <c r="BW81" i="3" s="1"/>
  <c r="BX81" i="3" s="1"/>
  <c r="BY81" i="3" s="1"/>
  <c r="BZ81" i="3" s="1"/>
  <c r="CA81" i="3" s="1"/>
  <c r="CB81" i="3" s="1"/>
  <c r="CC81" i="3" s="1"/>
  <c r="CD81" i="3" s="1"/>
  <c r="CE81" i="3" s="1"/>
  <c r="CF81" i="3" s="1"/>
  <c r="CG81" i="3" s="1"/>
  <c r="CH81" i="3" s="1"/>
  <c r="CI81" i="3" s="1"/>
  <c r="CJ81" i="3" s="1"/>
  <c r="CK81" i="3" s="1"/>
  <c r="CL81" i="3" s="1"/>
  <c r="CM81" i="3" s="1"/>
  <c r="CN81" i="3" s="1"/>
  <c r="CO81" i="3" s="1"/>
  <c r="CP81" i="3" s="1"/>
  <c r="CQ81" i="3" s="1"/>
  <c r="CR81" i="3" s="1"/>
  <c r="CS81" i="3" s="1"/>
  <c r="CT81" i="3" s="1"/>
  <c r="CU81" i="3" s="1"/>
  <c r="BW63" i="3"/>
  <c r="BX63" i="3" s="1"/>
  <c r="BY63" i="3" s="1"/>
  <c r="BZ63" i="3" s="1"/>
  <c r="CA63" i="3" s="1"/>
  <c r="CB63" i="3" s="1"/>
  <c r="CC63" i="3" s="1"/>
  <c r="CD63" i="3" s="1"/>
  <c r="CE63" i="3" s="1"/>
  <c r="CF63" i="3" s="1"/>
  <c r="CG63" i="3" s="1"/>
  <c r="CH63" i="3" s="1"/>
  <c r="CI63" i="3" s="1"/>
  <c r="CJ63" i="3" s="1"/>
  <c r="CK63" i="3" s="1"/>
  <c r="CL63" i="3" s="1"/>
  <c r="CM63" i="3" s="1"/>
  <c r="CN63" i="3" s="1"/>
  <c r="CO63" i="3" s="1"/>
  <c r="CP63" i="3" s="1"/>
  <c r="CQ63" i="3" s="1"/>
  <c r="CR63" i="3" s="1"/>
  <c r="CS63" i="3" s="1"/>
  <c r="CT63" i="3" s="1"/>
  <c r="CU63" i="3" s="1"/>
  <c r="CG143" i="3"/>
  <c r="R12" i="2"/>
  <c r="Q15" i="2"/>
  <c r="BC133" i="3"/>
  <c r="BD133" i="3" s="1"/>
  <c r="BE133" i="3" s="1"/>
  <c r="BF133" i="3" s="1"/>
  <c r="BG133" i="3" s="1"/>
  <c r="BH133" i="3" s="1"/>
  <c r="BI133" i="3" s="1"/>
  <c r="BJ133" i="3" s="1"/>
  <c r="BK133" i="3" s="1"/>
  <c r="BL133" i="3" s="1"/>
  <c r="BM133" i="3" s="1"/>
  <c r="BN133" i="3" s="1"/>
  <c r="BO133" i="3" s="1"/>
  <c r="BC131" i="3"/>
  <c r="BD131" i="3" s="1"/>
  <c r="BE131" i="3" s="1"/>
  <c r="BF131" i="3" s="1"/>
  <c r="BG131" i="3" s="1"/>
  <c r="BH131" i="3" s="1"/>
  <c r="BI131" i="3" s="1"/>
  <c r="BJ131" i="3" s="1"/>
  <c r="BK131" i="3" s="1"/>
  <c r="BL131" i="3" s="1"/>
  <c r="BM131" i="3" s="1"/>
  <c r="BN131" i="3" s="1"/>
  <c r="BO131" i="3" s="1"/>
  <c r="BP131" i="3" s="1"/>
  <c r="BQ131" i="3" s="1"/>
  <c r="BR131" i="3" s="1"/>
  <c r="BC129" i="3"/>
  <c r="BD129" i="3" s="1"/>
  <c r="BE129" i="3" s="1"/>
  <c r="BF129" i="3" s="1"/>
  <c r="BG129" i="3" s="1"/>
  <c r="BH129" i="3" s="1"/>
  <c r="BI129" i="3" s="1"/>
  <c r="BJ129" i="3" s="1"/>
  <c r="BK129" i="3" s="1"/>
  <c r="BL129" i="3" s="1"/>
  <c r="BM129" i="3" s="1"/>
  <c r="BN129" i="3" s="1"/>
  <c r="BO129" i="3" s="1"/>
  <c r="BP129" i="3" s="1"/>
  <c r="BQ129" i="3" s="1"/>
  <c r="BR129" i="3" s="1"/>
  <c r="BS129" i="3" s="1"/>
  <c r="BT129" i="3" s="1"/>
  <c r="BU129" i="3" s="1"/>
  <c r="DF280" i="3" l="1"/>
  <c r="CF77" i="3"/>
  <c r="CB141" i="3"/>
  <c r="CG195" i="3"/>
  <c r="CH143" i="3"/>
  <c r="BS131" i="3"/>
  <c r="DG280" i="3" l="1"/>
  <c r="CG77" i="3"/>
  <c r="CC141" i="3"/>
  <c r="CH195" i="3"/>
  <c r="CI195" i="3" s="1"/>
  <c r="CJ195" i="3" s="1"/>
  <c r="CK195" i="3" s="1"/>
  <c r="CL195" i="3" s="1"/>
  <c r="CM195" i="3" s="1"/>
  <c r="CN195" i="3" s="1"/>
  <c r="CO195" i="3" s="1"/>
  <c r="CP195" i="3" s="1"/>
  <c r="CQ195" i="3" s="1"/>
  <c r="CR195" i="3" s="1"/>
  <c r="CS195" i="3" s="1"/>
  <c r="CT195" i="3" s="1"/>
  <c r="CU195" i="3" s="1"/>
  <c r="CI143" i="3"/>
  <c r="BT131" i="3"/>
  <c r="P27" i="2"/>
  <c r="DH280" i="3" l="1"/>
  <c r="CH77" i="3"/>
  <c r="CI77" i="3" s="1"/>
  <c r="CJ77" i="3" s="1"/>
  <c r="CD141" i="3"/>
  <c r="Q27" i="2"/>
  <c r="CJ143" i="3"/>
  <c r="BC85" i="3"/>
  <c r="BD85" i="3" s="1"/>
  <c r="BE85" i="3" s="1"/>
  <c r="BF85" i="3" s="1"/>
  <c r="BG85" i="3" s="1"/>
  <c r="BH85" i="3" s="1"/>
  <c r="BI85" i="3" s="1"/>
  <c r="BJ85" i="3" s="1"/>
  <c r="BK85" i="3" s="1"/>
  <c r="BL85" i="3" s="1"/>
  <c r="BM85" i="3" s="1"/>
  <c r="BN85" i="3" s="1"/>
  <c r="BO85" i="3" s="1"/>
  <c r="BP85" i="3" s="1"/>
  <c r="BQ85" i="3" s="1"/>
  <c r="BR85" i="3" s="1"/>
  <c r="BS85" i="3" s="1"/>
  <c r="BT85" i="3" s="1"/>
  <c r="BU85" i="3" s="1"/>
  <c r="BV85" i="3" s="1"/>
  <c r="BW85" i="3" s="1"/>
  <c r="BX85" i="3" s="1"/>
  <c r="BY85" i="3" s="1"/>
  <c r="BZ85" i="3" s="1"/>
  <c r="CA85" i="3" s="1"/>
  <c r="CB85" i="3" s="1"/>
  <c r="CC85" i="3" s="1"/>
  <c r="CD85" i="3" s="1"/>
  <c r="CE85" i="3" s="1"/>
  <c r="CF85" i="3" s="1"/>
  <c r="CG85" i="3" s="1"/>
  <c r="CH85" i="3" s="1"/>
  <c r="CI85" i="3" s="1"/>
  <c r="CJ85" i="3" s="1"/>
  <c r="CK85" i="3" s="1"/>
  <c r="CL85" i="3" s="1"/>
  <c r="CM85" i="3" s="1"/>
  <c r="CN85" i="3" s="1"/>
  <c r="CO85" i="3" s="1"/>
  <c r="CP85" i="3" s="1"/>
  <c r="CQ85" i="3" s="1"/>
  <c r="CR85" i="3" s="1"/>
  <c r="CS85" i="3" s="1"/>
  <c r="CT85" i="3" s="1"/>
  <c r="CU85" i="3" s="1"/>
  <c r="P14" i="2"/>
  <c r="Q14" i="2" s="1"/>
  <c r="DI280" i="3" l="1"/>
  <c r="CK77" i="3"/>
  <c r="CE141" i="3"/>
  <c r="CK143" i="3"/>
  <c r="R14" i="2"/>
  <c r="P11" i="2"/>
  <c r="R11" i="2" s="1"/>
  <c r="M11" i="2"/>
  <c r="AZ57" i="3"/>
  <c r="BA57" i="3" s="1"/>
  <c r="BB57" i="3" s="1"/>
  <c r="AZ59" i="3"/>
  <c r="BA59" i="3" s="1"/>
  <c r="BB59" i="3" s="1"/>
  <c r="AZ61" i="3"/>
  <c r="BA61" i="3" s="1"/>
  <c r="BB61" i="3" s="1"/>
  <c r="DJ280" i="3" l="1"/>
  <c r="CF141" i="3"/>
  <c r="CL143" i="3"/>
  <c r="Q11" i="2"/>
  <c r="BB123" i="3"/>
  <c r="BC123" i="3" s="1"/>
  <c r="BD123" i="3" s="1"/>
  <c r="BE123" i="3" s="1"/>
  <c r="BF123" i="3" s="1"/>
  <c r="BG123" i="3" s="1"/>
  <c r="BH123" i="3" s="1"/>
  <c r="BI123" i="3" s="1"/>
  <c r="BJ123" i="3" s="1"/>
  <c r="BK123" i="3" s="1"/>
  <c r="BL123" i="3" s="1"/>
  <c r="BM123" i="3" s="1"/>
  <c r="BN123" i="3" s="1"/>
  <c r="BO123" i="3" s="1"/>
  <c r="BP123" i="3" s="1"/>
  <c r="BQ123" i="3" s="1"/>
  <c r="BR123" i="3" s="1"/>
  <c r="BS123" i="3" s="1"/>
  <c r="BT123" i="3" s="1"/>
  <c r="BU123" i="3" s="1"/>
  <c r="BV123" i="3" s="1"/>
  <c r="BW123" i="3" s="1"/>
  <c r="BX123" i="3" s="1"/>
  <c r="BY123" i="3" s="1"/>
  <c r="BZ123" i="3" s="1"/>
  <c r="CA123" i="3" s="1"/>
  <c r="CB123" i="3" s="1"/>
  <c r="CC123" i="3" s="1"/>
  <c r="CD123" i="3" s="1"/>
  <c r="BB125" i="3"/>
  <c r="BC125" i="3" s="1"/>
  <c r="BD125" i="3" s="1"/>
  <c r="BE125" i="3" s="1"/>
  <c r="BF125" i="3" s="1"/>
  <c r="BG125" i="3" s="1"/>
  <c r="BH125" i="3" s="1"/>
  <c r="BI125" i="3" s="1"/>
  <c r="BJ125" i="3" s="1"/>
  <c r="BK125" i="3" s="1"/>
  <c r="BL125" i="3" s="1"/>
  <c r="BM125" i="3" s="1"/>
  <c r="BN125" i="3" s="1"/>
  <c r="BO125" i="3" s="1"/>
  <c r="BP125" i="3" s="1"/>
  <c r="BQ125" i="3" s="1"/>
  <c r="BR125" i="3" s="1"/>
  <c r="BS125" i="3" s="1"/>
  <c r="BT125" i="3" s="1"/>
  <c r="BU125" i="3" s="1"/>
  <c r="BV125" i="3" s="1"/>
  <c r="BW125" i="3" s="1"/>
  <c r="BX125" i="3" s="1"/>
  <c r="BY125" i="3" s="1"/>
  <c r="BZ125" i="3" s="1"/>
  <c r="CA125" i="3" s="1"/>
  <c r="CB125" i="3" s="1"/>
  <c r="CC125" i="3" s="1"/>
  <c r="CD125" i="3" s="1"/>
  <c r="CE125" i="3" s="1"/>
  <c r="CF125" i="3" s="1"/>
  <c r="CG125" i="3" s="1"/>
  <c r="CH125" i="3" s="1"/>
  <c r="CI125" i="3" s="1"/>
  <c r="CJ125" i="3" s="1"/>
  <c r="CK125" i="3" s="1"/>
  <c r="CL125" i="3" s="1"/>
  <c r="CM125" i="3" s="1"/>
  <c r="CN125" i="3" s="1"/>
  <c r="CO125" i="3" s="1"/>
  <c r="CP125" i="3" s="1"/>
  <c r="CQ125" i="3" s="1"/>
  <c r="CR125" i="3" s="1"/>
  <c r="CS125" i="3" s="1"/>
  <c r="CT125" i="3" s="1"/>
  <c r="CU125" i="3" s="1"/>
  <c r="BB127" i="3"/>
  <c r="BC127" i="3" s="1"/>
  <c r="BD127" i="3" s="1"/>
  <c r="BE127" i="3" s="1"/>
  <c r="BF127" i="3" s="1"/>
  <c r="BG127" i="3" s="1"/>
  <c r="BH127" i="3" s="1"/>
  <c r="BI127" i="3" s="1"/>
  <c r="BJ127" i="3" s="1"/>
  <c r="BK127" i="3" s="1"/>
  <c r="BL127" i="3" s="1"/>
  <c r="BM127" i="3" s="1"/>
  <c r="BN127" i="3" s="1"/>
  <c r="BO127" i="3" s="1"/>
  <c r="BP127" i="3" s="1"/>
  <c r="BQ127" i="3" s="1"/>
  <c r="BR127" i="3" s="1"/>
  <c r="BS127" i="3" s="1"/>
  <c r="BT127" i="3" s="1"/>
  <c r="BU127" i="3" s="1"/>
  <c r="BV127" i="3" s="1"/>
  <c r="BW127" i="3" s="1"/>
  <c r="BX127" i="3" s="1"/>
  <c r="BY127" i="3" s="1"/>
  <c r="BZ127" i="3" s="1"/>
  <c r="CA127" i="3" s="1"/>
  <c r="CB127" i="3" s="1"/>
  <c r="CC127" i="3" s="1"/>
  <c r="CD127" i="3" s="1"/>
  <c r="CE127" i="3" s="1"/>
  <c r="CF127" i="3" s="1"/>
  <c r="CG127" i="3" s="1"/>
  <c r="CH127" i="3" s="1"/>
  <c r="CI127" i="3" s="1"/>
  <c r="CJ127" i="3" s="1"/>
  <c r="CK127" i="3" s="1"/>
  <c r="CL127" i="3" s="1"/>
  <c r="CM127" i="3" s="1"/>
  <c r="CN127" i="3" s="1"/>
  <c r="CO127" i="3" s="1"/>
  <c r="CP127" i="3" s="1"/>
  <c r="CQ127" i="3" s="1"/>
  <c r="CR127" i="3" s="1"/>
  <c r="CS127" i="3" s="1"/>
  <c r="CT127" i="3" s="1"/>
  <c r="CU127" i="3" s="1"/>
  <c r="P18" i="2"/>
  <c r="Q18" i="2" s="1"/>
  <c r="DK280" i="3" l="1"/>
  <c r="CE123" i="3"/>
  <c r="CG141" i="3"/>
  <c r="CM143" i="3"/>
  <c r="R18" i="2"/>
  <c r="J157" i="3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J155" i="3"/>
  <c r="K153" i="3"/>
  <c r="L153" i="3" s="1"/>
  <c r="M153" i="3" s="1"/>
  <c r="N153" i="3" s="1"/>
  <c r="O153" i="3" s="1"/>
  <c r="P153" i="3" s="1"/>
  <c r="Q153" i="3" s="1"/>
  <c r="R153" i="3" s="1"/>
  <c r="S153" i="3" s="1"/>
  <c r="T153" i="3" s="1"/>
  <c r="U153" i="3" s="1"/>
  <c r="V153" i="3" s="1"/>
  <c r="W153" i="3" s="1"/>
  <c r="X153" i="3" s="1"/>
  <c r="Y153" i="3" s="1"/>
  <c r="Z153" i="3" s="1"/>
  <c r="AA153" i="3" s="1"/>
  <c r="AB153" i="3" s="1"/>
  <c r="AC153" i="3" s="1"/>
  <c r="AD153" i="3" s="1"/>
  <c r="AE153" i="3" s="1"/>
  <c r="AF153" i="3" s="1"/>
  <c r="AG153" i="3" s="1"/>
  <c r="AH153" i="3" s="1"/>
  <c r="AI153" i="3" s="1"/>
  <c r="AJ153" i="3" s="1"/>
  <c r="AK153" i="3" s="1"/>
  <c r="AL153" i="3" s="1"/>
  <c r="AM153" i="3" s="1"/>
  <c r="AN153" i="3" s="1"/>
  <c r="AO153" i="3" s="1"/>
  <c r="AP153" i="3" s="1"/>
  <c r="AQ153" i="3" s="1"/>
  <c r="AR153" i="3" s="1"/>
  <c r="AS153" i="3" s="1"/>
  <c r="AT153" i="3" s="1"/>
  <c r="AU153" i="3" s="1"/>
  <c r="AV153" i="3" s="1"/>
  <c r="AW153" i="3" s="1"/>
  <c r="AX153" i="3" s="1"/>
  <c r="AY153" i="3" s="1"/>
  <c r="AZ153" i="3" s="1"/>
  <c r="BA153" i="3" s="1"/>
  <c r="BB153" i="3" s="1"/>
  <c r="BC153" i="3" s="1"/>
  <c r="BD153" i="3" s="1"/>
  <c r="P19" i="2"/>
  <c r="AM41" i="3"/>
  <c r="AN41" i="3" s="1"/>
  <c r="AO41" i="3" s="1"/>
  <c r="AP41" i="3" s="1"/>
  <c r="AQ41" i="3" s="1"/>
  <c r="AR41" i="3" s="1"/>
  <c r="AS41" i="3" s="1"/>
  <c r="AT41" i="3" s="1"/>
  <c r="AU41" i="3" s="1"/>
  <c r="AV41" i="3" s="1"/>
  <c r="AW41" i="3" s="1"/>
  <c r="AX41" i="3" s="1"/>
  <c r="AY41" i="3" s="1"/>
  <c r="AZ41" i="3" s="1"/>
  <c r="BA41" i="3" s="1"/>
  <c r="BB41" i="3" s="1"/>
  <c r="DL280" i="3" l="1"/>
  <c r="DM280" i="3"/>
  <c r="CF123" i="3"/>
  <c r="CH141" i="3"/>
  <c r="CN143" i="3"/>
  <c r="R19" i="2"/>
  <c r="Q19" i="2"/>
  <c r="Q13" i="3"/>
  <c r="R13" i="3" s="1"/>
  <c r="S13" i="3" s="1"/>
  <c r="T13" i="3" s="1"/>
  <c r="U13" i="3" s="1"/>
  <c r="V13" i="3" s="1"/>
  <c r="W13" i="3" s="1"/>
  <c r="X13" i="3" s="1"/>
  <c r="Y13" i="3" s="1"/>
  <c r="Z13" i="3" s="1"/>
  <c r="AA13" i="3" s="1"/>
  <c r="AB13" i="3" s="1"/>
  <c r="AC13" i="3" s="1"/>
  <c r="AD13" i="3" s="1"/>
  <c r="AE13" i="3" s="1"/>
  <c r="AF13" i="3" s="1"/>
  <c r="AG13" i="3" s="1"/>
  <c r="AH13" i="3" s="1"/>
  <c r="Q9" i="3"/>
  <c r="R9" i="3" s="1"/>
  <c r="S9" i="3" s="1"/>
  <c r="T9" i="3" s="1"/>
  <c r="U9" i="3" s="1"/>
  <c r="V9" i="3" s="1"/>
  <c r="W9" i="3" s="1"/>
  <c r="X9" i="3" s="1"/>
  <c r="AQ121" i="3"/>
  <c r="AQ117" i="3"/>
  <c r="AR117" i="3" s="1"/>
  <c r="AS117" i="3" s="1"/>
  <c r="AT117" i="3" s="1"/>
  <c r="AU117" i="3" s="1"/>
  <c r="AV117" i="3" s="1"/>
  <c r="AW117" i="3" s="1"/>
  <c r="AX117" i="3" s="1"/>
  <c r="AY117" i="3" s="1"/>
  <c r="CG123" i="3" l="1"/>
  <c r="CI141" i="3"/>
  <c r="CO143" i="3"/>
  <c r="L115" i="3"/>
  <c r="M115" i="3" s="1"/>
  <c r="N115" i="3" s="1"/>
  <c r="O115" i="3" s="1"/>
  <c r="P115" i="3" s="1"/>
  <c r="Q115" i="3" s="1"/>
  <c r="R115" i="3" s="1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AD115" i="3" s="1"/>
  <c r="AE115" i="3" s="1"/>
  <c r="AF115" i="3" s="1"/>
  <c r="AG115" i="3" s="1"/>
  <c r="AH115" i="3" s="1"/>
  <c r="AI115" i="3" s="1"/>
  <c r="AJ115" i="3" s="1"/>
  <c r="AK115" i="3" s="1"/>
  <c r="AL115" i="3" s="1"/>
  <c r="AM115" i="3" s="1"/>
  <c r="AN115" i="3" s="1"/>
  <c r="AO115" i="3" s="1"/>
  <c r="AP115" i="3" s="1"/>
  <c r="AQ115" i="3" s="1"/>
  <c r="AR115" i="3" s="1"/>
  <c r="AS115" i="3" s="1"/>
  <c r="AT115" i="3" s="1"/>
  <c r="AU115" i="3" s="1"/>
  <c r="AV115" i="3" s="1"/>
  <c r="AW115" i="3" s="1"/>
  <c r="AX115" i="3" s="1"/>
  <c r="AY115" i="3" s="1"/>
  <c r="AZ115" i="3" s="1"/>
  <c r="BA115" i="3" s="1"/>
  <c r="BB115" i="3" s="1"/>
  <c r="BC115" i="3" s="1"/>
  <c r="BD115" i="3" s="1"/>
  <c r="BE115" i="3" s="1"/>
  <c r="BF115" i="3" s="1"/>
  <c r="BG115" i="3" s="1"/>
  <c r="BH115" i="3" s="1"/>
  <c r="BI115" i="3" s="1"/>
  <c r="BJ115" i="3" s="1"/>
  <c r="BK115" i="3" s="1"/>
  <c r="BL115" i="3" s="1"/>
  <c r="BM115" i="3" s="1"/>
  <c r="BN115" i="3" s="1"/>
  <c r="BO115" i="3" s="1"/>
  <c r="BP115" i="3" s="1"/>
  <c r="BQ115" i="3" s="1"/>
  <c r="BR115" i="3" s="1"/>
  <c r="BS115" i="3" s="1"/>
  <c r="L111" i="3"/>
  <c r="M111" i="3" s="1"/>
  <c r="N111" i="3" s="1"/>
  <c r="O111" i="3" s="1"/>
  <c r="P111" i="3" s="1"/>
  <c r="Q111" i="3" s="1"/>
  <c r="R111" i="3" s="1"/>
  <c r="S111" i="3" s="1"/>
  <c r="T111" i="3" s="1"/>
  <c r="U111" i="3" s="1"/>
  <c r="V111" i="3" s="1"/>
  <c r="W111" i="3" s="1"/>
  <c r="X111" i="3" s="1"/>
  <c r="Y111" i="3" s="1"/>
  <c r="Z111" i="3" s="1"/>
  <c r="AA111" i="3" s="1"/>
  <c r="AB111" i="3" s="1"/>
  <c r="AC111" i="3" s="1"/>
  <c r="AD111" i="3" s="1"/>
  <c r="AE111" i="3" s="1"/>
  <c r="AF111" i="3" s="1"/>
  <c r="AG111" i="3" s="1"/>
  <c r="AH111" i="3" s="1"/>
  <c r="AI111" i="3" s="1"/>
  <c r="AJ111" i="3" s="1"/>
  <c r="AK111" i="3" s="1"/>
  <c r="AL111" i="3" s="1"/>
  <c r="AM111" i="3" s="1"/>
  <c r="AN111" i="3" s="1"/>
  <c r="AO111" i="3" s="1"/>
  <c r="AP111" i="3" s="1"/>
  <c r="AQ111" i="3" s="1"/>
  <c r="AR111" i="3" s="1"/>
  <c r="AS111" i="3" s="1"/>
  <c r="AT111" i="3" s="1"/>
  <c r="AU111" i="3" s="1"/>
  <c r="AV111" i="3" s="1"/>
  <c r="AW111" i="3" s="1"/>
  <c r="AX111" i="3" s="1"/>
  <c r="AY111" i="3" s="1"/>
  <c r="AE73" i="3"/>
  <c r="AF73" i="3"/>
  <c r="O53" i="3"/>
  <c r="O51" i="3"/>
  <c r="P51" i="3" s="1"/>
  <c r="CH123" i="3" l="1"/>
  <c r="CJ141" i="3"/>
  <c r="CP143" i="3"/>
  <c r="J33" i="3"/>
  <c r="J37" i="3"/>
  <c r="K37" i="3" s="1"/>
  <c r="L37" i="3" s="1"/>
  <c r="M37" i="3" s="1"/>
  <c r="N37" i="3" s="1"/>
  <c r="O37" i="3" s="1"/>
  <c r="P37" i="3" s="1"/>
  <c r="Q37" i="3" s="1"/>
  <c r="R37" i="3" s="1"/>
  <c r="S37" i="3" s="1"/>
  <c r="T37" i="3" s="1"/>
  <c r="U37" i="3" s="1"/>
  <c r="V37" i="3" s="1"/>
  <c r="W37" i="3" s="1"/>
  <c r="X37" i="3" s="1"/>
  <c r="Y37" i="3" s="1"/>
  <c r="Z37" i="3" s="1"/>
  <c r="AA37" i="3" s="1"/>
  <c r="AB37" i="3" s="1"/>
  <c r="AC37" i="3" s="1"/>
  <c r="AD37" i="3" s="1"/>
  <c r="AE37" i="3" s="1"/>
  <c r="AF37" i="3" s="1"/>
  <c r="AG37" i="3" s="1"/>
  <c r="AH37" i="3" s="1"/>
  <c r="AI37" i="3" s="1"/>
  <c r="AJ37" i="3" s="1"/>
  <c r="AK37" i="3" s="1"/>
  <c r="AL37" i="3" s="1"/>
  <c r="AM37" i="3" s="1"/>
  <c r="AN37" i="3" s="1"/>
  <c r="AO37" i="3" s="1"/>
  <c r="AP37" i="3" s="1"/>
  <c r="AQ37" i="3" s="1"/>
  <c r="AR37" i="3" s="1"/>
  <c r="AS37" i="3" s="1"/>
  <c r="AT37" i="3" s="1"/>
  <c r="AU37" i="3" s="1"/>
  <c r="AV37" i="3" s="1"/>
  <c r="AW37" i="3" s="1"/>
  <c r="Q27" i="3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Q31" i="3"/>
  <c r="R31" i="3" s="1"/>
  <c r="S31" i="3" s="1"/>
  <c r="T31" i="3" s="1"/>
  <c r="U31" i="3" s="1"/>
  <c r="V31" i="3" s="1"/>
  <c r="W31" i="3" s="1"/>
  <c r="X31" i="3" s="1"/>
  <c r="Y31" i="3" s="1"/>
  <c r="Z31" i="3" s="1"/>
  <c r="AA31" i="3" s="1"/>
  <c r="AB31" i="3" s="1"/>
  <c r="AC31" i="3" s="1"/>
  <c r="AD31" i="3" s="1"/>
  <c r="AE31" i="3" s="1"/>
  <c r="AF31" i="3" s="1"/>
  <c r="AG31" i="3" s="1"/>
  <c r="AH31" i="3" s="1"/>
  <c r="AI31" i="3" s="1"/>
  <c r="AJ31" i="3" s="1"/>
  <c r="AK31" i="3" s="1"/>
  <c r="AL31" i="3" s="1"/>
  <c r="AM31" i="3" s="1"/>
  <c r="AN31" i="3" s="1"/>
  <c r="AO31" i="3" s="1"/>
  <c r="AP31" i="3" s="1"/>
  <c r="AQ31" i="3" s="1"/>
  <c r="AR31" i="3" s="1"/>
  <c r="AS31" i="3" s="1"/>
  <c r="AT31" i="3" s="1"/>
  <c r="AU31" i="3" s="1"/>
  <c r="AV31" i="3" s="1"/>
  <c r="AW31" i="3" s="1"/>
  <c r="AX31" i="3" s="1"/>
  <c r="AY31" i="3" s="1"/>
  <c r="AZ31" i="3" s="1"/>
  <c r="BA31" i="3" s="1"/>
  <c r="BB31" i="3" s="1"/>
  <c r="AR17" i="3"/>
  <c r="AS17" i="3" s="1"/>
  <c r="AT17" i="3" s="1"/>
  <c r="AU17" i="3" s="1"/>
  <c r="AV17" i="3" s="1"/>
  <c r="AW17" i="3" s="1"/>
  <c r="AR23" i="3"/>
  <c r="AS23" i="3" s="1"/>
  <c r="AT23" i="3" s="1"/>
  <c r="AU23" i="3" s="1"/>
  <c r="AV23" i="3" s="1"/>
  <c r="AW23" i="3" s="1"/>
  <c r="AX23" i="3" s="1"/>
  <c r="AY23" i="3" s="1"/>
  <c r="AZ23" i="3" s="1"/>
  <c r="BA23" i="3" s="1"/>
  <c r="BB23" i="3" s="1"/>
  <c r="AR21" i="3"/>
  <c r="AS21" i="3" s="1"/>
  <c r="AT21" i="3" s="1"/>
  <c r="AU21" i="3" s="1"/>
  <c r="AV21" i="3" s="1"/>
  <c r="AW21" i="3" s="1"/>
  <c r="AX21" i="3" s="1"/>
  <c r="AY21" i="3" s="1"/>
  <c r="AZ21" i="3" s="1"/>
  <c r="AR15" i="3"/>
  <c r="AS15" i="3" s="1"/>
  <c r="AT15" i="3" s="1"/>
  <c r="AU15" i="3" s="1"/>
  <c r="AV15" i="3" s="1"/>
  <c r="AW15" i="3" s="1"/>
  <c r="AX15" i="3" s="1"/>
  <c r="AY15" i="3" s="1"/>
  <c r="AZ15" i="3" s="1"/>
  <c r="BA15" i="3" s="1"/>
  <c r="AR25" i="3"/>
  <c r="AS25" i="3" s="1"/>
  <c r="AT25" i="3" s="1"/>
  <c r="AU25" i="3" s="1"/>
  <c r="AV25" i="3" s="1"/>
  <c r="AW25" i="3" s="1"/>
  <c r="AX25" i="3" s="1"/>
  <c r="AY25" i="3" s="1"/>
  <c r="AZ25" i="3" s="1"/>
  <c r="BA25" i="3" s="1"/>
  <c r="BB25" i="3" s="1"/>
  <c r="AR19" i="3"/>
  <c r="AS19" i="3" s="1"/>
  <c r="AT19" i="3" s="1"/>
  <c r="AU19" i="3" s="1"/>
  <c r="AV19" i="3" s="1"/>
  <c r="AW19" i="3" s="1"/>
  <c r="AX19" i="3" s="1"/>
  <c r="AY19" i="3" s="1"/>
  <c r="AZ19" i="3" s="1"/>
  <c r="BA19" i="3" s="1"/>
  <c r="BB19" i="3" s="1"/>
  <c r="J55" i="3"/>
  <c r="K55" i="3" s="1"/>
  <c r="L55" i="3" s="1"/>
  <c r="M55" i="3" s="1"/>
  <c r="N55" i="3" s="1"/>
  <c r="O55" i="3" s="1"/>
  <c r="P55" i="3" s="1"/>
  <c r="Q55" i="3" s="1"/>
  <c r="R55" i="3" s="1"/>
  <c r="S55" i="3" s="1"/>
  <c r="T55" i="3" s="1"/>
  <c r="U55" i="3" s="1"/>
  <c r="V55" i="3" s="1"/>
  <c r="W55" i="3" s="1"/>
  <c r="X55" i="3" s="1"/>
  <c r="Y55" i="3" s="1"/>
  <c r="Z55" i="3" s="1"/>
  <c r="AA55" i="3" s="1"/>
  <c r="AB55" i="3" s="1"/>
  <c r="AC55" i="3" s="1"/>
  <c r="AD55" i="3" s="1"/>
  <c r="AE55" i="3" s="1"/>
  <c r="AF55" i="3" s="1"/>
  <c r="AG55" i="3" s="1"/>
  <c r="AH55" i="3" s="1"/>
  <c r="CI123" i="3" l="1"/>
  <c r="CK141" i="3"/>
  <c r="AX17" i="3"/>
  <c r="CQ143" i="3"/>
  <c r="BA21" i="3"/>
  <c r="BB21" i="3" s="1"/>
  <c r="BC21" i="3" s="1"/>
  <c r="BD21" i="3" s="1"/>
  <c r="BE21" i="3" s="1"/>
  <c r="BF21" i="3" s="1"/>
  <c r="BG21" i="3" s="1"/>
  <c r="BH21" i="3" s="1"/>
  <c r="BI21" i="3" s="1"/>
  <c r="BJ21" i="3" s="1"/>
  <c r="BK21" i="3" s="1"/>
  <c r="BL21" i="3" s="1"/>
  <c r="BM21" i="3" s="1"/>
  <c r="BN21" i="3" s="1"/>
  <c r="BO21" i="3" s="1"/>
  <c r="BP21" i="3" s="1"/>
  <c r="BQ21" i="3" s="1"/>
  <c r="BR21" i="3" s="1"/>
  <c r="BS21" i="3" s="1"/>
  <c r="BT21" i="3" s="1"/>
  <c r="BU21" i="3" s="1"/>
  <c r="BV21" i="3" s="1"/>
  <c r="BW21" i="3" s="1"/>
  <c r="BX21" i="3" s="1"/>
  <c r="BY21" i="3" s="1"/>
  <c r="BZ21" i="3" s="1"/>
  <c r="CA21" i="3" s="1"/>
  <c r="CB21" i="3" s="1"/>
  <c r="CC21" i="3" s="1"/>
  <c r="CD21" i="3" s="1"/>
  <c r="CE21" i="3" s="1"/>
  <c r="CF21" i="3" s="1"/>
  <c r="CG21" i="3" s="1"/>
  <c r="CH21" i="3" s="1"/>
  <c r="CI21" i="3" s="1"/>
  <c r="CJ21" i="3" s="1"/>
  <c r="CK21" i="3" s="1"/>
  <c r="CL21" i="3" s="1"/>
  <c r="CM21" i="3" s="1"/>
  <c r="CN21" i="3" s="1"/>
  <c r="CO21" i="3" s="1"/>
  <c r="CP21" i="3" s="1"/>
  <c r="CQ21" i="3" s="1"/>
  <c r="CR21" i="3" s="1"/>
  <c r="CS21" i="3" s="1"/>
  <c r="CT21" i="3" s="1"/>
  <c r="CU21" i="3" s="1"/>
  <c r="Q51" i="3"/>
  <c r="R51" i="3" s="1"/>
  <c r="S51" i="3" s="1"/>
  <c r="T51" i="3" s="1"/>
  <c r="U51" i="3" s="1"/>
  <c r="V51" i="3" s="1"/>
  <c r="W51" i="3" s="1"/>
  <c r="X51" i="3" s="1"/>
  <c r="Y51" i="3" s="1"/>
  <c r="Z51" i="3" s="1"/>
  <c r="AA51" i="3" s="1"/>
  <c r="AB51" i="3" s="1"/>
  <c r="AC51" i="3" s="1"/>
  <c r="AD51" i="3" s="1"/>
  <c r="AE51" i="3" s="1"/>
  <c r="AF51" i="3" s="1"/>
  <c r="AG51" i="3" s="1"/>
  <c r="AH51" i="3" s="1"/>
  <c r="AI51" i="3" s="1"/>
  <c r="AJ51" i="3" s="1"/>
  <c r="AK51" i="3" s="1"/>
  <c r="AL51" i="3" s="1"/>
  <c r="AM51" i="3" s="1"/>
  <c r="AN51" i="3" s="1"/>
  <c r="AO51" i="3" s="1"/>
  <c r="AP51" i="3" s="1"/>
  <c r="AQ51" i="3" s="1"/>
  <c r="AR51" i="3" s="1"/>
  <c r="AS51" i="3" s="1"/>
  <c r="AT51" i="3" s="1"/>
  <c r="AU51" i="3" s="1"/>
  <c r="CJ123" i="3" l="1"/>
  <c r="CK123" i="3" s="1"/>
  <c r="CL123" i="3" s="1"/>
  <c r="CM123" i="3" s="1"/>
  <c r="CN123" i="3" s="1"/>
  <c r="CO123" i="3" s="1"/>
  <c r="CP123" i="3" s="1"/>
  <c r="CQ123" i="3" s="1"/>
  <c r="CR123" i="3" s="1"/>
  <c r="CS123" i="3" s="1"/>
  <c r="CT123" i="3" s="1"/>
  <c r="CU123" i="3" s="1"/>
  <c r="CR143" i="3"/>
  <c r="CL141" i="3"/>
  <c r="AY17" i="3"/>
  <c r="AV51" i="3"/>
  <c r="AW51" i="3" s="1"/>
  <c r="AX51" i="3" s="1"/>
  <c r="AY51" i="3" s="1"/>
  <c r="AZ51" i="3" s="1"/>
  <c r="BA51" i="3" s="1"/>
  <c r="BB51" i="3" s="1"/>
  <c r="CS143" i="3" l="1"/>
  <c r="CM141" i="3"/>
  <c r="AZ17" i="3"/>
  <c r="P9" i="2"/>
  <c r="CT143" i="3" l="1"/>
  <c r="CN141" i="3"/>
  <c r="Q9" i="2"/>
  <c r="P30" i="2"/>
  <c r="Q30" i="2" s="1"/>
  <c r="BA17" i="3"/>
  <c r="R9" i="2"/>
  <c r="AV283" i="3"/>
  <c r="AV279" i="3"/>
  <c r="AU279" i="3"/>
  <c r="AU283" i="3"/>
  <c r="AM39" i="3"/>
  <c r="AN39" i="3" s="1"/>
  <c r="AO39" i="3" s="1"/>
  <c r="AP39" i="3" s="1"/>
  <c r="AQ39" i="3" s="1"/>
  <c r="AR39" i="3" s="1"/>
  <c r="AS39" i="3" s="1"/>
  <c r="AT39" i="3" s="1"/>
  <c r="AU39" i="3" s="1"/>
  <c r="AV39" i="3" s="1"/>
  <c r="AW39" i="3" s="1"/>
  <c r="AX39" i="3" s="1"/>
  <c r="AY39" i="3" s="1"/>
  <c r="AZ39" i="3" s="1"/>
  <c r="BA39" i="3" s="1"/>
  <c r="BB39" i="3" s="1"/>
  <c r="AG73" i="3"/>
  <c r="AH73" i="3" s="1"/>
  <c r="AI73" i="3" s="1"/>
  <c r="AJ73" i="3" s="1"/>
  <c r="AK73" i="3" s="1"/>
  <c r="AL73" i="3" s="1"/>
  <c r="AM73" i="3" s="1"/>
  <c r="AN73" i="3" s="1"/>
  <c r="AO73" i="3" s="1"/>
  <c r="AP73" i="3" s="1"/>
  <c r="AQ73" i="3" s="1"/>
  <c r="AR73" i="3" s="1"/>
  <c r="AS73" i="3" s="1"/>
  <c r="AT73" i="3" s="1"/>
  <c r="AU73" i="3" s="1"/>
  <c r="AV73" i="3" s="1"/>
  <c r="AW73" i="3" s="1"/>
  <c r="AX73" i="3" s="1"/>
  <c r="AY73" i="3" s="1"/>
  <c r="AZ73" i="3" s="1"/>
  <c r="BA73" i="3" s="1"/>
  <c r="BB73" i="3" s="1"/>
  <c r="CU143" i="3" l="1"/>
  <c r="CO141" i="3"/>
  <c r="BB17" i="3"/>
  <c r="Q8" i="2"/>
  <c r="AO43" i="3"/>
  <c r="AP43" i="3" s="1"/>
  <c r="AQ43" i="3" s="1"/>
  <c r="AR43" i="3" s="1"/>
  <c r="AS43" i="3" s="1"/>
  <c r="AT43" i="3" s="1"/>
  <c r="AU43" i="3" s="1"/>
  <c r="AV43" i="3" s="1"/>
  <c r="AW43" i="3" s="1"/>
  <c r="AX43" i="3" s="1"/>
  <c r="AY43" i="3" s="1"/>
  <c r="AZ43" i="3" s="1"/>
  <c r="BA43" i="3" s="1"/>
  <c r="BB43" i="3" s="1"/>
  <c r="CV143" i="3" l="1"/>
  <c r="CV282" i="3" s="1"/>
  <c r="CP141" i="3"/>
  <c r="J224" i="3"/>
  <c r="DN224" i="3" s="1"/>
  <c r="DN225" i="3" s="1"/>
  <c r="I224" i="3" s="1"/>
  <c r="DO224" i="3" s="1"/>
  <c r="CQ141" i="3" l="1"/>
  <c r="AR283" i="3"/>
  <c r="AR279" i="3"/>
  <c r="AR121" i="3"/>
  <c r="CR141" i="3" l="1"/>
  <c r="AS283" i="3"/>
  <c r="AT283" i="3"/>
  <c r="AS279" i="3"/>
  <c r="AT279" i="3"/>
  <c r="AS121" i="3"/>
  <c r="AT121" i="3" s="1"/>
  <c r="AU121" i="3" s="1"/>
  <c r="AV121" i="3" s="1"/>
  <c r="AW121" i="3" s="1"/>
  <c r="AX121" i="3" s="1"/>
  <c r="AY121" i="3" s="1"/>
  <c r="AZ121" i="3" s="1"/>
  <c r="BA121" i="3" s="1"/>
  <c r="BB121" i="3" s="1"/>
  <c r="BC121" i="3" s="1"/>
  <c r="BD121" i="3" s="1"/>
  <c r="BE121" i="3" s="1"/>
  <c r="BF121" i="3" s="1"/>
  <c r="BG121" i="3" s="1"/>
  <c r="BH121" i="3" s="1"/>
  <c r="BI121" i="3" s="1"/>
  <c r="BJ121" i="3" s="1"/>
  <c r="BK121" i="3" s="1"/>
  <c r="BL121" i="3" s="1"/>
  <c r="BM121" i="3" s="1"/>
  <c r="BN121" i="3" s="1"/>
  <c r="BO121" i="3" s="1"/>
  <c r="BP121" i="3" s="1"/>
  <c r="BQ121" i="3" s="1"/>
  <c r="BR121" i="3" s="1"/>
  <c r="BS121" i="3" s="1"/>
  <c r="BT121" i="3" s="1"/>
  <c r="BU121" i="3" s="1"/>
  <c r="BV121" i="3" s="1"/>
  <c r="BW121" i="3" s="1"/>
  <c r="BX121" i="3" s="1"/>
  <c r="BY121" i="3" s="1"/>
  <c r="BZ121" i="3" s="1"/>
  <c r="CA121" i="3" s="1"/>
  <c r="CB121" i="3" s="1"/>
  <c r="CC121" i="3" s="1"/>
  <c r="CD121" i="3" s="1"/>
  <c r="CE121" i="3" s="1"/>
  <c r="CF121" i="3" s="1"/>
  <c r="CG121" i="3" s="1"/>
  <c r="CH121" i="3" s="1"/>
  <c r="CI121" i="3" s="1"/>
  <c r="CJ121" i="3" s="1"/>
  <c r="CK121" i="3" s="1"/>
  <c r="CL121" i="3" s="1"/>
  <c r="CM121" i="3" s="1"/>
  <c r="CN121" i="3" s="1"/>
  <c r="CO121" i="3" s="1"/>
  <c r="CP121" i="3" s="1"/>
  <c r="CQ121" i="3" s="1"/>
  <c r="CR121" i="3" s="1"/>
  <c r="CS121" i="3" s="1"/>
  <c r="CT121" i="3" s="1"/>
  <c r="CU121" i="3" s="1"/>
  <c r="CS141" i="3" l="1"/>
  <c r="R27" i="2"/>
  <c r="AQ279" i="3"/>
  <c r="AQ283" i="3"/>
  <c r="AQ119" i="3"/>
  <c r="AR119" i="3" s="1"/>
  <c r="AS119" i="3" s="1"/>
  <c r="AT119" i="3" s="1"/>
  <c r="AU119" i="3" s="1"/>
  <c r="AV119" i="3" s="1"/>
  <c r="AW119" i="3" s="1"/>
  <c r="AX119" i="3" s="1"/>
  <c r="AY119" i="3" s="1"/>
  <c r="AZ119" i="3" s="1"/>
  <c r="BA119" i="3" s="1"/>
  <c r="BB119" i="3" s="1"/>
  <c r="BC119" i="3" s="1"/>
  <c r="BD119" i="3" s="1"/>
  <c r="BE119" i="3" s="1"/>
  <c r="BF119" i="3" s="1"/>
  <c r="BG119" i="3" s="1"/>
  <c r="BH119" i="3" s="1"/>
  <c r="BI119" i="3" s="1"/>
  <c r="BJ119" i="3" s="1"/>
  <c r="BK119" i="3" s="1"/>
  <c r="BL119" i="3" s="1"/>
  <c r="BM119" i="3" s="1"/>
  <c r="BN119" i="3" s="1"/>
  <c r="BO119" i="3" s="1"/>
  <c r="AZ117" i="3"/>
  <c r="BA117" i="3" s="1"/>
  <c r="BB117" i="3" s="1"/>
  <c r="BC117" i="3" s="1"/>
  <c r="BD117" i="3" s="1"/>
  <c r="BE117" i="3" s="1"/>
  <c r="BF117" i="3" s="1"/>
  <c r="BG117" i="3" s="1"/>
  <c r="R17" i="2"/>
  <c r="AP283" i="3"/>
  <c r="AP279" i="3"/>
  <c r="CT141" i="3" l="1"/>
  <c r="BP119" i="3"/>
  <c r="BH117" i="3"/>
  <c r="BI117" i="3" s="1"/>
  <c r="BJ117" i="3" s="1"/>
  <c r="BK117" i="3" s="1"/>
  <c r="BL117" i="3" s="1"/>
  <c r="BM117" i="3" s="1"/>
  <c r="BN117" i="3" s="1"/>
  <c r="BO117" i="3" s="1"/>
  <c r="BP117" i="3" s="1"/>
  <c r="BQ117" i="3" s="1"/>
  <c r="BR117" i="3" s="1"/>
  <c r="BS117" i="3" s="1"/>
  <c r="BT117" i="3" s="1"/>
  <c r="BU117" i="3" s="1"/>
  <c r="BV117" i="3" s="1"/>
  <c r="BW117" i="3" s="1"/>
  <c r="BX117" i="3" s="1"/>
  <c r="BY117" i="3" s="1"/>
  <c r="BZ117" i="3" s="1"/>
  <c r="CA117" i="3" s="1"/>
  <c r="CB117" i="3" s="1"/>
  <c r="CC117" i="3" s="1"/>
  <c r="CD117" i="3" s="1"/>
  <c r="AI283" i="3"/>
  <c r="AJ283" i="3"/>
  <c r="AK283" i="3"/>
  <c r="AL283" i="3"/>
  <c r="AM283" i="3"/>
  <c r="AN283" i="3"/>
  <c r="AO283" i="3"/>
  <c r="AH283" i="3"/>
  <c r="K279" i="3"/>
  <c r="L279" i="3"/>
  <c r="M279" i="3"/>
  <c r="N279" i="3"/>
  <c r="O279" i="3"/>
  <c r="R279" i="3"/>
  <c r="S279" i="3"/>
  <c r="Z279" i="3"/>
  <c r="AB279" i="3"/>
  <c r="AG279" i="3"/>
  <c r="AI279" i="3"/>
  <c r="AJ279" i="3"/>
  <c r="AK279" i="3"/>
  <c r="AL279" i="3"/>
  <c r="AM279" i="3"/>
  <c r="AN279" i="3"/>
  <c r="AO279" i="3"/>
  <c r="AQ139" i="3"/>
  <c r="AR139" i="3" s="1"/>
  <c r="AS139" i="3" s="1"/>
  <c r="AT139" i="3" s="1"/>
  <c r="AU139" i="3" s="1"/>
  <c r="AV139" i="3" s="1"/>
  <c r="AW139" i="3" s="1"/>
  <c r="AX139" i="3" s="1"/>
  <c r="AY139" i="3" s="1"/>
  <c r="AZ139" i="3" s="1"/>
  <c r="BA139" i="3" s="1"/>
  <c r="BB139" i="3" s="1"/>
  <c r="BC139" i="3" s="1"/>
  <c r="BD139" i="3" s="1"/>
  <c r="BE139" i="3" s="1"/>
  <c r="BF139" i="3" s="1"/>
  <c r="BG139" i="3" s="1"/>
  <c r="BH139" i="3" s="1"/>
  <c r="AH265" i="3"/>
  <c r="AI265" i="3" s="1"/>
  <c r="AJ265" i="3" s="1"/>
  <c r="AK265" i="3" s="1"/>
  <c r="AL265" i="3" s="1"/>
  <c r="AM265" i="3" s="1"/>
  <c r="AN265" i="3" s="1"/>
  <c r="AO265" i="3" s="1"/>
  <c r="AP265" i="3" s="1"/>
  <c r="AQ265" i="3" s="1"/>
  <c r="AR265" i="3" s="1"/>
  <c r="AS265" i="3" s="1"/>
  <c r="AT265" i="3" s="1"/>
  <c r="AU265" i="3" s="1"/>
  <c r="AV265" i="3" s="1"/>
  <c r="AW265" i="3" s="1"/>
  <c r="AX265" i="3" s="1"/>
  <c r="AH253" i="3"/>
  <c r="AI253" i="3" s="1"/>
  <c r="AJ253" i="3" s="1"/>
  <c r="AK253" i="3" s="1"/>
  <c r="AL253" i="3" s="1"/>
  <c r="AM253" i="3" s="1"/>
  <c r="AN253" i="3" s="1"/>
  <c r="AO253" i="3" s="1"/>
  <c r="AP253" i="3" s="1"/>
  <c r="AQ253" i="3" s="1"/>
  <c r="AR253" i="3" s="1"/>
  <c r="AS253" i="3" s="1"/>
  <c r="AT253" i="3" s="1"/>
  <c r="AU253" i="3" s="1"/>
  <c r="AV253" i="3" s="1"/>
  <c r="AW253" i="3" s="1"/>
  <c r="AH277" i="3"/>
  <c r="AI277" i="3" s="1"/>
  <c r="AJ277" i="3" s="1"/>
  <c r="AK277" i="3" s="1"/>
  <c r="AL277" i="3" s="1"/>
  <c r="AM277" i="3" s="1"/>
  <c r="AN277" i="3" s="1"/>
  <c r="AO277" i="3" s="1"/>
  <c r="AP277" i="3" s="1"/>
  <c r="AQ277" i="3" s="1"/>
  <c r="AR277" i="3" s="1"/>
  <c r="AS277" i="3" s="1"/>
  <c r="AT277" i="3" s="1"/>
  <c r="AU277" i="3" s="1"/>
  <c r="AH259" i="3"/>
  <c r="AI259" i="3" s="1"/>
  <c r="AJ259" i="3" s="1"/>
  <c r="AK259" i="3" s="1"/>
  <c r="AL259" i="3" s="1"/>
  <c r="AM259" i="3" s="1"/>
  <c r="AN259" i="3" s="1"/>
  <c r="AO259" i="3" s="1"/>
  <c r="AP259" i="3" s="1"/>
  <c r="AQ259" i="3" s="1"/>
  <c r="AR259" i="3" s="1"/>
  <c r="AS259" i="3" s="1"/>
  <c r="AT259" i="3" s="1"/>
  <c r="AU259" i="3" s="1"/>
  <c r="AV259" i="3" s="1"/>
  <c r="AW259" i="3" s="1"/>
  <c r="AH271" i="3"/>
  <c r="AI271" i="3" s="1"/>
  <c r="AJ271" i="3" s="1"/>
  <c r="AK271" i="3" s="1"/>
  <c r="AL271" i="3" s="1"/>
  <c r="AM271" i="3" s="1"/>
  <c r="AN271" i="3" s="1"/>
  <c r="AO271" i="3" s="1"/>
  <c r="AH151" i="3"/>
  <c r="AI151" i="3" s="1"/>
  <c r="AJ151" i="3" s="1"/>
  <c r="AK151" i="3" s="1"/>
  <c r="AL151" i="3" s="1"/>
  <c r="AM151" i="3" s="1"/>
  <c r="AN151" i="3" s="1"/>
  <c r="AO151" i="3" s="1"/>
  <c r="AP151" i="3" s="1"/>
  <c r="AQ151" i="3" s="1"/>
  <c r="AR151" i="3" s="1"/>
  <c r="AS151" i="3" s="1"/>
  <c r="AT151" i="3" s="1"/>
  <c r="AU151" i="3" s="1"/>
  <c r="AV151" i="3" s="1"/>
  <c r="AW151" i="3" s="1"/>
  <c r="AH43" i="3"/>
  <c r="AI43" i="3" s="1"/>
  <c r="AJ43" i="3" s="1"/>
  <c r="AK43" i="3" s="1"/>
  <c r="AL43" i="3" s="1"/>
  <c r="AM43" i="3" s="1"/>
  <c r="AN43" i="3" s="1"/>
  <c r="AH247" i="3"/>
  <c r="AI247" i="3" s="1"/>
  <c r="AJ247" i="3" s="1"/>
  <c r="AK247" i="3" s="1"/>
  <c r="AL247" i="3" s="1"/>
  <c r="AM247" i="3" s="1"/>
  <c r="AN247" i="3" s="1"/>
  <c r="AO247" i="3" s="1"/>
  <c r="AP247" i="3" s="1"/>
  <c r="AQ247" i="3" s="1"/>
  <c r="AR247" i="3" s="1"/>
  <c r="AS247" i="3" s="1"/>
  <c r="AT247" i="3" s="1"/>
  <c r="AU247" i="3" s="1"/>
  <c r="AV247" i="3" s="1"/>
  <c r="AW247" i="3" s="1"/>
  <c r="AH241" i="3"/>
  <c r="AI241" i="3" s="1"/>
  <c r="AJ241" i="3" s="1"/>
  <c r="AK241" i="3" s="1"/>
  <c r="AL241" i="3" s="1"/>
  <c r="AM241" i="3" s="1"/>
  <c r="AN241" i="3" s="1"/>
  <c r="AH235" i="3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I55" i="3"/>
  <c r="AJ55" i="3" s="1"/>
  <c r="AK55" i="3" s="1"/>
  <c r="AL55" i="3" s="1"/>
  <c r="AM55" i="3" s="1"/>
  <c r="AN55" i="3" s="1"/>
  <c r="AO55" i="3" s="1"/>
  <c r="AP55" i="3" s="1"/>
  <c r="AQ55" i="3" s="1"/>
  <c r="AR55" i="3" s="1"/>
  <c r="AS55" i="3" s="1"/>
  <c r="AT55" i="3" s="1"/>
  <c r="AU55" i="3" s="1"/>
  <c r="AV55" i="3" s="1"/>
  <c r="AW55" i="3" s="1"/>
  <c r="AX55" i="3" s="1"/>
  <c r="AY55" i="3" s="1"/>
  <c r="AZ55" i="3" s="1"/>
  <c r="BA55" i="3" s="1"/>
  <c r="BB55" i="3" s="1"/>
  <c r="AH229" i="3"/>
  <c r="AI229" i="3" s="1"/>
  <c r="AJ229" i="3" s="1"/>
  <c r="AK229" i="3" s="1"/>
  <c r="AL229" i="3" s="1"/>
  <c r="AM229" i="3" s="1"/>
  <c r="AN229" i="3" s="1"/>
  <c r="AO229" i="3" s="1"/>
  <c r="AP229" i="3" s="1"/>
  <c r="AQ229" i="3" s="1"/>
  <c r="AR229" i="3" s="1"/>
  <c r="AS229" i="3" s="1"/>
  <c r="AT229" i="3" s="1"/>
  <c r="AU229" i="3" s="1"/>
  <c r="AV229" i="3" s="1"/>
  <c r="AX37" i="3"/>
  <c r="AY37" i="3" s="1"/>
  <c r="AZ37" i="3" s="1"/>
  <c r="BA37" i="3" s="1"/>
  <c r="BB37" i="3" s="1"/>
  <c r="AH223" i="3"/>
  <c r="AI223" i="3" s="1"/>
  <c r="AJ223" i="3" s="1"/>
  <c r="AK223" i="3" s="1"/>
  <c r="AL223" i="3" s="1"/>
  <c r="AM223" i="3" s="1"/>
  <c r="AN223" i="3" s="1"/>
  <c r="AO223" i="3" s="1"/>
  <c r="AP223" i="3" s="1"/>
  <c r="AQ223" i="3" s="1"/>
  <c r="AR223" i="3" s="1"/>
  <c r="AS223" i="3" s="1"/>
  <c r="AT223" i="3" s="1"/>
  <c r="AU223" i="3" s="1"/>
  <c r="AV223" i="3" s="1"/>
  <c r="AW223" i="3" s="1"/>
  <c r="AX223" i="3" s="1"/>
  <c r="AH217" i="3"/>
  <c r="AI217" i="3" s="1"/>
  <c r="AJ217" i="3" s="1"/>
  <c r="AK217" i="3" s="1"/>
  <c r="AL217" i="3" s="1"/>
  <c r="AM217" i="3" s="1"/>
  <c r="AN217" i="3" s="1"/>
  <c r="AO217" i="3" s="1"/>
  <c r="AP217" i="3" s="1"/>
  <c r="AQ217" i="3" s="1"/>
  <c r="AR217" i="3" s="1"/>
  <c r="AS217" i="3" s="1"/>
  <c r="AT217" i="3" s="1"/>
  <c r="AU217" i="3" s="1"/>
  <c r="AV217" i="3" s="1"/>
  <c r="AW217" i="3" s="1"/>
  <c r="AX217" i="3" s="1"/>
  <c r="AI13" i="3"/>
  <c r="AJ13" i="3" s="1"/>
  <c r="AK13" i="3" s="1"/>
  <c r="AL13" i="3" s="1"/>
  <c r="AM13" i="3" s="1"/>
  <c r="AN13" i="3" s="1"/>
  <c r="AO13" i="3" s="1"/>
  <c r="AP13" i="3" s="1"/>
  <c r="AQ13" i="3" s="1"/>
  <c r="AR13" i="3" s="1"/>
  <c r="AS13" i="3" s="1"/>
  <c r="AT13" i="3" s="1"/>
  <c r="AU13" i="3" s="1"/>
  <c r="AV13" i="3" s="1"/>
  <c r="AW13" i="3" s="1"/>
  <c r="AX13" i="3" s="1"/>
  <c r="AY13" i="3" s="1"/>
  <c r="AZ13" i="3" s="1"/>
  <c r="BA13" i="3" s="1"/>
  <c r="BB13" i="3" s="1"/>
  <c r="BC13" i="3" s="1"/>
  <c r="BD13" i="3" s="1"/>
  <c r="BE13" i="3" s="1"/>
  <c r="BF13" i="3" s="1"/>
  <c r="BG13" i="3" s="1"/>
  <c r="BH13" i="3" s="1"/>
  <c r="BI13" i="3" s="1"/>
  <c r="BJ13" i="3" s="1"/>
  <c r="BK13" i="3" s="1"/>
  <c r="BL13" i="3" s="1"/>
  <c r="BM13" i="3" s="1"/>
  <c r="BN13" i="3" s="1"/>
  <c r="BO13" i="3" s="1"/>
  <c r="BP13" i="3" s="1"/>
  <c r="BQ13" i="3" s="1"/>
  <c r="CU141" i="3" l="1"/>
  <c r="CE117" i="3"/>
  <c r="CF117" i="3" s="1"/>
  <c r="CG117" i="3" s="1"/>
  <c r="CH117" i="3" s="1"/>
  <c r="CI117" i="3" s="1"/>
  <c r="CJ117" i="3" s="1"/>
  <c r="CK117" i="3" s="1"/>
  <c r="CL117" i="3" s="1"/>
  <c r="CM117" i="3" s="1"/>
  <c r="CN117" i="3" s="1"/>
  <c r="CO117" i="3" s="1"/>
  <c r="CP117" i="3" s="1"/>
  <c r="CQ117" i="3" s="1"/>
  <c r="CR117" i="3" s="1"/>
  <c r="CS117" i="3" s="1"/>
  <c r="CT117" i="3" s="1"/>
  <c r="CU117" i="3" s="1"/>
  <c r="BQ119" i="3"/>
  <c r="Q17" i="2"/>
  <c r="AP271" i="3"/>
  <c r="AQ271" i="3" s="1"/>
  <c r="AR271" i="3" s="1"/>
  <c r="AS271" i="3" s="1"/>
  <c r="AT271" i="3" s="1"/>
  <c r="AU271" i="3" s="1"/>
  <c r="AV271" i="3" s="1"/>
  <c r="AW271" i="3" s="1"/>
  <c r="AX271" i="3" s="1"/>
  <c r="AY271" i="3" s="1"/>
  <c r="AZ271" i="3" s="1"/>
  <c r="CV141" i="3" l="1"/>
  <c r="CV280" i="3" s="1"/>
  <c r="BR119" i="3"/>
  <c r="AC260" i="3"/>
  <c r="DN260" i="3" s="1"/>
  <c r="DN261" i="3" s="1"/>
  <c r="I260" i="3" s="1"/>
  <c r="DO260" i="3" s="1"/>
  <c r="AH248" i="3"/>
  <c r="DN248" i="3" s="1"/>
  <c r="DN249" i="3" s="1"/>
  <c r="I248" i="3" s="1"/>
  <c r="DO248" i="3" s="1"/>
  <c r="BS119" i="3" l="1"/>
  <c r="P279" i="3"/>
  <c r="AH212" i="3"/>
  <c r="AF279" i="3"/>
  <c r="AC279" i="3"/>
  <c r="AA279" i="3"/>
  <c r="Y8" i="3"/>
  <c r="X279" i="3"/>
  <c r="W279" i="3"/>
  <c r="V279" i="3"/>
  <c r="U279" i="3"/>
  <c r="AD8" i="3"/>
  <c r="DN8" i="3" l="1"/>
  <c r="BT119" i="3"/>
  <c r="Y279" i="3"/>
  <c r="Y9" i="3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T279" i="3"/>
  <c r="AH279" i="3"/>
  <c r="J243" i="3"/>
  <c r="J230" i="3"/>
  <c r="DN230" i="3" s="1"/>
  <c r="DN231" i="3" s="1"/>
  <c r="I230" i="3" s="1"/>
  <c r="DO230" i="3" s="1"/>
  <c r="J218" i="3"/>
  <c r="DN218" i="3" s="1"/>
  <c r="DN219" i="3" s="1"/>
  <c r="I218" i="3" s="1"/>
  <c r="DO218" i="3" s="1"/>
  <c r="DN9" i="3" l="1"/>
  <c r="J279" i="3"/>
  <c r="BU119" i="3"/>
  <c r="AX9" i="3"/>
  <c r="J219" i="3"/>
  <c r="Q279" i="3"/>
  <c r="J213" i="3"/>
  <c r="H279" i="3"/>
  <c r="V71" i="3"/>
  <c r="W71" i="3" s="1"/>
  <c r="X71" i="3" s="1"/>
  <c r="Y71" i="3" s="1"/>
  <c r="Z71" i="3" s="1"/>
  <c r="AA71" i="3" s="1"/>
  <c r="AB71" i="3" s="1"/>
  <c r="AC71" i="3" s="1"/>
  <c r="AD71" i="3" s="1"/>
  <c r="AE71" i="3" s="1"/>
  <c r="AF71" i="3" s="1"/>
  <c r="AG71" i="3" s="1"/>
  <c r="AH71" i="3" s="1"/>
  <c r="AI71" i="3" s="1"/>
  <c r="AJ71" i="3" s="1"/>
  <c r="AK71" i="3" s="1"/>
  <c r="AL71" i="3" s="1"/>
  <c r="AM71" i="3" s="1"/>
  <c r="AN71" i="3" s="1"/>
  <c r="AO71" i="3" s="1"/>
  <c r="AP71" i="3" s="1"/>
  <c r="AQ71" i="3" s="1"/>
  <c r="AR71" i="3" s="1"/>
  <c r="AS71" i="3" s="1"/>
  <c r="AT71" i="3" s="1"/>
  <c r="AU71" i="3" s="1"/>
  <c r="AV71" i="3" s="1"/>
  <c r="AW71" i="3" s="1"/>
  <c r="AX71" i="3" s="1"/>
  <c r="AY71" i="3" s="1"/>
  <c r="AZ71" i="3" s="1"/>
  <c r="BA71" i="3" s="1"/>
  <c r="BB71" i="3" s="1"/>
  <c r="V69" i="3"/>
  <c r="W69" i="3" s="1"/>
  <c r="X69" i="3" s="1"/>
  <c r="Y69" i="3" s="1"/>
  <c r="Z69" i="3" s="1"/>
  <c r="AA69" i="3" s="1"/>
  <c r="AB69" i="3" s="1"/>
  <c r="AC69" i="3" s="1"/>
  <c r="AD69" i="3" s="1"/>
  <c r="AE69" i="3" s="1"/>
  <c r="AF69" i="3" s="1"/>
  <c r="AG69" i="3" s="1"/>
  <c r="AH69" i="3" s="1"/>
  <c r="AI69" i="3" s="1"/>
  <c r="AJ69" i="3" s="1"/>
  <c r="AK69" i="3" s="1"/>
  <c r="AL69" i="3" s="1"/>
  <c r="AM69" i="3" s="1"/>
  <c r="AN69" i="3" s="1"/>
  <c r="AO69" i="3" s="1"/>
  <c r="AP69" i="3" s="1"/>
  <c r="AQ69" i="3" s="1"/>
  <c r="AR69" i="3" s="1"/>
  <c r="AS69" i="3" s="1"/>
  <c r="AT69" i="3" s="1"/>
  <c r="AU69" i="3" s="1"/>
  <c r="AV69" i="3" s="1"/>
  <c r="AW69" i="3" s="1"/>
  <c r="AX69" i="3" s="1"/>
  <c r="AY69" i="3" s="1"/>
  <c r="AZ69" i="3" s="1"/>
  <c r="BA69" i="3" s="1"/>
  <c r="BB69" i="3" s="1"/>
  <c r="P53" i="3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I8" i="3" l="1"/>
  <c r="DO8" i="3" s="1"/>
  <c r="BV119" i="3"/>
  <c r="AY9" i="3"/>
  <c r="AO53" i="3"/>
  <c r="BW119" i="3" l="1"/>
  <c r="BX119" i="3" s="1"/>
  <c r="BY119" i="3" s="1"/>
  <c r="BZ119" i="3" s="1"/>
  <c r="CA119" i="3" s="1"/>
  <c r="CB119" i="3" s="1"/>
  <c r="CC119" i="3" s="1"/>
  <c r="CD119" i="3" s="1"/>
  <c r="CE119" i="3" s="1"/>
  <c r="CF119" i="3" s="1"/>
  <c r="CG119" i="3" s="1"/>
  <c r="CH119" i="3" s="1"/>
  <c r="CI119" i="3" s="1"/>
  <c r="CJ119" i="3" s="1"/>
  <c r="CK119" i="3" s="1"/>
  <c r="CL119" i="3" s="1"/>
  <c r="CM119" i="3" s="1"/>
  <c r="CN119" i="3" s="1"/>
  <c r="CO119" i="3" s="1"/>
  <c r="CP119" i="3" s="1"/>
  <c r="CQ119" i="3" s="1"/>
  <c r="CR119" i="3" s="1"/>
  <c r="CS119" i="3" s="1"/>
  <c r="CT119" i="3" s="1"/>
  <c r="CU119" i="3" s="1"/>
  <c r="AP53" i="3"/>
  <c r="AQ53" i="3" s="1"/>
  <c r="AR53" i="3" s="1"/>
  <c r="AS53" i="3" s="1"/>
  <c r="AT53" i="3" s="1"/>
  <c r="AU53" i="3" l="1"/>
  <c r="AV53" i="3" s="1"/>
  <c r="AW53" i="3" s="1"/>
  <c r="AX53" i="3" s="1"/>
  <c r="AY53" i="3" s="1"/>
  <c r="AZ53" i="3" s="1"/>
  <c r="BA53" i="3" s="1"/>
  <c r="BB53" i="3" s="1"/>
  <c r="Y249" i="3"/>
  <c r="Z249" i="3" s="1"/>
  <c r="AA249" i="3" s="1"/>
  <c r="AB249" i="3" s="1"/>
  <c r="AC249" i="3" s="1"/>
  <c r="AD249" i="3" s="1"/>
  <c r="AE249" i="3" s="1"/>
  <c r="AF249" i="3" s="1"/>
  <c r="AG249" i="3" s="1"/>
  <c r="AH249" i="3" s="1"/>
  <c r="AI249" i="3" s="1"/>
  <c r="AJ249" i="3" s="1"/>
  <c r="AK249" i="3" s="1"/>
  <c r="AL249" i="3" s="1"/>
  <c r="AM249" i="3" s="1"/>
  <c r="AN249" i="3" s="1"/>
  <c r="AO249" i="3" s="1"/>
  <c r="AP249" i="3" s="1"/>
  <c r="AQ249" i="3" s="1"/>
  <c r="AR249" i="3" s="1"/>
  <c r="AS249" i="3" s="1"/>
  <c r="AT249" i="3" s="1"/>
  <c r="AU249" i="3" s="1"/>
  <c r="AV249" i="3" s="1"/>
  <c r="AW249" i="3" s="1"/>
  <c r="Y251" i="3"/>
  <c r="Z251" i="3" s="1"/>
  <c r="AA251" i="3" s="1"/>
  <c r="AB251" i="3" s="1"/>
  <c r="AC251" i="3" s="1"/>
  <c r="AD251" i="3" s="1"/>
  <c r="AE251" i="3" s="1"/>
  <c r="K273" i="3"/>
  <c r="L273" i="3" s="1"/>
  <c r="M273" i="3" s="1"/>
  <c r="N273" i="3" s="1"/>
  <c r="O273" i="3" s="1"/>
  <c r="P273" i="3" s="1"/>
  <c r="Q273" i="3" s="1"/>
  <c r="R273" i="3" s="1"/>
  <c r="S273" i="3" s="1"/>
  <c r="T273" i="3" s="1"/>
  <c r="U273" i="3" s="1"/>
  <c r="V273" i="3" s="1"/>
  <c r="W273" i="3" s="1"/>
  <c r="X273" i="3" s="1"/>
  <c r="Y273" i="3" s="1"/>
  <c r="Z273" i="3" s="1"/>
  <c r="AA273" i="3" s="1"/>
  <c r="AB273" i="3" s="1"/>
  <c r="AC273" i="3" s="1"/>
  <c r="AD273" i="3" s="1"/>
  <c r="AE273" i="3" s="1"/>
  <c r="AF273" i="3" s="1"/>
  <c r="AG273" i="3" s="1"/>
  <c r="AH273" i="3" s="1"/>
  <c r="AI273" i="3" s="1"/>
  <c r="AJ273" i="3" s="1"/>
  <c r="AK273" i="3" s="1"/>
  <c r="AL273" i="3" s="1"/>
  <c r="AM273" i="3" s="1"/>
  <c r="AN273" i="3" s="1"/>
  <c r="AO273" i="3" s="1"/>
  <c r="AP273" i="3" s="1"/>
  <c r="AQ273" i="3" s="1"/>
  <c r="AR273" i="3" s="1"/>
  <c r="AS273" i="3" s="1"/>
  <c r="AT273" i="3" s="1"/>
  <c r="AU273" i="3" s="1"/>
  <c r="AV273" i="3" s="1"/>
  <c r="AE254" i="3"/>
  <c r="DN254" i="3" s="1"/>
  <c r="DN255" i="3" s="1"/>
  <c r="I254" i="3" s="1"/>
  <c r="DO254" i="3" s="1"/>
  <c r="AD266" i="3"/>
  <c r="DN266" i="3" s="1"/>
  <c r="DN267" i="3" s="1"/>
  <c r="I266" i="3" s="1"/>
  <c r="DO266" i="3" s="1"/>
  <c r="K147" i="3"/>
  <c r="L147" i="3" s="1"/>
  <c r="M147" i="3" s="1"/>
  <c r="N147" i="3" s="1"/>
  <c r="O147" i="3" s="1"/>
  <c r="P147" i="3" s="1"/>
  <c r="Q147" i="3" s="1"/>
  <c r="R147" i="3" s="1"/>
  <c r="S147" i="3" s="1"/>
  <c r="T147" i="3" s="1"/>
  <c r="U147" i="3" s="1"/>
  <c r="V147" i="3" s="1"/>
  <c r="W147" i="3" s="1"/>
  <c r="X147" i="3" s="1"/>
  <c r="Y147" i="3" s="1"/>
  <c r="Z147" i="3" s="1"/>
  <c r="AA147" i="3" s="1"/>
  <c r="AB147" i="3" s="1"/>
  <c r="AC147" i="3" s="1"/>
  <c r="AD147" i="3" s="1"/>
  <c r="AE147" i="3" s="1"/>
  <c r="AF147" i="3" s="1"/>
  <c r="AG147" i="3" s="1"/>
  <c r="AH147" i="3" s="1"/>
  <c r="AI147" i="3" s="1"/>
  <c r="AJ147" i="3" s="1"/>
  <c r="AK147" i="3" s="1"/>
  <c r="AL147" i="3" s="1"/>
  <c r="AM147" i="3" s="1"/>
  <c r="AN147" i="3" s="1"/>
  <c r="AO147" i="3" s="1"/>
  <c r="AP147" i="3" s="1"/>
  <c r="AQ147" i="3" s="1"/>
  <c r="AR147" i="3" s="1"/>
  <c r="AS147" i="3" s="1"/>
  <c r="AT147" i="3" s="1"/>
  <c r="AU147" i="3" s="1"/>
  <c r="AV147" i="3" s="1"/>
  <c r="AW147" i="3" s="1"/>
  <c r="AD212" i="3"/>
  <c r="DN212" i="3" s="1"/>
  <c r="DN213" i="3" s="1"/>
  <c r="I212" i="3" s="1"/>
  <c r="DO212" i="3" s="1"/>
  <c r="AD26" i="3"/>
  <c r="DN26" i="3" s="1"/>
  <c r="Q11" i="3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DN27" i="3" l="1"/>
  <c r="DN279" i="3"/>
  <c r="AD27" i="3"/>
  <c r="AE27" i="3" s="1"/>
  <c r="AF27" i="3" s="1"/>
  <c r="AG27" i="3" s="1"/>
  <c r="AH27" i="3" s="1"/>
  <c r="AI27" i="3" s="1"/>
  <c r="AJ27" i="3" s="1"/>
  <c r="AK27" i="3" s="1"/>
  <c r="AL27" i="3" s="1"/>
  <c r="AM27" i="3" s="1"/>
  <c r="AN27" i="3" s="1"/>
  <c r="AO27" i="3" s="1"/>
  <c r="AP27" i="3" s="1"/>
  <c r="AQ27" i="3" s="1"/>
  <c r="AR27" i="3" s="1"/>
  <c r="AS27" i="3" s="1"/>
  <c r="AT27" i="3" s="1"/>
  <c r="AU27" i="3" s="1"/>
  <c r="AV27" i="3" s="1"/>
  <c r="AW27" i="3" s="1"/>
  <c r="AE279" i="3"/>
  <c r="AD279" i="3"/>
  <c r="AF251" i="3"/>
  <c r="AG251" i="3" s="1"/>
  <c r="AH251" i="3" s="1"/>
  <c r="AI251" i="3" s="1"/>
  <c r="AJ251" i="3" s="1"/>
  <c r="AK251" i="3" s="1"/>
  <c r="AL251" i="3" s="1"/>
  <c r="AM251" i="3" s="1"/>
  <c r="AN251" i="3" s="1"/>
  <c r="AF11" i="3"/>
  <c r="AG11" i="3" s="1"/>
  <c r="AH11" i="3" s="1"/>
  <c r="AI11" i="3" s="1"/>
  <c r="AJ11" i="3" s="1"/>
  <c r="AK11" i="3" s="1"/>
  <c r="AL11" i="3" s="1"/>
  <c r="AM11" i="3" s="1"/>
  <c r="AN11" i="3" s="1"/>
  <c r="S35" i="3"/>
  <c r="T35" i="3" s="1"/>
  <c r="U35" i="3" s="1"/>
  <c r="V35" i="3" s="1"/>
  <c r="W35" i="3" s="1"/>
  <c r="X35" i="3" s="1"/>
  <c r="Y35" i="3" s="1"/>
  <c r="Z35" i="3" s="1"/>
  <c r="AA35" i="3" s="1"/>
  <c r="AB35" i="3" s="1"/>
  <c r="AC35" i="3" s="1"/>
  <c r="AD35" i="3" s="1"/>
  <c r="I26" i="3" l="1"/>
  <c r="DO26" i="3" s="1"/>
  <c r="DN280" i="3"/>
  <c r="AX27" i="3"/>
  <c r="AO11" i="3"/>
  <c r="AO251" i="3"/>
  <c r="AP251" i="3" s="1"/>
  <c r="AQ251" i="3" s="1"/>
  <c r="AR251" i="3" s="1"/>
  <c r="AS251" i="3" s="1"/>
  <c r="AT251" i="3" s="1"/>
  <c r="AE35" i="3"/>
  <c r="AY27" i="3" l="1"/>
  <c r="AU251" i="3"/>
  <c r="AV251" i="3" s="1"/>
  <c r="AW251" i="3" s="1"/>
  <c r="AP11" i="3"/>
  <c r="AQ11" i="3" s="1"/>
  <c r="AR11" i="3" s="1"/>
  <c r="AS11" i="3" s="1"/>
  <c r="AT11" i="3" s="1"/>
  <c r="AF35" i="3"/>
  <c r="AG35" i="3" s="1"/>
  <c r="AH35" i="3" s="1"/>
  <c r="AI35" i="3" s="1"/>
  <c r="AJ35" i="3" s="1"/>
  <c r="AK35" i="3" s="1"/>
  <c r="AL35" i="3" s="1"/>
  <c r="AM35" i="3" s="1"/>
  <c r="AN35" i="3" s="1"/>
  <c r="K269" i="3"/>
  <c r="L269" i="3" s="1"/>
  <c r="M269" i="3" s="1"/>
  <c r="N269" i="3" s="1"/>
  <c r="O269" i="3" s="1"/>
  <c r="P269" i="3" s="1"/>
  <c r="Q269" i="3" s="1"/>
  <c r="R269" i="3" s="1"/>
  <c r="S269" i="3" s="1"/>
  <c r="T269" i="3" s="1"/>
  <c r="U269" i="3" s="1"/>
  <c r="V269" i="3" s="1"/>
  <c r="W269" i="3" s="1"/>
  <c r="X269" i="3" s="1"/>
  <c r="Y269" i="3" s="1"/>
  <c r="Z269" i="3" s="1"/>
  <c r="AA269" i="3" s="1"/>
  <c r="AB269" i="3" s="1"/>
  <c r="AC269" i="3" s="1"/>
  <c r="AD269" i="3" s="1"/>
  <c r="AE269" i="3" s="1"/>
  <c r="G279" i="3"/>
  <c r="K243" i="3"/>
  <c r="L243" i="3" s="1"/>
  <c r="M243" i="3" s="1"/>
  <c r="N243" i="3" s="1"/>
  <c r="O243" i="3" s="1"/>
  <c r="P243" i="3" s="1"/>
  <c r="Q243" i="3" s="1"/>
  <c r="R243" i="3" s="1"/>
  <c r="S243" i="3" s="1"/>
  <c r="T243" i="3" s="1"/>
  <c r="U243" i="3" s="1"/>
  <c r="V243" i="3" s="1"/>
  <c r="W243" i="3" s="1"/>
  <c r="X243" i="3" s="1"/>
  <c r="Y243" i="3" s="1"/>
  <c r="Z243" i="3" s="1"/>
  <c r="AA243" i="3" s="1"/>
  <c r="AB243" i="3" s="1"/>
  <c r="AC243" i="3" s="1"/>
  <c r="AD243" i="3" s="1"/>
  <c r="AE243" i="3" s="1"/>
  <c r="AF243" i="3" s="1"/>
  <c r="AG243" i="3" s="1"/>
  <c r="AH243" i="3" s="1"/>
  <c r="AI243" i="3" s="1"/>
  <c r="AJ243" i="3" s="1"/>
  <c r="AK243" i="3" s="1"/>
  <c r="AL243" i="3" s="1"/>
  <c r="AM243" i="3" s="1"/>
  <c r="AN243" i="3" s="1"/>
  <c r="AO243" i="3" s="1"/>
  <c r="AP243" i="3" s="1"/>
  <c r="AQ243" i="3" s="1"/>
  <c r="AR243" i="3" s="1"/>
  <c r="AS243" i="3" s="1"/>
  <c r="AT243" i="3" s="1"/>
  <c r="AU243" i="3" s="1"/>
  <c r="AV243" i="3" s="1"/>
  <c r="AW243" i="3" s="1"/>
  <c r="K245" i="3"/>
  <c r="L245" i="3" s="1"/>
  <c r="M245" i="3" s="1"/>
  <c r="N245" i="3" s="1"/>
  <c r="O245" i="3" s="1"/>
  <c r="P245" i="3" s="1"/>
  <c r="Q245" i="3" s="1"/>
  <c r="R245" i="3" s="1"/>
  <c r="S245" i="3" s="1"/>
  <c r="T245" i="3" s="1"/>
  <c r="U245" i="3" s="1"/>
  <c r="V245" i="3" s="1"/>
  <c r="W245" i="3" s="1"/>
  <c r="X245" i="3" s="1"/>
  <c r="Y245" i="3" s="1"/>
  <c r="Z245" i="3" s="1"/>
  <c r="AA245" i="3" s="1"/>
  <c r="AB245" i="3" s="1"/>
  <c r="AC245" i="3" s="1"/>
  <c r="AD245" i="3" s="1"/>
  <c r="AE245" i="3" s="1"/>
  <c r="AF245" i="3" s="1"/>
  <c r="AG245" i="3" s="1"/>
  <c r="AH245" i="3" s="1"/>
  <c r="AI245" i="3" s="1"/>
  <c r="AJ245" i="3" s="1"/>
  <c r="AK245" i="3" s="1"/>
  <c r="AL245" i="3" s="1"/>
  <c r="AM245" i="3" s="1"/>
  <c r="AN245" i="3" s="1"/>
  <c r="AO245" i="3" s="1"/>
  <c r="AP245" i="3" s="1"/>
  <c r="AQ245" i="3" s="1"/>
  <c r="AR245" i="3" s="1"/>
  <c r="AS245" i="3" s="1"/>
  <c r="AT245" i="3" s="1"/>
  <c r="AU245" i="3" s="1"/>
  <c r="AV245" i="3" s="1"/>
  <c r="AW245" i="3" s="1"/>
  <c r="J233" i="3"/>
  <c r="K233" i="3" s="1"/>
  <c r="L233" i="3" s="1"/>
  <c r="M233" i="3" s="1"/>
  <c r="N233" i="3" s="1"/>
  <c r="O233" i="3" s="1"/>
  <c r="P233" i="3" s="1"/>
  <c r="Q233" i="3" s="1"/>
  <c r="R233" i="3" s="1"/>
  <c r="S233" i="3" s="1"/>
  <c r="T233" i="3" s="1"/>
  <c r="U233" i="3" s="1"/>
  <c r="V233" i="3" s="1"/>
  <c r="W233" i="3" s="1"/>
  <c r="X233" i="3" s="1"/>
  <c r="Y233" i="3" s="1"/>
  <c r="Z233" i="3" s="1"/>
  <c r="AA233" i="3" s="1"/>
  <c r="AB233" i="3" s="1"/>
  <c r="AC233" i="3" s="1"/>
  <c r="AD233" i="3" s="1"/>
  <c r="J231" i="3"/>
  <c r="K231" i="3" s="1"/>
  <c r="L231" i="3" s="1"/>
  <c r="M231" i="3" s="1"/>
  <c r="N231" i="3" s="1"/>
  <c r="O231" i="3" s="1"/>
  <c r="P231" i="3" s="1"/>
  <c r="Q231" i="3" s="1"/>
  <c r="R231" i="3" s="1"/>
  <c r="S231" i="3" s="1"/>
  <c r="T231" i="3" s="1"/>
  <c r="U231" i="3" s="1"/>
  <c r="V231" i="3" s="1"/>
  <c r="W231" i="3" s="1"/>
  <c r="X231" i="3" s="1"/>
  <c r="Y231" i="3" s="1"/>
  <c r="Z231" i="3" s="1"/>
  <c r="AA231" i="3" s="1"/>
  <c r="AB231" i="3" s="1"/>
  <c r="AC231" i="3" s="1"/>
  <c r="AD231" i="3" s="1"/>
  <c r="AE231" i="3" s="1"/>
  <c r="AF231" i="3" s="1"/>
  <c r="AG231" i="3" s="1"/>
  <c r="AH231" i="3" s="1"/>
  <c r="AI231" i="3" s="1"/>
  <c r="AJ231" i="3" s="1"/>
  <c r="AK231" i="3" s="1"/>
  <c r="AL231" i="3" s="1"/>
  <c r="AM231" i="3" s="1"/>
  <c r="AN231" i="3" s="1"/>
  <c r="AO231" i="3" s="1"/>
  <c r="AP231" i="3" s="1"/>
  <c r="AQ231" i="3" s="1"/>
  <c r="AR231" i="3" s="1"/>
  <c r="AS231" i="3" s="1"/>
  <c r="AT231" i="3" s="1"/>
  <c r="AU231" i="3" s="1"/>
  <c r="AV231" i="3" s="1"/>
  <c r="AW231" i="3" s="1"/>
  <c r="J215" i="3"/>
  <c r="K215" i="3" s="1"/>
  <c r="L215" i="3" s="1"/>
  <c r="M215" i="3" s="1"/>
  <c r="N215" i="3" s="1"/>
  <c r="O215" i="3" s="1"/>
  <c r="P215" i="3" s="1"/>
  <c r="Q215" i="3" s="1"/>
  <c r="R215" i="3" s="1"/>
  <c r="S215" i="3" s="1"/>
  <c r="T215" i="3" s="1"/>
  <c r="U215" i="3" s="1"/>
  <c r="V215" i="3" s="1"/>
  <c r="W215" i="3" s="1"/>
  <c r="X215" i="3" s="1"/>
  <c r="Y215" i="3" s="1"/>
  <c r="Z215" i="3" s="1"/>
  <c r="AA215" i="3" s="1"/>
  <c r="AB215" i="3" s="1"/>
  <c r="AC215" i="3" s="1"/>
  <c r="AD215" i="3" s="1"/>
  <c r="K213" i="3"/>
  <c r="L213" i="3" s="1"/>
  <c r="M213" i="3" s="1"/>
  <c r="N213" i="3" s="1"/>
  <c r="O213" i="3" s="1"/>
  <c r="P213" i="3" s="1"/>
  <c r="Q213" i="3" s="1"/>
  <c r="R213" i="3" s="1"/>
  <c r="S213" i="3" s="1"/>
  <c r="T213" i="3" s="1"/>
  <c r="U213" i="3" s="1"/>
  <c r="V213" i="3" s="1"/>
  <c r="W213" i="3" s="1"/>
  <c r="X213" i="3" s="1"/>
  <c r="Y213" i="3" s="1"/>
  <c r="Z213" i="3" s="1"/>
  <c r="AA213" i="3" s="1"/>
  <c r="AB213" i="3" s="1"/>
  <c r="AC213" i="3" s="1"/>
  <c r="AD213" i="3" s="1"/>
  <c r="AE213" i="3" s="1"/>
  <c r="AF213" i="3" s="1"/>
  <c r="AG213" i="3" s="1"/>
  <c r="AH213" i="3" s="1"/>
  <c r="AI213" i="3" s="1"/>
  <c r="AJ213" i="3" s="1"/>
  <c r="AK213" i="3" s="1"/>
  <c r="AL213" i="3" s="1"/>
  <c r="AM213" i="3" s="1"/>
  <c r="AN213" i="3" s="1"/>
  <c r="AO213" i="3" s="1"/>
  <c r="AP213" i="3" s="1"/>
  <c r="AQ213" i="3" s="1"/>
  <c r="AR213" i="3" s="1"/>
  <c r="AS213" i="3" s="1"/>
  <c r="AT213" i="3" s="1"/>
  <c r="AU213" i="3" s="1"/>
  <c r="AV213" i="3" s="1"/>
  <c r="AW213" i="3" s="1"/>
  <c r="AX213" i="3" s="1"/>
  <c r="AZ27" i="3" l="1"/>
  <c r="BA27" i="3" s="1"/>
  <c r="BB27" i="3" s="1"/>
  <c r="AU11" i="3"/>
  <c r="AV11" i="3" s="1"/>
  <c r="AO35" i="3"/>
  <c r="AP35" i="3" s="1"/>
  <c r="AQ35" i="3" s="1"/>
  <c r="AR35" i="3" s="1"/>
  <c r="AS35" i="3" s="1"/>
  <c r="AT35" i="3" s="1"/>
  <c r="AF269" i="3"/>
  <c r="AG269" i="3" s="1"/>
  <c r="AH269" i="3" s="1"/>
  <c r="AI269" i="3" s="1"/>
  <c r="AJ269" i="3" s="1"/>
  <c r="AK269" i="3" s="1"/>
  <c r="AL269" i="3" s="1"/>
  <c r="AM269" i="3" s="1"/>
  <c r="AN269" i="3" s="1"/>
  <c r="AE233" i="3"/>
  <c r="AE215" i="3"/>
  <c r="AZ9" i="3"/>
  <c r="BA9" i="3" l="1"/>
  <c r="AU35" i="3"/>
  <c r="AV35" i="3" s="1"/>
  <c r="AW35" i="3" s="1"/>
  <c r="AX35" i="3" s="1"/>
  <c r="AY35" i="3" s="1"/>
  <c r="AO269" i="3"/>
  <c r="AP269" i="3" s="1"/>
  <c r="AQ269" i="3" s="1"/>
  <c r="AR269" i="3" s="1"/>
  <c r="AS269" i="3" s="1"/>
  <c r="AT269" i="3" s="1"/>
  <c r="AF233" i="3"/>
  <c r="AG233" i="3" s="1"/>
  <c r="AH233" i="3" s="1"/>
  <c r="AI233" i="3" s="1"/>
  <c r="AJ233" i="3" s="1"/>
  <c r="AK233" i="3" s="1"/>
  <c r="AL233" i="3" s="1"/>
  <c r="AM233" i="3" s="1"/>
  <c r="AN233" i="3" s="1"/>
  <c r="AF215" i="3"/>
  <c r="AG215" i="3" s="1"/>
  <c r="AH215" i="3" s="1"/>
  <c r="AI215" i="3" s="1"/>
  <c r="AJ215" i="3" s="1"/>
  <c r="AK215" i="3" s="1"/>
  <c r="AL215" i="3" s="1"/>
  <c r="AM215" i="3" s="1"/>
  <c r="AN215" i="3" s="1"/>
  <c r="Q29" i="3"/>
  <c r="R29" i="3" s="1"/>
  <c r="S29" i="3" s="1"/>
  <c r="T29" i="3" s="1"/>
  <c r="U29" i="3" s="1"/>
  <c r="V29" i="3" s="1"/>
  <c r="W29" i="3" s="1"/>
  <c r="X29" i="3" s="1"/>
  <c r="Y29" i="3" s="1"/>
  <c r="Z29" i="3" s="1"/>
  <c r="AA29" i="3" s="1"/>
  <c r="AB29" i="3" s="1"/>
  <c r="AC29" i="3" s="1"/>
  <c r="AD29" i="3" s="1"/>
  <c r="J225" i="3"/>
  <c r="K225" i="3" s="1"/>
  <c r="L225" i="3" s="1"/>
  <c r="M225" i="3" s="1"/>
  <c r="N225" i="3" s="1"/>
  <c r="O225" i="3" s="1"/>
  <c r="P225" i="3" s="1"/>
  <c r="Q225" i="3" s="1"/>
  <c r="R225" i="3" s="1"/>
  <c r="S225" i="3" s="1"/>
  <c r="T225" i="3" s="1"/>
  <c r="U225" i="3" s="1"/>
  <c r="V225" i="3" s="1"/>
  <c r="W225" i="3" s="1"/>
  <c r="X225" i="3" s="1"/>
  <c r="Y225" i="3" s="1"/>
  <c r="Z225" i="3" s="1"/>
  <c r="AA225" i="3" s="1"/>
  <c r="AB225" i="3" s="1"/>
  <c r="AC225" i="3" s="1"/>
  <c r="AD225" i="3" s="1"/>
  <c r="AE225" i="3" s="1"/>
  <c r="AF225" i="3" s="1"/>
  <c r="AG225" i="3" s="1"/>
  <c r="AH225" i="3" s="1"/>
  <c r="AI225" i="3" s="1"/>
  <c r="AJ225" i="3" s="1"/>
  <c r="AK225" i="3" s="1"/>
  <c r="AL225" i="3" s="1"/>
  <c r="AM225" i="3" s="1"/>
  <c r="AN225" i="3" s="1"/>
  <c r="AO225" i="3" s="1"/>
  <c r="AP225" i="3" s="1"/>
  <c r="AQ225" i="3" s="1"/>
  <c r="AR225" i="3" s="1"/>
  <c r="AS225" i="3" s="1"/>
  <c r="AT225" i="3" s="1"/>
  <c r="AU225" i="3" s="1"/>
  <c r="AV225" i="3" s="1"/>
  <c r="K33" i="3"/>
  <c r="J221" i="3"/>
  <c r="K221" i="3" s="1"/>
  <c r="L221" i="3" s="1"/>
  <c r="M221" i="3" s="1"/>
  <c r="N221" i="3" s="1"/>
  <c r="O221" i="3" s="1"/>
  <c r="P221" i="3" s="1"/>
  <c r="Q221" i="3" s="1"/>
  <c r="R221" i="3" s="1"/>
  <c r="S221" i="3" s="1"/>
  <c r="T221" i="3" s="1"/>
  <c r="U221" i="3" s="1"/>
  <c r="V221" i="3" s="1"/>
  <c r="W221" i="3" s="1"/>
  <c r="X221" i="3" s="1"/>
  <c r="Y221" i="3" s="1"/>
  <c r="Z221" i="3" s="1"/>
  <c r="AA221" i="3" s="1"/>
  <c r="AB221" i="3" s="1"/>
  <c r="AC221" i="3" s="1"/>
  <c r="AD221" i="3" s="1"/>
  <c r="K219" i="3"/>
  <c r="L219" i="3" s="1"/>
  <c r="M219" i="3" s="1"/>
  <c r="N219" i="3" s="1"/>
  <c r="O219" i="3" s="1"/>
  <c r="P219" i="3" s="1"/>
  <c r="Q219" i="3" s="1"/>
  <c r="R219" i="3" s="1"/>
  <c r="S219" i="3" s="1"/>
  <c r="T219" i="3" s="1"/>
  <c r="U219" i="3" s="1"/>
  <c r="V219" i="3" s="1"/>
  <c r="W219" i="3" s="1"/>
  <c r="X219" i="3" s="1"/>
  <c r="Y219" i="3" s="1"/>
  <c r="Z219" i="3" s="1"/>
  <c r="AA219" i="3" s="1"/>
  <c r="AB219" i="3" s="1"/>
  <c r="AC219" i="3" s="1"/>
  <c r="AD219" i="3" s="1"/>
  <c r="AE219" i="3" s="1"/>
  <c r="AF219" i="3" s="1"/>
  <c r="AG219" i="3" s="1"/>
  <c r="AH219" i="3" s="1"/>
  <c r="AI219" i="3" s="1"/>
  <c r="AJ219" i="3" s="1"/>
  <c r="AK219" i="3" s="1"/>
  <c r="AL219" i="3" s="1"/>
  <c r="AM219" i="3" s="1"/>
  <c r="AN219" i="3" s="1"/>
  <c r="AO219" i="3" s="1"/>
  <c r="AP219" i="3" s="1"/>
  <c r="AQ219" i="3" s="1"/>
  <c r="AR219" i="3" s="1"/>
  <c r="AS219" i="3" s="1"/>
  <c r="AT219" i="3" s="1"/>
  <c r="AU219" i="3" s="1"/>
  <c r="AV219" i="3" s="1"/>
  <c r="AW219" i="3" s="1"/>
  <c r="AX219" i="3" s="1"/>
  <c r="J237" i="3"/>
  <c r="K237" i="3" s="1"/>
  <c r="L237" i="3" s="1"/>
  <c r="M237" i="3" s="1"/>
  <c r="N237" i="3" s="1"/>
  <c r="O237" i="3" s="1"/>
  <c r="P237" i="3" s="1"/>
  <c r="Q237" i="3" s="1"/>
  <c r="R237" i="3" s="1"/>
  <c r="S237" i="3" s="1"/>
  <c r="T237" i="3" s="1"/>
  <c r="U237" i="3" s="1"/>
  <c r="V237" i="3" s="1"/>
  <c r="W237" i="3" s="1"/>
  <c r="X237" i="3" s="1"/>
  <c r="Y237" i="3" s="1"/>
  <c r="Z237" i="3" s="1"/>
  <c r="AA237" i="3" s="1"/>
  <c r="AB237" i="3" s="1"/>
  <c r="AC237" i="3" s="1"/>
  <c r="AD237" i="3" s="1"/>
  <c r="AE237" i="3" s="1"/>
  <c r="AF237" i="3" s="1"/>
  <c r="AG237" i="3" s="1"/>
  <c r="AH237" i="3" s="1"/>
  <c r="AI237" i="3" s="1"/>
  <c r="AJ237" i="3" s="1"/>
  <c r="AK237" i="3" s="1"/>
  <c r="AL237" i="3" s="1"/>
  <c r="AM237" i="3" s="1"/>
  <c r="AN237" i="3" s="1"/>
  <c r="AO237" i="3" s="1"/>
  <c r="AP237" i="3" s="1"/>
  <c r="AQ237" i="3" s="1"/>
  <c r="AR237" i="3" s="1"/>
  <c r="AS237" i="3" s="1"/>
  <c r="AT237" i="3" s="1"/>
  <c r="AU237" i="3" s="1"/>
  <c r="AV237" i="3" s="1"/>
  <c r="AW237" i="3" s="1"/>
  <c r="K261" i="3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J263" i="3"/>
  <c r="K263" i="3" s="1"/>
  <c r="L263" i="3" s="1"/>
  <c r="M263" i="3" s="1"/>
  <c r="N263" i="3" s="1"/>
  <c r="O263" i="3" s="1"/>
  <c r="P263" i="3" s="1"/>
  <c r="Q263" i="3" s="1"/>
  <c r="R263" i="3" s="1"/>
  <c r="S263" i="3" s="1"/>
  <c r="T263" i="3" s="1"/>
  <c r="U263" i="3" s="1"/>
  <c r="V263" i="3" s="1"/>
  <c r="W263" i="3" s="1"/>
  <c r="X263" i="3" s="1"/>
  <c r="Y263" i="3" s="1"/>
  <c r="Z263" i="3" s="1"/>
  <c r="AA263" i="3" s="1"/>
  <c r="AB263" i="3" s="1"/>
  <c r="AC263" i="3" s="1"/>
  <c r="AD263" i="3" s="1"/>
  <c r="AE263" i="3" s="1"/>
  <c r="L113" i="3"/>
  <c r="M113" i="3" s="1"/>
  <c r="N113" i="3" s="1"/>
  <c r="O113" i="3" s="1"/>
  <c r="P113" i="3" s="1"/>
  <c r="Q113" i="3" s="1"/>
  <c r="R113" i="3" s="1"/>
  <c r="S113" i="3" s="1"/>
  <c r="T113" i="3" s="1"/>
  <c r="U113" i="3" s="1"/>
  <c r="V113" i="3" s="1"/>
  <c r="W113" i="3" s="1"/>
  <c r="X113" i="3" s="1"/>
  <c r="Y113" i="3" s="1"/>
  <c r="Z113" i="3" s="1"/>
  <c r="AA113" i="3" s="1"/>
  <c r="AB113" i="3" s="1"/>
  <c r="AC113" i="3" s="1"/>
  <c r="AD113" i="3" s="1"/>
  <c r="AE113" i="3" s="1"/>
  <c r="AZ111" i="3"/>
  <c r="BA111" i="3" s="1"/>
  <c r="BB111" i="3" s="1"/>
  <c r="BC111" i="3" s="1"/>
  <c r="BD111" i="3" s="1"/>
  <c r="BE111" i="3" s="1"/>
  <c r="BF111" i="3" s="1"/>
  <c r="BG111" i="3" s="1"/>
  <c r="BH111" i="3" s="1"/>
  <c r="BI111" i="3" s="1"/>
  <c r="BJ111" i="3" s="1"/>
  <c r="BK111" i="3" s="1"/>
  <c r="BL111" i="3" s="1"/>
  <c r="BM111" i="3" s="1"/>
  <c r="BN111" i="3" s="1"/>
  <c r="BO111" i="3" s="1"/>
  <c r="BP111" i="3" s="1"/>
  <c r="BQ111" i="3" s="1"/>
  <c r="K155" i="3"/>
  <c r="L155" i="3" s="1"/>
  <c r="M155" i="3" s="1"/>
  <c r="N155" i="3" s="1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Y155" i="3" s="1"/>
  <c r="Z155" i="3" s="1"/>
  <c r="AA155" i="3" s="1"/>
  <c r="AB155" i="3" s="1"/>
  <c r="AC155" i="3" s="1"/>
  <c r="AD155" i="3" s="1"/>
  <c r="K257" i="3"/>
  <c r="L257" i="3" s="1"/>
  <c r="M257" i="3" s="1"/>
  <c r="N257" i="3" s="1"/>
  <c r="O257" i="3" s="1"/>
  <c r="P257" i="3" s="1"/>
  <c r="Q257" i="3" s="1"/>
  <c r="R257" i="3" s="1"/>
  <c r="S257" i="3" s="1"/>
  <c r="T257" i="3" s="1"/>
  <c r="U257" i="3" s="1"/>
  <c r="V257" i="3" s="1"/>
  <c r="W257" i="3" s="1"/>
  <c r="X257" i="3" s="1"/>
  <c r="Y257" i="3" s="1"/>
  <c r="Z257" i="3" s="1"/>
  <c r="AA257" i="3" s="1"/>
  <c r="AB257" i="3" s="1"/>
  <c r="AC257" i="3" s="1"/>
  <c r="K255" i="3"/>
  <c r="V149" i="3"/>
  <c r="W149" i="3" s="1"/>
  <c r="X149" i="3" s="1"/>
  <c r="Y149" i="3" s="1"/>
  <c r="Z149" i="3" s="1"/>
  <c r="AA149" i="3" s="1"/>
  <c r="AB149" i="3" s="1"/>
  <c r="AC149" i="3" s="1"/>
  <c r="AD149" i="3" s="1"/>
  <c r="AE149" i="3" s="1"/>
  <c r="AF149" i="3" s="1"/>
  <c r="AG149" i="3" s="1"/>
  <c r="AH149" i="3" s="1"/>
  <c r="AI149" i="3" s="1"/>
  <c r="AJ149" i="3" s="1"/>
  <c r="AK149" i="3" s="1"/>
  <c r="AL149" i="3" s="1"/>
  <c r="AM149" i="3" s="1"/>
  <c r="AN149" i="3" s="1"/>
  <c r="AO149" i="3" s="1"/>
  <c r="AP149" i="3" s="1"/>
  <c r="AQ149" i="3" s="1"/>
  <c r="K267" i="3"/>
  <c r="L267" i="3" s="1"/>
  <c r="M267" i="3" s="1"/>
  <c r="N267" i="3" s="1"/>
  <c r="O267" i="3" s="1"/>
  <c r="P267" i="3" s="1"/>
  <c r="Q267" i="3" s="1"/>
  <c r="R267" i="3" s="1"/>
  <c r="S267" i="3" s="1"/>
  <c r="T267" i="3" s="1"/>
  <c r="U267" i="3" s="1"/>
  <c r="V267" i="3" s="1"/>
  <c r="W267" i="3" s="1"/>
  <c r="X267" i="3" s="1"/>
  <c r="Y267" i="3" s="1"/>
  <c r="Z267" i="3" s="1"/>
  <c r="AA267" i="3" s="1"/>
  <c r="AB267" i="3" s="1"/>
  <c r="AC267" i="3" s="1"/>
  <c r="AD267" i="3" s="1"/>
  <c r="AE267" i="3" s="1"/>
  <c r="AF267" i="3" s="1"/>
  <c r="AG267" i="3" s="1"/>
  <c r="AH267" i="3" s="1"/>
  <c r="AI267" i="3" s="1"/>
  <c r="AJ267" i="3" s="1"/>
  <c r="AK267" i="3" s="1"/>
  <c r="AL267" i="3" s="1"/>
  <c r="AM267" i="3" s="1"/>
  <c r="AN267" i="3" s="1"/>
  <c r="AO267" i="3" s="1"/>
  <c r="AP267" i="3" s="1"/>
  <c r="AQ267" i="3" s="1"/>
  <c r="AR267" i="3" s="1"/>
  <c r="AS267" i="3" s="1"/>
  <c r="AT267" i="3" s="1"/>
  <c r="AU267" i="3" s="1"/>
  <c r="AV267" i="3" s="1"/>
  <c r="AW267" i="3" s="1"/>
  <c r="AX267" i="3" s="1"/>
  <c r="AY267" i="3" s="1"/>
  <c r="AZ267" i="3" s="1"/>
  <c r="AQ137" i="3"/>
  <c r="AR137" i="3" s="1"/>
  <c r="AS137" i="3" s="1"/>
  <c r="AT137" i="3" s="1"/>
  <c r="V275" i="3"/>
  <c r="W275" i="3" s="1"/>
  <c r="X275" i="3" s="1"/>
  <c r="Y275" i="3" s="1"/>
  <c r="Z275" i="3" s="1"/>
  <c r="AA275" i="3" s="1"/>
  <c r="AB275" i="3" s="1"/>
  <c r="AC275" i="3" s="1"/>
  <c r="AD275" i="3" s="1"/>
  <c r="AE275" i="3" s="1"/>
  <c r="AF275" i="3" s="1"/>
  <c r="AG275" i="3" s="1"/>
  <c r="AH275" i="3" s="1"/>
  <c r="AI275" i="3" s="1"/>
  <c r="AJ275" i="3" s="1"/>
  <c r="AK275" i="3" s="1"/>
  <c r="AL275" i="3" s="1"/>
  <c r="AM275" i="3" s="1"/>
  <c r="AN275" i="3" s="1"/>
  <c r="AO275" i="3" s="1"/>
  <c r="AZ35" i="3" l="1"/>
  <c r="BR111" i="3"/>
  <c r="BS111" i="3" s="1"/>
  <c r="BB9" i="3"/>
  <c r="L33" i="3"/>
  <c r="M33" i="3" s="1"/>
  <c r="N33" i="3" s="1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AC33" i="3" s="1"/>
  <c r="AD33" i="3" s="1"/>
  <c r="AE33" i="3" s="1"/>
  <c r="AF33" i="3" s="1"/>
  <c r="AG33" i="3" s="1"/>
  <c r="AH33" i="3" s="1"/>
  <c r="AI33" i="3" s="1"/>
  <c r="AJ33" i="3" s="1"/>
  <c r="AK33" i="3" s="1"/>
  <c r="AL33" i="3" s="1"/>
  <c r="AM33" i="3" s="1"/>
  <c r="AN33" i="3" s="1"/>
  <c r="AO33" i="3" s="1"/>
  <c r="AP33" i="3" s="1"/>
  <c r="AQ33" i="3" s="1"/>
  <c r="AR33" i="3" s="1"/>
  <c r="AS33" i="3" s="1"/>
  <c r="AT33" i="3" s="1"/>
  <c r="AU33" i="3" s="1"/>
  <c r="AV33" i="3" s="1"/>
  <c r="AW33" i="3" s="1"/>
  <c r="AU137" i="3"/>
  <c r="AV137" i="3" s="1"/>
  <c r="AW137" i="3" s="1"/>
  <c r="AX137" i="3" s="1"/>
  <c r="AY137" i="3" s="1"/>
  <c r="AZ137" i="3" s="1"/>
  <c r="BA137" i="3" s="1"/>
  <c r="BB137" i="3" s="1"/>
  <c r="BC137" i="3" s="1"/>
  <c r="BD137" i="3" s="1"/>
  <c r="AU269" i="3"/>
  <c r="AV269" i="3" s="1"/>
  <c r="AW269" i="3" s="1"/>
  <c r="AX269" i="3" s="1"/>
  <c r="AY269" i="3" s="1"/>
  <c r="AZ269" i="3" s="1"/>
  <c r="AO215" i="3"/>
  <c r="AP215" i="3" s="1"/>
  <c r="AO233" i="3"/>
  <c r="AF113" i="3"/>
  <c r="AG113" i="3" s="1"/>
  <c r="AF263" i="3"/>
  <c r="AG263" i="3" s="1"/>
  <c r="AH263" i="3" s="1"/>
  <c r="AI263" i="3" s="1"/>
  <c r="AJ263" i="3" s="1"/>
  <c r="AK263" i="3" s="1"/>
  <c r="AL263" i="3" s="1"/>
  <c r="AM263" i="3" s="1"/>
  <c r="AN263" i="3" s="1"/>
  <c r="AE221" i="3"/>
  <c r="AD257" i="3"/>
  <c r="AE257" i="3" s="1"/>
  <c r="AE155" i="3"/>
  <c r="AF155" i="3" s="1"/>
  <c r="AG155" i="3" s="1"/>
  <c r="AH155" i="3" s="1"/>
  <c r="AE29" i="3"/>
  <c r="L255" i="3"/>
  <c r="M255" i="3" s="1"/>
  <c r="N255" i="3" s="1"/>
  <c r="O255" i="3" s="1"/>
  <c r="P255" i="3" s="1"/>
  <c r="Q255" i="3" s="1"/>
  <c r="R255" i="3" s="1"/>
  <c r="S255" i="3" s="1"/>
  <c r="T255" i="3" s="1"/>
  <c r="U255" i="3" s="1"/>
  <c r="V255" i="3" s="1"/>
  <c r="W255" i="3" s="1"/>
  <c r="X255" i="3" s="1"/>
  <c r="Y255" i="3" s="1"/>
  <c r="Z255" i="3" s="1"/>
  <c r="AA255" i="3" s="1"/>
  <c r="AB255" i="3" s="1"/>
  <c r="AC255" i="3" s="1"/>
  <c r="AD255" i="3" s="1"/>
  <c r="AE255" i="3" s="1"/>
  <c r="AF255" i="3" s="1"/>
  <c r="AG255" i="3" s="1"/>
  <c r="AH255" i="3" s="1"/>
  <c r="AI255" i="3" s="1"/>
  <c r="AJ255" i="3" s="1"/>
  <c r="AK255" i="3" s="1"/>
  <c r="AL255" i="3" s="1"/>
  <c r="AM255" i="3" s="1"/>
  <c r="AN255" i="3" s="1"/>
  <c r="AO255" i="3" s="1"/>
  <c r="AP255" i="3" s="1"/>
  <c r="AQ255" i="3" s="1"/>
  <c r="AX33" i="3" l="1"/>
  <c r="AW280" i="3"/>
  <c r="BC9" i="3"/>
  <c r="BA35" i="3"/>
  <c r="BE137" i="3"/>
  <c r="AR255" i="3"/>
  <c r="AS255" i="3" s="1"/>
  <c r="AT255" i="3" s="1"/>
  <c r="AU255" i="3" s="1"/>
  <c r="AV255" i="3" s="1"/>
  <c r="AW255" i="3" s="1"/>
  <c r="AQ215" i="3"/>
  <c r="AR215" i="3" s="1"/>
  <c r="AS215" i="3" s="1"/>
  <c r="AT215" i="3" s="1"/>
  <c r="AP233" i="3"/>
  <c r="AO263" i="3"/>
  <c r="AI155" i="3"/>
  <c r="AJ155" i="3" s="1"/>
  <c r="AK155" i="3" s="1"/>
  <c r="AL155" i="3" s="1"/>
  <c r="AM155" i="3" s="1"/>
  <c r="AN155" i="3" s="1"/>
  <c r="AH113" i="3"/>
  <c r="AI113" i="3" s="1"/>
  <c r="AJ113" i="3" s="1"/>
  <c r="AK113" i="3" s="1"/>
  <c r="AL113" i="3" s="1"/>
  <c r="AM113" i="3" s="1"/>
  <c r="AN113" i="3" s="1"/>
  <c r="AF29" i="3"/>
  <c r="AG29" i="3" s="1"/>
  <c r="AH29" i="3" s="1"/>
  <c r="AI29" i="3" s="1"/>
  <c r="AJ29" i="3" s="1"/>
  <c r="AK29" i="3" s="1"/>
  <c r="AL29" i="3" s="1"/>
  <c r="AM29" i="3" s="1"/>
  <c r="AN29" i="3" s="1"/>
  <c r="AF257" i="3"/>
  <c r="AG257" i="3" s="1"/>
  <c r="AH257" i="3" s="1"/>
  <c r="AI257" i="3" s="1"/>
  <c r="AJ257" i="3" s="1"/>
  <c r="AK257" i="3" s="1"/>
  <c r="AL257" i="3" s="1"/>
  <c r="AM257" i="3" s="1"/>
  <c r="AN257" i="3" s="1"/>
  <c r="AF221" i="3"/>
  <c r="AG221" i="3" s="1"/>
  <c r="AH221" i="3" s="1"/>
  <c r="AI221" i="3" s="1"/>
  <c r="AJ221" i="3" s="1"/>
  <c r="AK221" i="3" s="1"/>
  <c r="AL221" i="3" s="1"/>
  <c r="AM221" i="3" s="1"/>
  <c r="AN221" i="3" s="1"/>
  <c r="BD9" i="3" l="1"/>
  <c r="BB35" i="3"/>
  <c r="AY33" i="3"/>
  <c r="AX280" i="3"/>
  <c r="BF137" i="3"/>
  <c r="AU215" i="3"/>
  <c r="AV215" i="3" s="1"/>
  <c r="AW215" i="3" s="1"/>
  <c r="AX215" i="3" s="1"/>
  <c r="AQ233" i="3"/>
  <c r="AR233" i="3" s="1"/>
  <c r="AS233" i="3" s="1"/>
  <c r="AT233" i="3" s="1"/>
  <c r="AP263" i="3"/>
  <c r="AQ263" i="3" s="1"/>
  <c r="AR263" i="3" s="1"/>
  <c r="AS263" i="3" s="1"/>
  <c r="AT263" i="3" s="1"/>
  <c r="AO155" i="3"/>
  <c r="AO113" i="3"/>
  <c r="AP113" i="3" s="1"/>
  <c r="AQ113" i="3" s="1"/>
  <c r="AR113" i="3" s="1"/>
  <c r="AS113" i="3" s="1"/>
  <c r="AT113" i="3" s="1"/>
  <c r="AO257" i="3"/>
  <c r="AP257" i="3" s="1"/>
  <c r="AQ257" i="3" s="1"/>
  <c r="AR257" i="3" s="1"/>
  <c r="AO29" i="3"/>
  <c r="AP29" i="3" s="1"/>
  <c r="AQ29" i="3" s="1"/>
  <c r="AR29" i="3" s="1"/>
  <c r="AS29" i="3" s="1"/>
  <c r="AT29" i="3" s="1"/>
  <c r="AO221" i="3"/>
  <c r="AZ33" i="3" l="1"/>
  <c r="AY280" i="3"/>
  <c r="BE9" i="3"/>
  <c r="BG137" i="3"/>
  <c r="AS257" i="3"/>
  <c r="AT257" i="3" s="1"/>
  <c r="AU113" i="3"/>
  <c r="AV113" i="3" s="1"/>
  <c r="AW113" i="3" s="1"/>
  <c r="AX113" i="3" s="1"/>
  <c r="AY113" i="3" s="1"/>
  <c r="AU233" i="3"/>
  <c r="AV233" i="3" s="1"/>
  <c r="AW233" i="3" s="1"/>
  <c r="AU263" i="3"/>
  <c r="AV263" i="3" s="1"/>
  <c r="AW263" i="3" s="1"/>
  <c r="AX263" i="3" s="1"/>
  <c r="AU29" i="3"/>
  <c r="AV29" i="3" s="1"/>
  <c r="AW29" i="3" s="1"/>
  <c r="AP155" i="3"/>
  <c r="AQ155" i="3" s="1"/>
  <c r="AR155" i="3" s="1"/>
  <c r="AS155" i="3" s="1"/>
  <c r="AT155" i="3" s="1"/>
  <c r="AP221" i="3"/>
  <c r="AQ221" i="3" s="1"/>
  <c r="AR221" i="3" s="1"/>
  <c r="AS221" i="3" s="1"/>
  <c r="AT221" i="3" s="1"/>
  <c r="AZ113" i="3" l="1"/>
  <c r="BA33" i="3"/>
  <c r="AZ280" i="3"/>
  <c r="BF9" i="3"/>
  <c r="AX29" i="3"/>
  <c r="BH137" i="3"/>
  <c r="AU155" i="3"/>
  <c r="AV155" i="3" s="1"/>
  <c r="AW155" i="3" s="1"/>
  <c r="AX155" i="3" s="1"/>
  <c r="AY155" i="3" s="1"/>
  <c r="AZ155" i="3" s="1"/>
  <c r="BA155" i="3" s="1"/>
  <c r="BB155" i="3" s="1"/>
  <c r="BC155" i="3" s="1"/>
  <c r="BD155" i="3" s="1"/>
  <c r="AU257" i="3"/>
  <c r="AV257" i="3" s="1"/>
  <c r="AW257" i="3" s="1"/>
  <c r="AU221" i="3"/>
  <c r="AV221" i="3" s="1"/>
  <c r="AW221" i="3" s="1"/>
  <c r="AX221" i="3" s="1"/>
  <c r="AW282" i="3" l="1"/>
  <c r="AX282" i="3"/>
  <c r="BB33" i="3"/>
  <c r="BA280" i="3"/>
  <c r="AY282" i="3"/>
  <c r="BG9" i="3"/>
  <c r="BA113" i="3"/>
  <c r="AZ282" i="3"/>
  <c r="BI137" i="3"/>
  <c r="BB113" i="3" l="1"/>
  <c r="BA282" i="3"/>
  <c r="BH9" i="3"/>
  <c r="BJ137" i="3"/>
  <c r="BI9" i="3" l="1"/>
  <c r="BC113" i="3"/>
  <c r="BD113" i="3" s="1"/>
  <c r="BE113" i="3" s="1"/>
  <c r="BF113" i="3" s="1"/>
  <c r="BG113" i="3" s="1"/>
  <c r="BH113" i="3" s="1"/>
  <c r="BI113" i="3" s="1"/>
  <c r="BJ113" i="3" s="1"/>
  <c r="BK113" i="3" s="1"/>
  <c r="BL113" i="3" s="1"/>
  <c r="BM113" i="3" s="1"/>
  <c r="BN113" i="3" s="1"/>
  <c r="BO113" i="3" s="1"/>
  <c r="BP113" i="3" s="1"/>
  <c r="BQ113" i="3" s="1"/>
  <c r="BR113" i="3" s="1"/>
  <c r="BS113" i="3" s="1"/>
  <c r="BB282" i="3"/>
  <c r="BK137" i="3"/>
  <c r="Q13" i="2"/>
  <c r="Q10" i="2"/>
  <c r="BJ9" i="3" l="1"/>
  <c r="BL137" i="3"/>
  <c r="BK9" i="3" l="1"/>
  <c r="BM137" i="3"/>
  <c r="BL9" i="3" l="1"/>
  <c r="BN137" i="3"/>
  <c r="BM9" i="3" l="1"/>
  <c r="BO137" i="3"/>
  <c r="BN9" i="3" l="1"/>
  <c r="BP137" i="3"/>
  <c r="R8" i="2"/>
  <c r="R13" i="2"/>
  <c r="R30" i="2" l="1"/>
  <c r="BO9" i="3"/>
  <c r="BQ137" i="3"/>
  <c r="BP9" i="3" l="1"/>
  <c r="BR137" i="3"/>
  <c r="I279" i="3" l="1"/>
  <c r="DO279" i="3"/>
  <c r="BQ9" i="3"/>
  <c r="BS137" i="3"/>
  <c r="BC83" i="3"/>
  <c r="BD83" i="3" s="1"/>
  <c r="BE83" i="3" s="1"/>
  <c r="BF83" i="3" s="1"/>
  <c r="BG83" i="3" s="1"/>
  <c r="BH83" i="3" s="1"/>
  <c r="BI83" i="3" s="1"/>
  <c r="BJ83" i="3" s="1"/>
  <c r="BK83" i="3" s="1"/>
  <c r="BL83" i="3" s="1"/>
  <c r="BM83" i="3" s="1"/>
  <c r="BN83" i="3" s="1"/>
  <c r="BO83" i="3" s="1"/>
  <c r="BP83" i="3" s="1"/>
  <c r="BQ83" i="3" s="1"/>
  <c r="BR83" i="3" s="1"/>
  <c r="BS83" i="3" s="1"/>
  <c r="BT83" i="3" s="1"/>
  <c r="BU83" i="3" s="1"/>
  <c r="BV83" i="3" s="1"/>
  <c r="BW83" i="3" s="1"/>
  <c r="BX83" i="3" s="1"/>
  <c r="BY83" i="3" s="1"/>
  <c r="BZ83" i="3" s="1"/>
  <c r="CA83" i="3" s="1"/>
  <c r="CB83" i="3" s="1"/>
  <c r="CC83" i="3" s="1"/>
  <c r="CD83" i="3" s="1"/>
  <c r="CE83" i="3" s="1"/>
  <c r="CF83" i="3" s="1"/>
  <c r="CG83" i="3" s="1"/>
  <c r="CH83" i="3" s="1"/>
  <c r="CI83" i="3" s="1"/>
  <c r="CJ83" i="3" s="1"/>
  <c r="CK83" i="3" s="1"/>
  <c r="CL83" i="3" s="1"/>
  <c r="CM83" i="3" s="1"/>
  <c r="CN83" i="3" s="1"/>
  <c r="CO83" i="3" s="1"/>
  <c r="CP83" i="3" s="1"/>
  <c r="CQ83" i="3" s="1"/>
  <c r="CR83" i="3" s="1"/>
  <c r="CS83" i="3" s="1"/>
  <c r="CT83" i="3" s="1"/>
  <c r="CU83" i="3" s="1"/>
  <c r="BC71" i="3"/>
  <c r="BD71" i="3" s="1"/>
  <c r="BE71" i="3" s="1"/>
  <c r="BF71" i="3" s="1"/>
  <c r="BG71" i="3" s="1"/>
  <c r="BH71" i="3" s="1"/>
  <c r="BI71" i="3" s="1"/>
  <c r="BJ71" i="3" s="1"/>
  <c r="BK71" i="3" s="1"/>
  <c r="BL71" i="3" s="1"/>
  <c r="BM71" i="3" s="1"/>
  <c r="BN71" i="3" s="1"/>
  <c r="BO71" i="3" s="1"/>
  <c r="BP71" i="3" s="1"/>
  <c r="BQ71" i="3" s="1"/>
  <c r="BR71" i="3" s="1"/>
  <c r="BS71" i="3" s="1"/>
  <c r="BT71" i="3" s="1"/>
  <c r="BU71" i="3" s="1"/>
  <c r="BV71" i="3" s="1"/>
  <c r="BW71" i="3" s="1"/>
  <c r="BX71" i="3" s="1"/>
  <c r="BY71" i="3" s="1"/>
  <c r="BZ71" i="3" s="1"/>
  <c r="CA71" i="3" s="1"/>
  <c r="CB71" i="3" s="1"/>
  <c r="CC71" i="3" s="1"/>
  <c r="CD71" i="3" s="1"/>
  <c r="CE71" i="3" s="1"/>
  <c r="CF71" i="3" s="1"/>
  <c r="CG71" i="3" s="1"/>
  <c r="CH71" i="3" s="1"/>
  <c r="CI71" i="3" s="1"/>
  <c r="CJ71" i="3" s="1"/>
  <c r="CK71" i="3" s="1"/>
  <c r="CL71" i="3" s="1"/>
  <c r="CM71" i="3" s="1"/>
  <c r="CN71" i="3" s="1"/>
  <c r="CO71" i="3" s="1"/>
  <c r="CP71" i="3" s="1"/>
  <c r="CQ71" i="3" s="1"/>
  <c r="CR71" i="3" s="1"/>
  <c r="CS71" i="3" s="1"/>
  <c r="CT71" i="3" s="1"/>
  <c r="CU71" i="3" s="1"/>
  <c r="BC61" i="3"/>
  <c r="BD61" i="3" s="1"/>
  <c r="BE61" i="3" s="1"/>
  <c r="BF61" i="3" s="1"/>
  <c r="BG61" i="3" s="1"/>
  <c r="BH61" i="3" s="1"/>
  <c r="BI61" i="3" s="1"/>
  <c r="BJ61" i="3" s="1"/>
  <c r="BK61" i="3" s="1"/>
  <c r="BL61" i="3" s="1"/>
  <c r="BM61" i="3" s="1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P61" i="3" s="1"/>
  <c r="CQ61" i="3" s="1"/>
  <c r="CR61" i="3" s="1"/>
  <c r="CS61" i="3" s="1"/>
  <c r="CT61" i="3" s="1"/>
  <c r="CU61" i="3" s="1"/>
  <c r="BC57" i="3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BC53" i="3"/>
  <c r="BD53" i="3" s="1"/>
  <c r="BE53" i="3" s="1"/>
  <c r="BF53" i="3" s="1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CD53" i="3" s="1"/>
  <c r="CE53" i="3" s="1"/>
  <c r="CF53" i="3" s="1"/>
  <c r="CG53" i="3" s="1"/>
  <c r="CH53" i="3" s="1"/>
  <c r="CI53" i="3" s="1"/>
  <c r="CJ53" i="3" s="1"/>
  <c r="CK53" i="3" s="1"/>
  <c r="CL53" i="3" s="1"/>
  <c r="CM53" i="3" s="1"/>
  <c r="CN53" i="3" s="1"/>
  <c r="CO53" i="3" s="1"/>
  <c r="CP53" i="3" s="1"/>
  <c r="CQ53" i="3" s="1"/>
  <c r="CR53" i="3" s="1"/>
  <c r="CS53" i="3" s="1"/>
  <c r="CT53" i="3" s="1"/>
  <c r="CU53" i="3" s="1"/>
  <c r="BC49" i="3"/>
  <c r="BD49" i="3" s="1"/>
  <c r="BE49" i="3" s="1"/>
  <c r="BF49" i="3" s="1"/>
  <c r="BG49" i="3" s="1"/>
  <c r="BH49" i="3" s="1"/>
  <c r="BI49" i="3" s="1"/>
  <c r="BJ49" i="3" s="1"/>
  <c r="BK49" i="3" s="1"/>
  <c r="BL49" i="3" s="1"/>
  <c r="BM49" i="3" s="1"/>
  <c r="BN49" i="3" s="1"/>
  <c r="BO49" i="3" s="1"/>
  <c r="BP49" i="3" s="1"/>
  <c r="BQ49" i="3" s="1"/>
  <c r="BR49" i="3" s="1"/>
  <c r="BS49" i="3" s="1"/>
  <c r="BT49" i="3" s="1"/>
  <c r="BU49" i="3" s="1"/>
  <c r="BV49" i="3" s="1"/>
  <c r="BW49" i="3" s="1"/>
  <c r="BX49" i="3" s="1"/>
  <c r="BY49" i="3" s="1"/>
  <c r="BZ49" i="3" s="1"/>
  <c r="CA49" i="3" s="1"/>
  <c r="CB49" i="3" s="1"/>
  <c r="CC49" i="3" s="1"/>
  <c r="CD49" i="3" s="1"/>
  <c r="CE49" i="3" s="1"/>
  <c r="CF49" i="3" s="1"/>
  <c r="CG49" i="3" s="1"/>
  <c r="CH49" i="3" s="1"/>
  <c r="CI49" i="3" s="1"/>
  <c r="CJ49" i="3" s="1"/>
  <c r="CK49" i="3" s="1"/>
  <c r="CL49" i="3" s="1"/>
  <c r="BC45" i="3"/>
  <c r="BD45" i="3" s="1"/>
  <c r="BE45" i="3" s="1"/>
  <c r="BF45" i="3" s="1"/>
  <c r="BG45" i="3" s="1"/>
  <c r="BH45" i="3" s="1"/>
  <c r="BI45" i="3" s="1"/>
  <c r="BJ45" i="3" s="1"/>
  <c r="BK45" i="3" s="1"/>
  <c r="BL45" i="3" s="1"/>
  <c r="BM45" i="3" s="1"/>
  <c r="BN45" i="3" s="1"/>
  <c r="BO45" i="3" s="1"/>
  <c r="BP45" i="3" s="1"/>
  <c r="BQ45" i="3" s="1"/>
  <c r="BR45" i="3" s="1"/>
  <c r="BS45" i="3" s="1"/>
  <c r="BT45" i="3" s="1"/>
  <c r="BU45" i="3" s="1"/>
  <c r="BV45" i="3" s="1"/>
  <c r="BW45" i="3" s="1"/>
  <c r="BX45" i="3" s="1"/>
  <c r="BY45" i="3" s="1"/>
  <c r="BZ45" i="3" s="1"/>
  <c r="CA45" i="3" s="1"/>
  <c r="CB45" i="3" s="1"/>
  <c r="CC45" i="3" s="1"/>
  <c r="CD45" i="3" s="1"/>
  <c r="CE45" i="3" s="1"/>
  <c r="CF45" i="3" s="1"/>
  <c r="CG45" i="3" s="1"/>
  <c r="CH45" i="3" s="1"/>
  <c r="CI45" i="3" s="1"/>
  <c r="CJ45" i="3" s="1"/>
  <c r="CK45" i="3" s="1"/>
  <c r="CL45" i="3" s="1"/>
  <c r="BC41" i="3"/>
  <c r="BD41" i="3" s="1"/>
  <c r="BE41" i="3" s="1"/>
  <c r="BF41" i="3" s="1"/>
  <c r="BG41" i="3" s="1"/>
  <c r="BH41" i="3" s="1"/>
  <c r="BI41" i="3" s="1"/>
  <c r="BJ41" i="3" s="1"/>
  <c r="BK41" i="3" s="1"/>
  <c r="BL41" i="3" s="1"/>
  <c r="BM41" i="3" s="1"/>
  <c r="BN41" i="3" s="1"/>
  <c r="BO41" i="3" s="1"/>
  <c r="BP41" i="3" s="1"/>
  <c r="BQ41" i="3" s="1"/>
  <c r="BR41" i="3" s="1"/>
  <c r="BS41" i="3" s="1"/>
  <c r="BT41" i="3" s="1"/>
  <c r="BU41" i="3" s="1"/>
  <c r="BV41" i="3" s="1"/>
  <c r="BW41" i="3" s="1"/>
  <c r="BX41" i="3" s="1"/>
  <c r="BY41" i="3" s="1"/>
  <c r="BZ41" i="3" s="1"/>
  <c r="BC37" i="3"/>
  <c r="BD37" i="3" s="1"/>
  <c r="BE37" i="3" s="1"/>
  <c r="BF37" i="3" s="1"/>
  <c r="BG37" i="3" s="1"/>
  <c r="BH37" i="3" s="1"/>
  <c r="BI37" i="3" s="1"/>
  <c r="BJ37" i="3" s="1"/>
  <c r="BK37" i="3" s="1"/>
  <c r="BL37" i="3" s="1"/>
  <c r="BM37" i="3" s="1"/>
  <c r="BN37" i="3" s="1"/>
  <c r="BO37" i="3" s="1"/>
  <c r="BC33" i="3"/>
  <c r="BD33" i="3" s="1"/>
  <c r="BE33" i="3" s="1"/>
  <c r="BF33" i="3" s="1"/>
  <c r="BG33" i="3" s="1"/>
  <c r="BH33" i="3" s="1"/>
  <c r="BI33" i="3" s="1"/>
  <c r="BJ33" i="3" s="1"/>
  <c r="BK33" i="3" s="1"/>
  <c r="BL33" i="3" s="1"/>
  <c r="BM33" i="3" s="1"/>
  <c r="BN33" i="3" s="1"/>
  <c r="BO33" i="3" s="1"/>
  <c r="BC25" i="3"/>
  <c r="BD25" i="3" s="1"/>
  <c r="BE25" i="3" s="1"/>
  <c r="BF25" i="3" s="1"/>
  <c r="BG25" i="3" s="1"/>
  <c r="BH25" i="3" s="1"/>
  <c r="BI25" i="3" s="1"/>
  <c r="BJ25" i="3" s="1"/>
  <c r="BK25" i="3" s="1"/>
  <c r="BL25" i="3" s="1"/>
  <c r="BM25" i="3" s="1"/>
  <c r="BN25" i="3" s="1"/>
  <c r="BO25" i="3" s="1"/>
  <c r="BP25" i="3" s="1"/>
  <c r="BQ25" i="3" s="1"/>
  <c r="BR25" i="3" s="1"/>
  <c r="BS25" i="3" s="1"/>
  <c r="BT25" i="3" s="1"/>
  <c r="BU25" i="3" s="1"/>
  <c r="BV25" i="3" s="1"/>
  <c r="BW25" i="3" s="1"/>
  <c r="BX25" i="3" s="1"/>
  <c r="BY25" i="3" s="1"/>
  <c r="BZ25" i="3" s="1"/>
  <c r="CA25" i="3" s="1"/>
  <c r="CB25" i="3" s="1"/>
  <c r="CC25" i="3" s="1"/>
  <c r="CD25" i="3" s="1"/>
  <c r="CE25" i="3" s="1"/>
  <c r="CF25" i="3" s="1"/>
  <c r="CG25" i="3" s="1"/>
  <c r="CH25" i="3" s="1"/>
  <c r="CI25" i="3" s="1"/>
  <c r="CJ25" i="3" s="1"/>
  <c r="CK25" i="3" s="1"/>
  <c r="CL25" i="3" s="1"/>
  <c r="CM25" i="3" s="1"/>
  <c r="CN25" i="3" s="1"/>
  <c r="CO25" i="3" s="1"/>
  <c r="CP25" i="3" s="1"/>
  <c r="CQ25" i="3" s="1"/>
  <c r="CR25" i="3" s="1"/>
  <c r="CS25" i="3" s="1"/>
  <c r="CT25" i="3" s="1"/>
  <c r="CU25" i="3" s="1"/>
  <c r="BC17" i="3"/>
  <c r="BC73" i="3"/>
  <c r="BD73" i="3" s="1"/>
  <c r="BE73" i="3" s="1"/>
  <c r="BF73" i="3" s="1"/>
  <c r="BG73" i="3" s="1"/>
  <c r="BH73" i="3" s="1"/>
  <c r="BI73" i="3" s="1"/>
  <c r="BJ73" i="3" s="1"/>
  <c r="BK73" i="3" s="1"/>
  <c r="BL73" i="3" s="1"/>
  <c r="BM73" i="3" s="1"/>
  <c r="BN73" i="3" s="1"/>
  <c r="BO73" i="3" s="1"/>
  <c r="BP73" i="3" s="1"/>
  <c r="BQ73" i="3" s="1"/>
  <c r="BR73" i="3" s="1"/>
  <c r="BS73" i="3" s="1"/>
  <c r="BT73" i="3" s="1"/>
  <c r="BU73" i="3" s="1"/>
  <c r="BV73" i="3" s="1"/>
  <c r="BW73" i="3" s="1"/>
  <c r="BX73" i="3" s="1"/>
  <c r="BY73" i="3" s="1"/>
  <c r="BZ73" i="3" s="1"/>
  <c r="CA73" i="3" s="1"/>
  <c r="CB73" i="3" s="1"/>
  <c r="CC73" i="3" s="1"/>
  <c r="CD73" i="3" s="1"/>
  <c r="CE73" i="3" s="1"/>
  <c r="CF73" i="3" s="1"/>
  <c r="CG73" i="3" s="1"/>
  <c r="CH73" i="3" s="1"/>
  <c r="CI73" i="3" s="1"/>
  <c r="CJ73" i="3" s="1"/>
  <c r="CK73" i="3" s="1"/>
  <c r="CL73" i="3" s="1"/>
  <c r="CM73" i="3" s="1"/>
  <c r="CN73" i="3" s="1"/>
  <c r="CO73" i="3" s="1"/>
  <c r="CP73" i="3" s="1"/>
  <c r="CQ73" i="3" s="1"/>
  <c r="CR73" i="3" s="1"/>
  <c r="CS73" i="3" s="1"/>
  <c r="CT73" i="3" s="1"/>
  <c r="CU73" i="3" s="1"/>
  <c r="BC69" i="3"/>
  <c r="BD69" i="3" s="1"/>
  <c r="BE69" i="3" s="1"/>
  <c r="BF69" i="3" s="1"/>
  <c r="BG69" i="3" s="1"/>
  <c r="BH69" i="3" s="1"/>
  <c r="BI69" i="3" s="1"/>
  <c r="BJ69" i="3" s="1"/>
  <c r="BK69" i="3" s="1"/>
  <c r="BL69" i="3" s="1"/>
  <c r="BM69" i="3" s="1"/>
  <c r="BN69" i="3" s="1"/>
  <c r="BO69" i="3" s="1"/>
  <c r="BP69" i="3" s="1"/>
  <c r="BQ69" i="3" s="1"/>
  <c r="BR69" i="3" s="1"/>
  <c r="BS69" i="3" s="1"/>
  <c r="BT69" i="3" s="1"/>
  <c r="BU69" i="3" s="1"/>
  <c r="BC59" i="3"/>
  <c r="BD59" i="3" s="1"/>
  <c r="BE59" i="3" s="1"/>
  <c r="BF59" i="3" s="1"/>
  <c r="BG59" i="3" s="1"/>
  <c r="BH59" i="3" s="1"/>
  <c r="BI59" i="3" s="1"/>
  <c r="BJ59" i="3" s="1"/>
  <c r="BK59" i="3" s="1"/>
  <c r="BL59" i="3" s="1"/>
  <c r="BM59" i="3" s="1"/>
  <c r="BN59" i="3" s="1"/>
  <c r="BO59" i="3" s="1"/>
  <c r="BP59" i="3" s="1"/>
  <c r="BQ59" i="3" s="1"/>
  <c r="BR59" i="3" s="1"/>
  <c r="BS59" i="3" s="1"/>
  <c r="BT59" i="3" s="1"/>
  <c r="BU59" i="3" s="1"/>
  <c r="BC55" i="3"/>
  <c r="BD55" i="3" s="1"/>
  <c r="BE55" i="3" s="1"/>
  <c r="BF55" i="3" s="1"/>
  <c r="BG55" i="3" s="1"/>
  <c r="BH55" i="3" s="1"/>
  <c r="BI55" i="3" s="1"/>
  <c r="BJ55" i="3" s="1"/>
  <c r="BK55" i="3" s="1"/>
  <c r="BL55" i="3" s="1"/>
  <c r="BM55" i="3" s="1"/>
  <c r="BN55" i="3" s="1"/>
  <c r="BO55" i="3" s="1"/>
  <c r="BP55" i="3" s="1"/>
  <c r="BQ55" i="3" s="1"/>
  <c r="BR55" i="3" s="1"/>
  <c r="BS55" i="3" s="1"/>
  <c r="BT55" i="3" s="1"/>
  <c r="BU55" i="3" s="1"/>
  <c r="BV55" i="3" s="1"/>
  <c r="BW55" i="3" s="1"/>
  <c r="BX55" i="3" s="1"/>
  <c r="BY55" i="3" s="1"/>
  <c r="BZ55" i="3" s="1"/>
  <c r="CA55" i="3" s="1"/>
  <c r="CB55" i="3" s="1"/>
  <c r="CC55" i="3" s="1"/>
  <c r="CD55" i="3" s="1"/>
  <c r="CE55" i="3" s="1"/>
  <c r="CF55" i="3" s="1"/>
  <c r="CG55" i="3" s="1"/>
  <c r="CH55" i="3" s="1"/>
  <c r="CI55" i="3" s="1"/>
  <c r="CJ55" i="3" s="1"/>
  <c r="CK55" i="3" s="1"/>
  <c r="CL55" i="3" s="1"/>
  <c r="CM55" i="3" s="1"/>
  <c r="CN55" i="3" s="1"/>
  <c r="CO55" i="3" s="1"/>
  <c r="CP55" i="3" s="1"/>
  <c r="CQ55" i="3" s="1"/>
  <c r="CR55" i="3" s="1"/>
  <c r="CS55" i="3" s="1"/>
  <c r="CT55" i="3" s="1"/>
  <c r="CU55" i="3" s="1"/>
  <c r="BC51" i="3"/>
  <c r="BD51" i="3" s="1"/>
  <c r="BE51" i="3" s="1"/>
  <c r="BF51" i="3" s="1"/>
  <c r="BG51" i="3" s="1"/>
  <c r="BH51" i="3" s="1"/>
  <c r="BI51" i="3" s="1"/>
  <c r="BJ51" i="3" s="1"/>
  <c r="BK51" i="3" s="1"/>
  <c r="BL51" i="3" s="1"/>
  <c r="BM51" i="3" s="1"/>
  <c r="BN51" i="3" s="1"/>
  <c r="BO51" i="3" s="1"/>
  <c r="BP51" i="3" s="1"/>
  <c r="BQ51" i="3" s="1"/>
  <c r="BR51" i="3" s="1"/>
  <c r="BS51" i="3" s="1"/>
  <c r="BT51" i="3" s="1"/>
  <c r="BU51" i="3" s="1"/>
  <c r="BV51" i="3" s="1"/>
  <c r="BW51" i="3" s="1"/>
  <c r="BX51" i="3" s="1"/>
  <c r="BY51" i="3" s="1"/>
  <c r="BZ51" i="3" s="1"/>
  <c r="CA51" i="3" s="1"/>
  <c r="CB51" i="3" s="1"/>
  <c r="BC47" i="3"/>
  <c r="BD47" i="3" s="1"/>
  <c r="BE47" i="3" s="1"/>
  <c r="BF47" i="3" s="1"/>
  <c r="BG47" i="3" s="1"/>
  <c r="BH47" i="3" s="1"/>
  <c r="BI47" i="3" s="1"/>
  <c r="BJ47" i="3" s="1"/>
  <c r="BK47" i="3" s="1"/>
  <c r="BL47" i="3" s="1"/>
  <c r="BM47" i="3" s="1"/>
  <c r="BN47" i="3" s="1"/>
  <c r="BO47" i="3" s="1"/>
  <c r="BP47" i="3" s="1"/>
  <c r="BQ47" i="3" s="1"/>
  <c r="BR47" i="3" s="1"/>
  <c r="BS47" i="3" s="1"/>
  <c r="BT47" i="3" s="1"/>
  <c r="BU47" i="3" s="1"/>
  <c r="BV47" i="3" s="1"/>
  <c r="BW47" i="3" s="1"/>
  <c r="BX47" i="3" s="1"/>
  <c r="BY47" i="3" s="1"/>
  <c r="BZ47" i="3" s="1"/>
  <c r="CA47" i="3" s="1"/>
  <c r="CB47" i="3" s="1"/>
  <c r="CC47" i="3" s="1"/>
  <c r="CD47" i="3" s="1"/>
  <c r="CE47" i="3" s="1"/>
  <c r="CF47" i="3" s="1"/>
  <c r="CG47" i="3" s="1"/>
  <c r="CH47" i="3" s="1"/>
  <c r="CI47" i="3" s="1"/>
  <c r="CJ47" i="3" s="1"/>
  <c r="CK47" i="3" s="1"/>
  <c r="CL47" i="3" s="1"/>
  <c r="BC43" i="3"/>
  <c r="BD43" i="3" s="1"/>
  <c r="BE43" i="3" s="1"/>
  <c r="BF43" i="3" s="1"/>
  <c r="BG43" i="3" s="1"/>
  <c r="BH43" i="3" s="1"/>
  <c r="BI43" i="3" s="1"/>
  <c r="BJ43" i="3" s="1"/>
  <c r="BK43" i="3" s="1"/>
  <c r="BL43" i="3" s="1"/>
  <c r="BM43" i="3" s="1"/>
  <c r="BN43" i="3" s="1"/>
  <c r="BO43" i="3" s="1"/>
  <c r="BP43" i="3" s="1"/>
  <c r="BQ43" i="3" s="1"/>
  <c r="BR43" i="3" s="1"/>
  <c r="BS43" i="3" s="1"/>
  <c r="BT43" i="3" s="1"/>
  <c r="BU43" i="3" s="1"/>
  <c r="BV43" i="3" s="1"/>
  <c r="BW43" i="3" s="1"/>
  <c r="BX43" i="3" s="1"/>
  <c r="BY43" i="3" s="1"/>
  <c r="BZ43" i="3" s="1"/>
  <c r="BC39" i="3"/>
  <c r="BD39" i="3" s="1"/>
  <c r="BE39" i="3" s="1"/>
  <c r="BF39" i="3" s="1"/>
  <c r="BG39" i="3" s="1"/>
  <c r="BH39" i="3" s="1"/>
  <c r="BI39" i="3" s="1"/>
  <c r="BJ39" i="3" s="1"/>
  <c r="BK39" i="3" s="1"/>
  <c r="BL39" i="3" s="1"/>
  <c r="BM39" i="3" s="1"/>
  <c r="BN39" i="3" s="1"/>
  <c r="BO39" i="3" s="1"/>
  <c r="BP39" i="3" s="1"/>
  <c r="BQ39" i="3" s="1"/>
  <c r="BR39" i="3" s="1"/>
  <c r="BS39" i="3" s="1"/>
  <c r="BT39" i="3" s="1"/>
  <c r="BU39" i="3" s="1"/>
  <c r="BV39" i="3" s="1"/>
  <c r="BW39" i="3" s="1"/>
  <c r="BX39" i="3" s="1"/>
  <c r="BY39" i="3" s="1"/>
  <c r="BZ39" i="3" s="1"/>
  <c r="BC35" i="3"/>
  <c r="BD35" i="3" s="1"/>
  <c r="BE35" i="3" s="1"/>
  <c r="BF35" i="3" s="1"/>
  <c r="BG35" i="3" s="1"/>
  <c r="BH35" i="3" s="1"/>
  <c r="BI35" i="3" s="1"/>
  <c r="BJ35" i="3" s="1"/>
  <c r="BK35" i="3" s="1"/>
  <c r="BL35" i="3" s="1"/>
  <c r="BM35" i="3" s="1"/>
  <c r="BN35" i="3" s="1"/>
  <c r="BO35" i="3" s="1"/>
  <c r="BC31" i="3"/>
  <c r="BD31" i="3" s="1"/>
  <c r="BE31" i="3" s="1"/>
  <c r="BF31" i="3" s="1"/>
  <c r="BG31" i="3" s="1"/>
  <c r="BH31" i="3" s="1"/>
  <c r="BI31" i="3" s="1"/>
  <c r="BC27" i="3"/>
  <c r="BD27" i="3" s="1"/>
  <c r="BE27" i="3" s="1"/>
  <c r="BF27" i="3" s="1"/>
  <c r="BG27" i="3" s="1"/>
  <c r="BH27" i="3" s="1"/>
  <c r="BI27" i="3" s="1"/>
  <c r="BC23" i="3"/>
  <c r="BD23" i="3" s="1"/>
  <c r="BE23" i="3" s="1"/>
  <c r="BF23" i="3" s="1"/>
  <c r="BG23" i="3" s="1"/>
  <c r="BH23" i="3" s="1"/>
  <c r="BI23" i="3" s="1"/>
  <c r="BJ23" i="3" s="1"/>
  <c r="BK23" i="3" s="1"/>
  <c r="BL23" i="3" s="1"/>
  <c r="BM23" i="3" s="1"/>
  <c r="BN23" i="3" s="1"/>
  <c r="BO23" i="3" s="1"/>
  <c r="BP23" i="3" s="1"/>
  <c r="BQ23" i="3" s="1"/>
  <c r="BR23" i="3" s="1"/>
  <c r="BS23" i="3" s="1"/>
  <c r="BT23" i="3" s="1"/>
  <c r="BU23" i="3" s="1"/>
  <c r="BV23" i="3" s="1"/>
  <c r="BW23" i="3" s="1"/>
  <c r="BX23" i="3" s="1"/>
  <c r="BY23" i="3" s="1"/>
  <c r="BZ23" i="3" s="1"/>
  <c r="CA23" i="3" s="1"/>
  <c r="CB23" i="3" s="1"/>
  <c r="CC23" i="3" s="1"/>
  <c r="CD23" i="3" s="1"/>
  <c r="CE23" i="3" s="1"/>
  <c r="CF23" i="3" s="1"/>
  <c r="CG23" i="3" s="1"/>
  <c r="CH23" i="3" s="1"/>
  <c r="CI23" i="3" s="1"/>
  <c r="CJ23" i="3" s="1"/>
  <c r="CK23" i="3" s="1"/>
  <c r="CL23" i="3" s="1"/>
  <c r="CM23" i="3" s="1"/>
  <c r="CN23" i="3" s="1"/>
  <c r="CO23" i="3" s="1"/>
  <c r="CP23" i="3" s="1"/>
  <c r="CQ23" i="3" s="1"/>
  <c r="CR23" i="3" s="1"/>
  <c r="CS23" i="3" s="1"/>
  <c r="CT23" i="3" s="1"/>
  <c r="CU23" i="3" s="1"/>
  <c r="BB15" i="3"/>
  <c r="BC19" i="3"/>
  <c r="BD19" i="3" s="1"/>
  <c r="BE19" i="3" s="1"/>
  <c r="BF19" i="3" s="1"/>
  <c r="BG19" i="3" s="1"/>
  <c r="BH19" i="3" s="1"/>
  <c r="BI19" i="3" s="1"/>
  <c r="BJ19" i="3" s="1"/>
  <c r="BK19" i="3" s="1"/>
  <c r="BL19" i="3" s="1"/>
  <c r="BM19" i="3" s="1"/>
  <c r="BN19" i="3" s="1"/>
  <c r="BO19" i="3" s="1"/>
  <c r="BP19" i="3" s="1"/>
  <c r="BQ19" i="3" s="1"/>
  <c r="BR19" i="3" s="1"/>
  <c r="BS19" i="3" s="1"/>
  <c r="BT19" i="3" s="1"/>
  <c r="BU19" i="3" s="1"/>
  <c r="BV19" i="3" s="1"/>
  <c r="BW19" i="3" s="1"/>
  <c r="BX19" i="3" s="1"/>
  <c r="BY19" i="3" s="1"/>
  <c r="BZ19" i="3" s="1"/>
  <c r="CA19" i="3" s="1"/>
  <c r="CB19" i="3" s="1"/>
  <c r="CC19" i="3" s="1"/>
  <c r="CD19" i="3" s="1"/>
  <c r="CE19" i="3" s="1"/>
  <c r="CF19" i="3" s="1"/>
  <c r="CG19" i="3" s="1"/>
  <c r="CH19" i="3" s="1"/>
  <c r="CI19" i="3" s="1"/>
  <c r="CJ19" i="3" s="1"/>
  <c r="CK19" i="3" s="1"/>
  <c r="CL19" i="3" s="1"/>
  <c r="CM19" i="3" s="1"/>
  <c r="CN19" i="3" s="1"/>
  <c r="CO19" i="3" s="1"/>
  <c r="CP19" i="3" s="1"/>
  <c r="CQ19" i="3" s="1"/>
  <c r="CR19" i="3" s="1"/>
  <c r="CS19" i="3" s="1"/>
  <c r="CT19" i="3" s="1"/>
  <c r="CU19" i="3" s="1"/>
  <c r="CC51" i="3" l="1"/>
  <c r="CA57" i="3"/>
  <c r="BV69" i="3"/>
  <c r="BW69" i="3" s="1"/>
  <c r="BX69" i="3" s="1"/>
  <c r="BY69" i="3" s="1"/>
  <c r="BZ69" i="3" s="1"/>
  <c r="CA69" i="3" s="1"/>
  <c r="CB69" i="3" s="1"/>
  <c r="CC69" i="3" s="1"/>
  <c r="CD69" i="3" s="1"/>
  <c r="CE69" i="3" s="1"/>
  <c r="CF69" i="3" s="1"/>
  <c r="CG69" i="3" s="1"/>
  <c r="CH69" i="3" s="1"/>
  <c r="CI69" i="3" s="1"/>
  <c r="CJ69" i="3" s="1"/>
  <c r="CK69" i="3" s="1"/>
  <c r="CL69" i="3" s="1"/>
  <c r="CM69" i="3" s="1"/>
  <c r="CN69" i="3" s="1"/>
  <c r="CO69" i="3" s="1"/>
  <c r="CP69" i="3" s="1"/>
  <c r="CQ69" i="3" s="1"/>
  <c r="CR69" i="3" s="1"/>
  <c r="CS69" i="3" s="1"/>
  <c r="CT69" i="3" s="1"/>
  <c r="CU69" i="3" s="1"/>
  <c r="BV59" i="3"/>
  <c r="BC15" i="3"/>
  <c r="BB280" i="3"/>
  <c r="BD17" i="3"/>
  <c r="BC282" i="3"/>
  <c r="BT137" i="3"/>
  <c r="CD51" i="3" l="1"/>
  <c r="CE51" i="3" s="1"/>
  <c r="CF51" i="3" s="1"/>
  <c r="CG51" i="3" s="1"/>
  <c r="CH51" i="3" s="1"/>
  <c r="CI51" i="3" s="1"/>
  <c r="CJ51" i="3" s="1"/>
  <c r="CK51" i="3" s="1"/>
  <c r="CL51" i="3" s="1"/>
  <c r="CM51" i="3" s="1"/>
  <c r="CN51" i="3" s="1"/>
  <c r="CO51" i="3" s="1"/>
  <c r="CP51" i="3" s="1"/>
  <c r="CQ51" i="3" s="1"/>
  <c r="CR51" i="3" s="1"/>
  <c r="CS51" i="3" s="1"/>
  <c r="CT51" i="3" s="1"/>
  <c r="CU51" i="3" s="1"/>
  <c r="CB57" i="3"/>
  <c r="BW59" i="3"/>
  <c r="BE17" i="3"/>
  <c r="BD282" i="3"/>
  <c r="BD15" i="3"/>
  <c r="BC280" i="3"/>
  <c r="BU137" i="3"/>
  <c r="CC57" i="3" l="1"/>
  <c r="BX59" i="3"/>
  <c r="BE15" i="3"/>
  <c r="BD280" i="3"/>
  <c r="BF17" i="3"/>
  <c r="BE282" i="3"/>
  <c r="BV137" i="3"/>
  <c r="CD57" i="3" l="1"/>
  <c r="BY59" i="3"/>
  <c r="BG17" i="3"/>
  <c r="BF282" i="3"/>
  <c r="BF15" i="3"/>
  <c r="BE280" i="3"/>
  <c r="BW137" i="3"/>
  <c r="CE57" i="3" l="1"/>
  <c r="BZ59" i="3"/>
  <c r="BG15" i="3"/>
  <c r="BF280" i="3"/>
  <c r="BH17" i="3"/>
  <c r="BH282" i="3" s="1"/>
  <c r="BG282" i="3"/>
  <c r="BX137" i="3"/>
  <c r="CF57" i="3" l="1"/>
  <c r="CA59" i="3"/>
  <c r="BI17" i="3"/>
  <c r="BI282" i="3" s="1"/>
  <c r="BH15" i="3"/>
  <c r="BH280" i="3" s="1"/>
  <c r="BG280" i="3"/>
  <c r="BY137" i="3"/>
  <c r="CG57" i="3" l="1"/>
  <c r="CB59" i="3"/>
  <c r="BI15" i="3"/>
  <c r="BI280" i="3" s="1"/>
  <c r="BJ17" i="3"/>
  <c r="BJ282" i="3" s="1"/>
  <c r="BZ137" i="3"/>
  <c r="CH57" i="3" l="1"/>
  <c r="CC59" i="3"/>
  <c r="BJ15" i="3"/>
  <c r="BJ280" i="3" s="1"/>
  <c r="BK17" i="3"/>
  <c r="BK282" i="3" s="1"/>
  <c r="CA137" i="3"/>
  <c r="CI57" i="3" l="1"/>
  <c r="CD59" i="3"/>
  <c r="BL17" i="3"/>
  <c r="BL282" i="3" s="1"/>
  <c r="BK15" i="3"/>
  <c r="BK280" i="3" s="1"/>
  <c r="CB137" i="3"/>
  <c r="CJ57" i="3" l="1"/>
  <c r="CE59" i="3"/>
  <c r="BL15" i="3"/>
  <c r="BL280" i="3" s="1"/>
  <c r="BM17" i="3"/>
  <c r="BM282" i="3" s="1"/>
  <c r="CC137" i="3"/>
  <c r="CK57" i="3" l="1"/>
  <c r="CF59" i="3"/>
  <c r="BN17" i="3"/>
  <c r="BN282" i="3" s="1"/>
  <c r="BM15" i="3"/>
  <c r="BM280" i="3" s="1"/>
  <c r="CD137" i="3"/>
  <c r="CL57" i="3" l="1"/>
  <c r="CM57" i="3" s="1"/>
  <c r="CN57" i="3" s="1"/>
  <c r="CO57" i="3" s="1"/>
  <c r="CP57" i="3" s="1"/>
  <c r="CQ57" i="3" s="1"/>
  <c r="CR57" i="3" s="1"/>
  <c r="CS57" i="3" s="1"/>
  <c r="CT57" i="3" s="1"/>
  <c r="CU57" i="3" s="1"/>
  <c r="CG59" i="3"/>
  <c r="BN15" i="3"/>
  <c r="BN280" i="3" s="1"/>
  <c r="BO17" i="3"/>
  <c r="BO282" i="3" s="1"/>
  <c r="CE137" i="3"/>
  <c r="CH59" i="3" l="1"/>
  <c r="BP17" i="3"/>
  <c r="BP282" i="3" s="1"/>
  <c r="BO15" i="3"/>
  <c r="BO280" i="3" s="1"/>
  <c r="CF137" i="3"/>
  <c r="CI59" i="3" l="1"/>
  <c r="BP15" i="3"/>
  <c r="BP280" i="3" s="1"/>
  <c r="BQ17" i="3"/>
  <c r="BQ282" i="3" s="1"/>
  <c r="CG137" i="3"/>
  <c r="CJ59" i="3" l="1"/>
  <c r="CK59" i="3" s="1"/>
  <c r="CL59" i="3" s="1"/>
  <c r="CM59" i="3" s="1"/>
  <c r="CN59" i="3" s="1"/>
  <c r="CO59" i="3" s="1"/>
  <c r="CP59" i="3" s="1"/>
  <c r="CQ59" i="3" s="1"/>
  <c r="CR59" i="3" s="1"/>
  <c r="CS59" i="3" s="1"/>
  <c r="CT59" i="3" s="1"/>
  <c r="CU59" i="3" s="1"/>
  <c r="BR17" i="3"/>
  <c r="BR282" i="3" s="1"/>
  <c r="BQ15" i="3"/>
  <c r="BQ280" i="3" s="1"/>
  <c r="CH137" i="3"/>
  <c r="BR15" i="3" l="1"/>
  <c r="BR280" i="3" s="1"/>
  <c r="BS17" i="3"/>
  <c r="BS282" i="3" s="1"/>
  <c r="CI137" i="3"/>
  <c r="BT17" i="3" l="1"/>
  <c r="BT282" i="3" s="1"/>
  <c r="BS15" i="3"/>
  <c r="BS280" i="3" s="1"/>
  <c r="CJ137" i="3"/>
  <c r="CK137" i="3" s="1"/>
  <c r="CL137" i="3" s="1"/>
  <c r="CM137" i="3" s="1"/>
  <c r="CN137" i="3" s="1"/>
  <c r="CO137" i="3" s="1"/>
  <c r="CP137" i="3" s="1"/>
  <c r="CQ137" i="3" s="1"/>
  <c r="BU17" i="3" l="1"/>
  <c r="BU282" i="3" s="1"/>
  <c r="BT15" i="3"/>
  <c r="BT280" i="3" s="1"/>
  <c r="BU15" i="3" l="1"/>
  <c r="BU280" i="3" s="1"/>
  <c r="BV17" i="3"/>
  <c r="BW17" i="3" l="1"/>
  <c r="BV282" i="3"/>
  <c r="BV15" i="3"/>
  <c r="BW282" i="3" l="1"/>
  <c r="BX17" i="3"/>
  <c r="BW15" i="3"/>
  <c r="BV280" i="3"/>
  <c r="BW280" i="3" l="1"/>
  <c r="BX15" i="3"/>
  <c r="BY17" i="3"/>
  <c r="BX282" i="3"/>
  <c r="BY282" i="3" l="1"/>
  <c r="BZ17" i="3"/>
  <c r="BY15" i="3"/>
  <c r="BX280" i="3"/>
  <c r="BY280" i="3" l="1"/>
  <c r="BZ15" i="3"/>
  <c r="CA17" i="3"/>
  <c r="BZ282" i="3"/>
  <c r="CA282" i="3" l="1"/>
  <c r="CB17" i="3"/>
  <c r="CA15" i="3"/>
  <c r="BZ280" i="3"/>
  <c r="CA280" i="3" l="1"/>
  <c r="CB15" i="3"/>
  <c r="CC17" i="3"/>
  <c r="CC282" i="3" s="1"/>
  <c r="CB282" i="3"/>
  <c r="CD17" i="3" l="1"/>
  <c r="CD282" i="3" s="1"/>
  <c r="CC15" i="3"/>
  <c r="CC280" i="3" s="1"/>
  <c r="CB280" i="3"/>
  <c r="CE17" i="3" l="1"/>
  <c r="CE282" i="3" s="1"/>
  <c r="CD15" i="3"/>
  <c r="CD280" i="3" s="1"/>
  <c r="CE15" i="3" l="1"/>
  <c r="CE280" i="3" s="1"/>
  <c r="CF17" i="3"/>
  <c r="CG17" i="3" l="1"/>
  <c r="CF282" i="3"/>
  <c r="CF15" i="3"/>
  <c r="CG282" i="3" l="1"/>
  <c r="CH17" i="3"/>
  <c r="CG15" i="3"/>
  <c r="CF280" i="3"/>
  <c r="CG280" i="3" l="1"/>
  <c r="CH15" i="3"/>
  <c r="CH282" i="3"/>
  <c r="CI17" i="3"/>
  <c r="CJ17" i="3" l="1"/>
  <c r="CI282" i="3"/>
  <c r="CI15" i="3"/>
  <c r="CH280" i="3"/>
  <c r="CJ15" i="3" l="1"/>
  <c r="CI280" i="3"/>
  <c r="CJ282" i="3"/>
  <c r="CK17" i="3"/>
  <c r="CK282" i="3" l="1"/>
  <c r="CL17" i="3"/>
  <c r="CK15" i="3"/>
  <c r="CJ280" i="3"/>
  <c r="CL15" i="3" l="1"/>
  <c r="CK280" i="3"/>
  <c r="CL282" i="3"/>
  <c r="CM17" i="3"/>
  <c r="CL280" i="3" l="1"/>
  <c r="CM15" i="3"/>
  <c r="CM282" i="3"/>
  <c r="CN17" i="3"/>
  <c r="CN282" i="3" l="1"/>
  <c r="CO17" i="3"/>
  <c r="CN15" i="3"/>
  <c r="CM280" i="3"/>
  <c r="CN280" i="3" l="1"/>
  <c r="CO15" i="3"/>
  <c r="CO282" i="3"/>
  <c r="CP17" i="3"/>
  <c r="CQ17" i="3" l="1"/>
  <c r="CP282" i="3"/>
  <c r="CO280" i="3"/>
  <c r="CP15" i="3"/>
  <c r="CQ282" i="3" l="1"/>
  <c r="CR17" i="3"/>
  <c r="CQ15" i="3"/>
  <c r="CP280" i="3"/>
  <c r="CQ280" i="3" l="1"/>
  <c r="CR15" i="3"/>
  <c r="CS17" i="3"/>
  <c r="CR282" i="3"/>
  <c r="CS15" i="3" l="1"/>
  <c r="CR280" i="3"/>
  <c r="CT17" i="3"/>
  <c r="CS282" i="3"/>
  <c r="CT282" i="3" l="1"/>
  <c r="CU17" i="3"/>
  <c r="CU282" i="3" s="1"/>
  <c r="CT15" i="3"/>
  <c r="CS280" i="3"/>
  <c r="CT280" i="3" l="1"/>
  <c r="CU15" i="3"/>
  <c r="CU28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Cristina Lopez</author>
  </authors>
  <commentList>
    <comment ref="B262" authorId="0" shapeId="0" xr:uid="{34D9EB67-4EDC-47DA-A9EC-D97A2610E0C4}">
      <text>
        <r>
          <rPr>
            <b/>
            <sz val="9"/>
            <color indexed="81"/>
            <rFont val="Tahoma"/>
            <family val="2"/>
          </rPr>
          <t>Cristina Lopez:</t>
        </r>
        <r>
          <rPr>
            <sz val="9"/>
            <color indexed="81"/>
            <rFont val="Tahoma"/>
            <family val="2"/>
          </rPr>
          <t xml:space="preserve">
Inicial 4
Después 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Cristina Lopez</author>
  </authors>
  <commentList>
    <comment ref="J268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Cristina Lopez:</t>
        </r>
        <r>
          <rPr>
            <sz val="9"/>
            <color indexed="81"/>
            <rFont val="Tahoma"/>
            <family val="2"/>
          </rPr>
          <t xml:space="preserve">
Inicial 4
Después 2</t>
        </r>
      </text>
    </comment>
  </commentList>
</comments>
</file>

<file path=xl/sharedStrings.xml><?xml version="1.0" encoding="utf-8"?>
<sst xmlns="http://schemas.openxmlformats.org/spreadsheetml/2006/main" count="9127" uniqueCount="179">
  <si>
    <t>Fecha</t>
  </si>
  <si>
    <t>Proyecto</t>
  </si>
  <si>
    <t>Ventas</t>
  </si>
  <si>
    <t>Meta mensual</t>
  </si>
  <si>
    <t>Destimientos</t>
  </si>
  <si>
    <t>Ventas Kerantá Gran Sendero</t>
  </si>
  <si>
    <t>Ventas acumuladas</t>
  </si>
  <si>
    <t>Meta acumulada</t>
  </si>
  <si>
    <t>Destimientos acumulados</t>
  </si>
  <si>
    <t>Ventas Kerantá Entresoles</t>
  </si>
  <si>
    <t>Ventas Kerantá Entrelunas</t>
  </si>
  <si>
    <t>Ventas Gaika</t>
  </si>
  <si>
    <t>Ventas Menta Etapa I</t>
  </si>
  <si>
    <t>Ventas Uni K419</t>
  </si>
  <si>
    <t>Ventas Cauttiva</t>
  </si>
  <si>
    <t>Ventas Arte K518</t>
  </si>
  <si>
    <t>Ventas Books 9-16</t>
  </si>
  <si>
    <t>Ventas Camagua E1</t>
  </si>
  <si>
    <t>Ventas Camagua E2</t>
  </si>
  <si>
    <t>Ventas Camagua E3</t>
  </si>
  <si>
    <t>Ventas Arboleda de Sión T1</t>
  </si>
  <si>
    <t>Ventas Arboleda de Sión T2</t>
  </si>
  <si>
    <t>Ventas Monte Sión T2</t>
  </si>
  <si>
    <t>Ventas Monte Sión T3</t>
  </si>
  <si>
    <t>Ventas Wood Natural Living</t>
  </si>
  <si>
    <t>Ventas Aira</t>
  </si>
  <si>
    <t>Ventas Costa Azul. Torre 4</t>
  </si>
  <si>
    <t>Ventas Costa Azul. Torre 3</t>
  </si>
  <si>
    <t>Ventas Costa Azul. Etapa 1</t>
  </si>
  <si>
    <t>Ventas Costa Azul. Torre 2</t>
  </si>
  <si>
    <t>Guayacanes Torre 1</t>
  </si>
  <si>
    <t>Guayacanes Torre 2</t>
  </si>
  <si>
    <t>Samán Torre 1</t>
  </si>
  <si>
    <t>Samán Torre 4</t>
  </si>
  <si>
    <t>Ventas Rincón del Valle Torre 1</t>
  </si>
  <si>
    <t>Ventas Rincón del Valle Torre 2</t>
  </si>
  <si>
    <t>Ventas Rincón del Valle Torre 3</t>
  </si>
  <si>
    <t>Ventas Rincón del Valle Torre 4</t>
  </si>
  <si>
    <t>Ventas Vallarta</t>
  </si>
  <si>
    <t>Ventas Viantt</t>
  </si>
  <si>
    <t>Ventas Hayuelos Park</t>
  </si>
  <si>
    <t>Ventas Kerantá Gran Resplandor</t>
  </si>
  <si>
    <t>Ventas Vittare *</t>
  </si>
  <si>
    <t>Ventas Attalea *</t>
  </si>
  <si>
    <t>Ventas Canela</t>
  </si>
  <si>
    <t>Ventas Valverde</t>
  </si>
  <si>
    <t>Ventas Monte Sión T1</t>
  </si>
  <si>
    <t>Ventas Villas del Campo</t>
  </si>
  <si>
    <t>Ventas Hato Campestre Casas</t>
  </si>
  <si>
    <t>Ventas Plaza Arrayanes Locales</t>
  </si>
  <si>
    <t>Xoaca Zafiro</t>
  </si>
  <si>
    <t>Xoaca Esmeralda</t>
  </si>
  <si>
    <t>Xoaca Turquesa</t>
  </si>
  <si>
    <t>Opciones</t>
  </si>
  <si>
    <t xml:space="preserve">Desistimientos </t>
  </si>
  <si>
    <t>Informe Comercial</t>
  </si>
  <si>
    <t>Localización</t>
  </si>
  <si>
    <t>Tipo proyecto</t>
  </si>
  <si>
    <t>Total Unds Proyecto</t>
  </si>
  <si>
    <t>Total Unds en Venta</t>
  </si>
  <si>
    <t>Meta de Ventas</t>
  </si>
  <si>
    <t>Mes anterior</t>
  </si>
  <si>
    <t>Termin.Constr.</t>
  </si>
  <si>
    <t>Mes actual</t>
  </si>
  <si>
    <t>Acumuladas a la fecha</t>
  </si>
  <si>
    <t>Ventas Acumu-ladas</t>
  </si>
  <si>
    <t>% Cum-plimiento mes</t>
  </si>
  <si>
    <t>Opcio-nes</t>
  </si>
  <si>
    <t>Desisti-mientos</t>
  </si>
  <si>
    <t>% Cumpli-miento acumulado a la fecha</t>
  </si>
  <si>
    <t>Unids X Vender</t>
  </si>
  <si>
    <t xml:space="preserve">Xoaca Esmeralda </t>
  </si>
  <si>
    <t>Bogotá y Mpios.</t>
  </si>
  <si>
    <t>VIP</t>
  </si>
  <si>
    <t>Nemocón</t>
  </si>
  <si>
    <t>NA</t>
  </si>
  <si>
    <t>VIS</t>
  </si>
  <si>
    <t>Menta</t>
  </si>
  <si>
    <t>No VIS</t>
  </si>
  <si>
    <t>Bogotá</t>
  </si>
  <si>
    <t>Uni K</t>
  </si>
  <si>
    <t>Cauttiva</t>
  </si>
  <si>
    <t>Arte K</t>
  </si>
  <si>
    <t>Camagua Etapa 1</t>
  </si>
  <si>
    <t>Medellín y Mpios.</t>
  </si>
  <si>
    <t>Bello</t>
  </si>
  <si>
    <t>Camagua Etapa 2</t>
  </si>
  <si>
    <t>Camagua Etapa 3</t>
  </si>
  <si>
    <t>Monte Sión T3</t>
  </si>
  <si>
    <t>Copacabana</t>
  </si>
  <si>
    <t>Wood</t>
  </si>
  <si>
    <t>El Retiro</t>
  </si>
  <si>
    <t>Costa Azul. Torre 3</t>
  </si>
  <si>
    <t>La Estrella</t>
  </si>
  <si>
    <t>Guayacanes 1</t>
  </si>
  <si>
    <t>Ciudad del Río</t>
  </si>
  <si>
    <t>Guayacanes 2</t>
  </si>
  <si>
    <t>Rincón del Valle Torre 1</t>
  </si>
  <si>
    <t>Robledo</t>
  </si>
  <si>
    <t>N.A</t>
  </si>
  <si>
    <t>Rincón del Valle Torre 2</t>
  </si>
  <si>
    <t>Rincón del Valle Torre 3</t>
  </si>
  <si>
    <t>Rincón del Valle Torre 4</t>
  </si>
  <si>
    <t>Vallarta Etapa 1</t>
  </si>
  <si>
    <t>La Ceja</t>
  </si>
  <si>
    <t>Totales</t>
  </si>
  <si>
    <t>* Solo Constructores</t>
  </si>
  <si>
    <t>Ref: Comportamiento Histórico de las Ventas</t>
  </si>
  <si>
    <t>Ventas Xoaca Zafiro</t>
  </si>
  <si>
    <t>Ventas Xoaca Esmeralda</t>
  </si>
  <si>
    <t>Ventas Xoaca Turquesa</t>
  </si>
  <si>
    <t>Valor desde</t>
  </si>
  <si>
    <t>Inicio ventas</t>
  </si>
  <si>
    <t>Ventas Acumuladas</t>
  </si>
  <si>
    <t>Total</t>
  </si>
  <si>
    <t>Por Vender</t>
  </si>
  <si>
    <t>Gachancipá</t>
  </si>
  <si>
    <t>Bogota</t>
  </si>
  <si>
    <t>NO VIS</t>
  </si>
  <si>
    <t>Cajicá</t>
  </si>
  <si>
    <t>Mosquera</t>
  </si>
  <si>
    <t>LOTES</t>
  </si>
  <si>
    <t>Itaguí</t>
  </si>
  <si>
    <t xml:space="preserve">Comercial </t>
  </si>
  <si>
    <t>Meta</t>
  </si>
  <si>
    <t>Kerantá Entresoles</t>
  </si>
  <si>
    <t>Kerantá Gran Sendero</t>
  </si>
  <si>
    <t>Kerantá Entrelunas</t>
  </si>
  <si>
    <t>Gaika</t>
  </si>
  <si>
    <t>Menta Etapa I</t>
  </si>
  <si>
    <t>Uni K419</t>
  </si>
  <si>
    <t>Arte K518</t>
  </si>
  <si>
    <t>Books 9-16</t>
  </si>
  <si>
    <t>Camagua E1</t>
  </si>
  <si>
    <t>Camagua E2</t>
  </si>
  <si>
    <t>Camagua E3</t>
  </si>
  <si>
    <t>Arboleda de Sión T1</t>
  </si>
  <si>
    <t>Arboleda de Sión T2</t>
  </si>
  <si>
    <t>Monte Sión T2</t>
  </si>
  <si>
    <t>Wood Natural Living</t>
  </si>
  <si>
    <t>Aira</t>
  </si>
  <si>
    <t>Costa Azul. Torre 4</t>
  </si>
  <si>
    <t>Costa Azul. Torre 1</t>
  </si>
  <si>
    <t>Costa Azul. Torre 2</t>
  </si>
  <si>
    <t>Vallarta</t>
  </si>
  <si>
    <t>Viantt</t>
  </si>
  <si>
    <t>Hayuelos Park</t>
  </si>
  <si>
    <t>Kerantá Gran Resplandor</t>
  </si>
  <si>
    <t>Ventas Vittare</t>
  </si>
  <si>
    <t>Attalea</t>
  </si>
  <si>
    <t>Canela</t>
  </si>
  <si>
    <t>Valverde</t>
  </si>
  <si>
    <t>Monte Sión T1</t>
  </si>
  <si>
    <t>Villas del Campo</t>
  </si>
  <si>
    <t>Hato Campestre Casas</t>
  </si>
  <si>
    <t>Plaza Arrayanes Locales</t>
  </si>
  <si>
    <t>Tipo Proyecto</t>
  </si>
  <si>
    <t>Fecha de terminacion</t>
  </si>
  <si>
    <t>Bogotá y Mpios</t>
  </si>
  <si>
    <t>Unidades disponibles</t>
  </si>
  <si>
    <t>Desistimientos</t>
  </si>
  <si>
    <t>Desistimientos acumulados</t>
  </si>
  <si>
    <t>ID_Proyecto</t>
  </si>
  <si>
    <t>Acumulado Meta</t>
  </si>
  <si>
    <t>Fecha inicio de Ventas</t>
  </si>
  <si>
    <t>Medellin y Mpios</t>
  </si>
  <si>
    <t>Estado</t>
  </si>
  <si>
    <t>Ubicación</t>
  </si>
  <si>
    <t>Vendido</t>
  </si>
  <si>
    <t>En ventas</t>
  </si>
  <si>
    <t>Desistimiento</t>
  </si>
  <si>
    <t>Medellin</t>
  </si>
  <si>
    <t>Lotes</t>
  </si>
  <si>
    <t>Comercial</t>
  </si>
  <si>
    <t>Itagui</t>
  </si>
  <si>
    <t>En Ventas</t>
  </si>
  <si>
    <t>Tipo vivienda</t>
  </si>
  <si>
    <t>Sucursal</t>
  </si>
  <si>
    <t>Vittare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</si>
</sst>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240A]d&quot; de &quot;mmmm&quot; de &quot;yyyy;@"/>
    <numFmt numFmtId="165" formatCode="[$-C0A]mmm\-yy;@"/>
  </numFmts>
  <fonts count="24" x14ac:knownFonts="1"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2"/>
      <color theme="1"/>
      <name val="Times New Roman"/>
      <family val="2"/>
    </font>
    <font>
      <b/>
      <sz val="11"/>
      <name val="Calibri Light"/>
      <family val="2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Times New Roman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Calibri Light"/>
      <family val="2"/>
    </font>
    <font>
      <sz val="11"/>
      <color rgb="FFFF0000"/>
      <name val="Arial"/>
      <family val="2"/>
    </font>
    <font>
      <sz val="14"/>
      <color theme="1"/>
      <name val="Calibri Light"/>
      <family val="2"/>
      <scheme val="major"/>
    </font>
    <font>
      <sz val="14"/>
      <name val="Calibri Light"/>
      <family val="2"/>
      <scheme val="major"/>
    </font>
    <font>
      <u/>
      <sz val="12"/>
      <color theme="1"/>
      <name val="Times New Roman"/>
      <family val="2"/>
    </font>
    <font>
      <b/>
      <sz val="10"/>
      <color theme="0"/>
      <name val="Arial"/>
    </font>
    <font>
      <sz val="10"/>
      <color theme="1"/>
      <name val="Arial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/>
      <top style="double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</borders>
  <cellStyleXfs count="10">
    <xf numFmtId="0" fontId="0" fillId="0" borderId="0"/>
    <xf numFmtId="9" fontId="9" fillId="0" borderId="0" applyFont="0" applyFill="0" applyBorder="0" applyAlignment="0" applyProtection="0"/>
    <xf numFmtId="0" fontId="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23">
    <xf numFmtId="0" fontId="0" fillId="0" borderId="0" xfId="0"/>
    <xf numFmtId="1" fontId="6" fillId="0" borderId="0" xfId="0" applyNumberFormat="1" applyFont="1"/>
    <xf numFmtId="14" fontId="6" fillId="0" borderId="0" xfId="0" applyNumberFormat="1" applyFont="1"/>
    <xf numFmtId="9" fontId="6" fillId="0" borderId="0" xfId="1" applyFont="1"/>
    <xf numFmtId="1" fontId="14" fillId="0" borderId="0" xfId="0" applyNumberFormat="1" applyFont="1"/>
    <xf numFmtId="0" fontId="15" fillId="0" borderId="0" xfId="0" applyFont="1"/>
    <xf numFmtId="14" fontId="14" fillId="0" borderId="0" xfId="0" applyNumberFormat="1" applyFont="1"/>
    <xf numFmtId="1" fontId="16" fillId="0" borderId="0" xfId="0" applyNumberFormat="1" applyFont="1"/>
    <xf numFmtId="14" fontId="16" fillId="0" borderId="0" xfId="0" applyNumberFormat="1" applyFont="1"/>
    <xf numFmtId="1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left"/>
    </xf>
    <xf numFmtId="1" fontId="14" fillId="3" borderId="1" xfId="0" applyNumberFormat="1" applyFont="1" applyFill="1" applyBorder="1" applyAlignment="1">
      <alignment horizontal="center" vertical="center"/>
    </xf>
    <xf numFmtId="1" fontId="14" fillId="0" borderId="1" xfId="0" applyNumberFormat="1" applyFont="1" applyBorder="1" applyAlignment="1">
      <alignment horizontal="left" vertical="center"/>
    </xf>
    <xf numFmtId="1" fontId="14" fillId="2" borderId="1" xfId="0" applyNumberFormat="1" applyFont="1" applyFill="1" applyBorder="1" applyAlignment="1">
      <alignment horizontal="left" vertical="center"/>
    </xf>
    <xf numFmtId="1" fontId="14" fillId="2" borderId="1" xfId="0" applyNumberFormat="1" applyFont="1" applyFill="1" applyBorder="1" applyAlignment="1">
      <alignment horizontal="center" vertical="center"/>
    </xf>
    <xf numFmtId="1" fontId="14" fillId="2" borderId="0" xfId="0" applyNumberFormat="1" applyFont="1" applyFill="1"/>
    <xf numFmtId="1" fontId="14" fillId="0" borderId="0" xfId="0" quotePrefix="1" applyNumberFormat="1" applyFont="1"/>
    <xf numFmtId="0" fontId="8" fillId="3" borderId="0" xfId="0" applyFont="1" applyFill="1" applyAlignment="1">
      <alignment horizontal="center"/>
    </xf>
    <xf numFmtId="0" fontId="8" fillId="3" borderId="0" xfId="0" applyFont="1" applyFill="1"/>
    <xf numFmtId="0" fontId="10" fillId="3" borderId="0" xfId="0" applyFont="1" applyFill="1"/>
    <xf numFmtId="0" fontId="6" fillId="3" borderId="0" xfId="0" applyFont="1" applyFill="1"/>
    <xf numFmtId="0" fontId="7" fillId="3" borderId="0" xfId="0" applyFont="1" applyFill="1"/>
    <xf numFmtId="0" fontId="6" fillId="3" borderId="0" xfId="0" quotePrefix="1" applyFont="1" applyFill="1"/>
    <xf numFmtId="1" fontId="14" fillId="0" borderId="14" xfId="0" applyNumberFormat="1" applyFont="1" applyBorder="1" applyAlignment="1">
      <alignment horizontal="left" vertical="center"/>
    </xf>
    <xf numFmtId="1" fontId="14" fillId="3" borderId="14" xfId="0" applyNumberFormat="1" applyFont="1" applyFill="1" applyBorder="1" applyAlignment="1">
      <alignment horizontal="center" vertical="center"/>
    </xf>
    <xf numFmtId="1" fontId="16" fillId="3" borderId="14" xfId="0" applyNumberFormat="1" applyFont="1" applyFill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" fontId="14" fillId="0" borderId="14" xfId="0" applyNumberFormat="1" applyFont="1" applyBorder="1" applyAlignment="1">
      <alignment horizontal="center" vertical="center"/>
    </xf>
    <xf numFmtId="14" fontId="14" fillId="0" borderId="14" xfId="0" applyNumberFormat="1" applyFont="1" applyBorder="1" applyAlignment="1">
      <alignment horizontal="center" vertical="center"/>
    </xf>
    <xf numFmtId="1" fontId="16" fillId="2" borderId="1" xfId="0" applyNumberFormat="1" applyFont="1" applyFill="1" applyBorder="1"/>
    <xf numFmtId="1" fontId="16" fillId="2" borderId="1" xfId="0" applyNumberFormat="1" applyFont="1" applyFill="1" applyBorder="1" applyAlignment="1">
      <alignment vertical="center"/>
    </xf>
    <xf numFmtId="17" fontId="16" fillId="2" borderId="1" xfId="0" applyNumberFormat="1" applyFont="1" applyFill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Border="1" applyAlignment="1">
      <alignment horizontal="left" vertical="center"/>
    </xf>
    <xf numFmtId="0" fontId="15" fillId="0" borderId="1" xfId="0" applyFont="1" applyBorder="1"/>
    <xf numFmtId="1" fontId="16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0" fontId="15" fillId="0" borderId="14" xfId="0" applyFont="1" applyBorder="1"/>
    <xf numFmtId="3" fontId="10" fillId="3" borderId="0" xfId="0" applyNumberFormat="1" applyFont="1" applyFill="1"/>
    <xf numFmtId="1" fontId="16" fillId="4" borderId="10" xfId="0" applyNumberFormat="1" applyFont="1" applyFill="1" applyBorder="1" applyAlignment="1">
      <alignment horizontal="center"/>
    </xf>
    <xf numFmtId="14" fontId="16" fillId="4" borderId="10" xfId="0" applyNumberFormat="1" applyFont="1" applyFill="1" applyBorder="1" applyAlignment="1">
      <alignment horizontal="center"/>
    </xf>
    <xf numFmtId="1" fontId="16" fillId="4" borderId="9" xfId="0" applyNumberFormat="1" applyFont="1" applyFill="1" applyBorder="1" applyAlignment="1">
      <alignment horizontal="center"/>
    </xf>
    <xf numFmtId="1" fontId="16" fillId="4" borderId="13" xfId="0" applyNumberFormat="1" applyFont="1" applyFill="1" applyBorder="1" applyAlignment="1">
      <alignment horizontal="center"/>
    </xf>
    <xf numFmtId="0" fontId="5" fillId="0" borderId="0" xfId="2"/>
    <xf numFmtId="0" fontId="17" fillId="0" borderId="0" xfId="2" applyFont="1"/>
    <xf numFmtId="17" fontId="17" fillId="0" borderId="5" xfId="2" applyNumberFormat="1" applyFont="1" applyBorder="1" applyAlignment="1">
      <alignment horizontal="center" vertical="center"/>
    </xf>
    <xf numFmtId="1" fontId="17" fillId="0" borderId="1" xfId="2" applyNumberFormat="1" applyFont="1" applyBorder="1"/>
    <xf numFmtId="0" fontId="17" fillId="0" borderId="1" xfId="2" applyFont="1" applyBorder="1"/>
    <xf numFmtId="1" fontId="18" fillId="3" borderId="1" xfId="0" applyNumberFormat="1" applyFont="1" applyFill="1" applyBorder="1" applyAlignment="1">
      <alignment horizontal="center" vertical="center"/>
    </xf>
    <xf numFmtId="3" fontId="6" fillId="3" borderId="0" xfId="0" applyNumberFormat="1" applyFont="1" applyFill="1"/>
    <xf numFmtId="3" fontId="17" fillId="0" borderId="1" xfId="2" applyNumberFormat="1" applyFont="1" applyBorder="1"/>
    <xf numFmtId="1" fontId="14" fillId="3" borderId="5" xfId="0" applyNumberFormat="1" applyFont="1" applyFill="1" applyBorder="1" applyAlignment="1">
      <alignment horizontal="center" vertical="center"/>
    </xf>
    <xf numFmtId="1" fontId="16" fillId="3" borderId="5" xfId="0" applyNumberFormat="1" applyFont="1" applyFill="1" applyBorder="1" applyAlignment="1">
      <alignment horizontal="center" vertical="center"/>
    </xf>
    <xf numFmtId="1" fontId="16" fillId="0" borderId="6" xfId="0" applyNumberFormat="1" applyFont="1" applyBorder="1" applyAlignment="1">
      <alignment horizontal="left" vertical="center"/>
    </xf>
    <xf numFmtId="1" fontId="14" fillId="0" borderId="6" xfId="0" applyNumberFormat="1" applyFont="1" applyBorder="1" applyAlignment="1">
      <alignment horizontal="left" vertical="center"/>
    </xf>
    <xf numFmtId="1" fontId="14" fillId="3" borderId="6" xfId="0" applyNumberFormat="1" applyFont="1" applyFill="1" applyBorder="1" applyAlignment="1">
      <alignment horizontal="center" vertical="center"/>
    </xf>
    <xf numFmtId="1" fontId="14" fillId="3" borderId="15" xfId="0" applyNumberFormat="1" applyFont="1" applyFill="1" applyBorder="1" applyAlignment="1">
      <alignment horizontal="center" vertical="center"/>
    </xf>
    <xf numFmtId="1" fontId="16" fillId="3" borderId="15" xfId="0" applyNumberFormat="1" applyFont="1" applyFill="1" applyBorder="1" applyAlignment="1">
      <alignment horizontal="center" vertical="center"/>
    </xf>
    <xf numFmtId="0" fontId="6" fillId="0" borderId="0" xfId="0" applyFont="1"/>
    <xf numFmtId="1" fontId="14" fillId="0" borderId="15" xfId="0" applyNumberFormat="1" applyFont="1" applyBorder="1" applyAlignment="1">
      <alignment horizontal="center" vertical="center"/>
    </xf>
    <xf numFmtId="1" fontId="15" fillId="0" borderId="0" xfId="0" applyNumberFormat="1" applyFont="1"/>
    <xf numFmtId="1" fontId="6" fillId="3" borderId="0" xfId="0" applyNumberFormat="1" applyFont="1" applyFill="1"/>
    <xf numFmtId="0" fontId="19" fillId="3" borderId="0" xfId="0" applyFont="1" applyFill="1"/>
    <xf numFmtId="0" fontId="20" fillId="3" borderId="0" xfId="0" applyFont="1" applyFill="1"/>
    <xf numFmtId="164" fontId="19" fillId="3" borderId="0" xfId="0" applyNumberFormat="1" applyFont="1" applyFill="1" applyAlignment="1">
      <alignment horizontal="left"/>
    </xf>
    <xf numFmtId="0" fontId="19" fillId="3" borderId="6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left" vertical="center"/>
    </xf>
    <xf numFmtId="0" fontId="19" fillId="3" borderId="2" xfId="0" applyFont="1" applyFill="1" applyBorder="1" applyAlignment="1">
      <alignment horizontal="left" vertical="center"/>
    </xf>
    <xf numFmtId="0" fontId="19" fillId="3" borderId="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1" fontId="19" fillId="3" borderId="1" xfId="0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0" fontId="19" fillId="0" borderId="2" xfId="0" applyFont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9" fontId="20" fillId="0" borderId="1" xfId="1" applyFont="1" applyFill="1" applyBorder="1" applyAlignment="1">
      <alignment horizontal="center"/>
    </xf>
    <xf numFmtId="0" fontId="19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1" fontId="19" fillId="0" borderId="5" xfId="0" applyNumberFormat="1" applyFont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9" fontId="20" fillId="3" borderId="6" xfId="1" applyFont="1" applyFill="1" applyBorder="1" applyAlignment="1">
      <alignment horizontal="center"/>
    </xf>
    <xf numFmtId="1" fontId="19" fillId="3" borderId="1" xfId="0" applyNumberFormat="1" applyFont="1" applyFill="1" applyBorder="1" applyAlignment="1">
      <alignment horizontal="center"/>
    </xf>
    <xf numFmtId="0" fontId="20" fillId="3" borderId="1" xfId="0" applyFont="1" applyFill="1" applyBorder="1" applyAlignment="1">
      <alignment horizontal="center"/>
    </xf>
    <xf numFmtId="9" fontId="19" fillId="3" borderId="1" xfId="1" applyFont="1" applyFill="1" applyBorder="1" applyAlignment="1">
      <alignment horizontal="center" vertical="center"/>
    </xf>
    <xf numFmtId="9" fontId="19" fillId="3" borderId="6" xfId="1" applyFont="1" applyFill="1" applyBorder="1" applyAlignment="1">
      <alignment horizontal="center" vertical="center"/>
    </xf>
    <xf numFmtId="0" fontId="19" fillId="3" borderId="7" xfId="0" applyFont="1" applyFill="1" applyBorder="1" applyAlignment="1">
      <alignment horizontal="center"/>
    </xf>
    <xf numFmtId="3" fontId="19" fillId="3" borderId="1" xfId="0" applyNumberFormat="1" applyFont="1" applyFill="1" applyBorder="1" applyAlignment="1">
      <alignment horizontal="center"/>
    </xf>
    <xf numFmtId="3" fontId="20" fillId="3" borderId="1" xfId="0" applyNumberFormat="1" applyFont="1" applyFill="1" applyBorder="1" applyAlignment="1">
      <alignment horizontal="center"/>
    </xf>
    <xf numFmtId="0" fontId="19" fillId="3" borderId="0" xfId="0" applyFont="1" applyFill="1" applyAlignment="1">
      <alignment horizontal="center"/>
    </xf>
    <xf numFmtId="164" fontId="19" fillId="3" borderId="0" xfId="0" applyNumberFormat="1" applyFont="1" applyFill="1" applyAlignment="1">
      <alignment horizontal="center"/>
    </xf>
    <xf numFmtId="0" fontId="19" fillId="3" borderId="2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19" fillId="0" borderId="0" xfId="0" applyFont="1"/>
    <xf numFmtId="0" fontId="20" fillId="0" borderId="1" xfId="0" applyFont="1" applyBorder="1" applyAlignment="1">
      <alignment horizontal="center"/>
    </xf>
    <xf numFmtId="9" fontId="19" fillId="0" borderId="6" xfId="1" applyFont="1" applyFill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/>
    </xf>
    <xf numFmtId="3" fontId="17" fillId="0" borderId="1" xfId="2" applyNumberFormat="1" applyFont="1" applyBorder="1" applyAlignment="1">
      <alignment horizontal="right"/>
    </xf>
    <xf numFmtId="1" fontId="14" fillId="0" borderId="5" xfId="0" applyNumberFormat="1" applyFont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/>
    </xf>
    <xf numFmtId="165" fontId="19" fillId="3" borderId="16" xfId="0" applyNumberFormat="1" applyFont="1" applyFill="1" applyBorder="1" applyAlignment="1">
      <alignment horizontal="center"/>
    </xf>
    <xf numFmtId="1" fontId="17" fillId="0" borderId="0" xfId="2" applyNumberFormat="1" applyFont="1"/>
    <xf numFmtId="0" fontId="19" fillId="3" borderId="5" xfId="0" applyFont="1" applyFill="1" applyBorder="1" applyAlignment="1">
      <alignment horizontal="left" vertical="center"/>
    </xf>
    <xf numFmtId="0" fontId="19" fillId="3" borderId="5" xfId="0" applyFont="1" applyFill="1" applyBorder="1" applyAlignment="1">
      <alignment horizontal="center" vertical="center"/>
    </xf>
    <xf numFmtId="1" fontId="20" fillId="3" borderId="5" xfId="0" applyNumberFormat="1" applyFont="1" applyFill="1" applyBorder="1" applyAlignment="1">
      <alignment horizontal="center" vertical="center"/>
    </xf>
    <xf numFmtId="1" fontId="19" fillId="3" borderId="5" xfId="0" applyNumberFormat="1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/>
    </xf>
    <xf numFmtId="0" fontId="20" fillId="3" borderId="5" xfId="0" applyFont="1" applyFill="1" applyBorder="1" applyAlignment="1">
      <alignment horizontal="center" vertical="center"/>
    </xf>
    <xf numFmtId="9" fontId="19" fillId="3" borderId="5" xfId="1" applyFont="1" applyFill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9" fillId="3" borderId="17" xfId="0" applyFont="1" applyFill="1" applyBorder="1" applyAlignment="1">
      <alignment horizontal="left" vertical="center"/>
    </xf>
    <xf numFmtId="0" fontId="19" fillId="3" borderId="17" xfId="0" applyFont="1" applyFill="1" applyBorder="1" applyAlignment="1">
      <alignment horizontal="center" vertical="center"/>
    </xf>
    <xf numFmtId="0" fontId="19" fillId="3" borderId="16" xfId="0" applyFont="1" applyFill="1" applyBorder="1" applyAlignment="1">
      <alignment horizontal="center"/>
    </xf>
    <xf numFmtId="0" fontId="20" fillId="3" borderId="16" xfId="0" applyFont="1" applyFill="1" applyBorder="1" applyAlignment="1">
      <alignment horizontal="center" vertical="center"/>
    </xf>
    <xf numFmtId="1" fontId="19" fillId="3" borderId="16" xfId="0" applyNumberFormat="1" applyFont="1" applyFill="1" applyBorder="1" applyAlignment="1">
      <alignment horizontal="center"/>
    </xf>
    <xf numFmtId="0" fontId="20" fillId="3" borderId="16" xfId="0" applyFont="1" applyFill="1" applyBorder="1" applyAlignment="1">
      <alignment horizontal="center"/>
    </xf>
    <xf numFmtId="9" fontId="20" fillId="3" borderId="16" xfId="1" applyFont="1" applyFill="1" applyBorder="1" applyAlignment="1">
      <alignment horizontal="center"/>
    </xf>
    <xf numFmtId="0" fontId="19" fillId="3" borderId="16" xfId="0" applyFont="1" applyFill="1" applyBorder="1" applyAlignment="1">
      <alignment horizontal="center" vertical="center"/>
    </xf>
    <xf numFmtId="9" fontId="19" fillId="3" borderId="16" xfId="1" applyFont="1" applyFill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 vertical="center"/>
    </xf>
    <xf numFmtId="0" fontId="19" fillId="0" borderId="5" xfId="0" applyFont="1" applyBorder="1" applyAlignment="1">
      <alignment horizontal="left" vertical="center"/>
    </xf>
    <xf numFmtId="0" fontId="19" fillId="0" borderId="1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0" borderId="4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/>
    </xf>
    <xf numFmtId="0" fontId="20" fillId="0" borderId="6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/>
    </xf>
    <xf numFmtId="9" fontId="20" fillId="0" borderId="6" xfId="1" applyFont="1" applyFill="1" applyBorder="1" applyAlignment="1">
      <alignment horizontal="center"/>
    </xf>
    <xf numFmtId="0" fontId="19" fillId="0" borderId="6" xfId="0" applyFont="1" applyBorder="1" applyAlignment="1">
      <alignment horizontal="center" vertical="center"/>
    </xf>
    <xf numFmtId="165" fontId="19" fillId="0" borderId="1" xfId="0" applyNumberFormat="1" applyFont="1" applyBorder="1" applyAlignment="1">
      <alignment horizontal="center"/>
    </xf>
    <xf numFmtId="9" fontId="6" fillId="3" borderId="0" xfId="1" applyFont="1" applyFill="1"/>
    <xf numFmtId="3" fontId="19" fillId="5" borderId="1" xfId="0" applyNumberFormat="1" applyFont="1" applyFill="1" applyBorder="1" applyAlignment="1">
      <alignment horizontal="center"/>
    </xf>
    <xf numFmtId="9" fontId="19" fillId="5" borderId="1" xfId="1" applyFont="1" applyFill="1" applyBorder="1" applyAlignment="1">
      <alignment horizontal="center" vertical="center"/>
    </xf>
    <xf numFmtId="17" fontId="17" fillId="5" borderId="5" xfId="2" applyNumberFormat="1" applyFont="1" applyFill="1" applyBorder="1" applyAlignment="1">
      <alignment horizontal="center" vertical="center"/>
    </xf>
    <xf numFmtId="17" fontId="17" fillId="6" borderId="5" xfId="2" applyNumberFormat="1" applyFont="1" applyFill="1" applyBorder="1" applyAlignment="1">
      <alignment horizontal="center" vertical="center"/>
    </xf>
    <xf numFmtId="17" fontId="17" fillId="7" borderId="5" xfId="2" applyNumberFormat="1" applyFont="1" applyFill="1" applyBorder="1" applyAlignment="1">
      <alignment horizontal="center" vertical="center"/>
    </xf>
    <xf numFmtId="17" fontId="17" fillId="8" borderId="5" xfId="2" applyNumberFormat="1" applyFont="1" applyFill="1" applyBorder="1" applyAlignment="1">
      <alignment horizontal="center" vertical="center"/>
    </xf>
    <xf numFmtId="17" fontId="17" fillId="9" borderId="5" xfId="2" applyNumberFormat="1" applyFont="1" applyFill="1" applyBorder="1" applyAlignment="1">
      <alignment horizontal="center" vertical="center"/>
    </xf>
    <xf numFmtId="17" fontId="17" fillId="10" borderId="5" xfId="2" applyNumberFormat="1" applyFont="1" applyFill="1" applyBorder="1" applyAlignment="1">
      <alignment horizontal="center" vertical="center"/>
    </xf>
    <xf numFmtId="17" fontId="17" fillId="11" borderId="5" xfId="2" applyNumberFormat="1" applyFont="1" applyFill="1" applyBorder="1" applyAlignment="1">
      <alignment horizontal="center" vertical="center"/>
    </xf>
    <xf numFmtId="0" fontId="17" fillId="0" borderId="2" xfId="2" applyFont="1" applyBorder="1"/>
    <xf numFmtId="3" fontId="17" fillId="0" borderId="2" xfId="2" applyNumberFormat="1" applyFont="1" applyBorder="1"/>
    <xf numFmtId="0" fontId="1" fillId="0" borderId="12" xfId="2" applyFont="1" applyBorder="1"/>
    <xf numFmtId="1" fontId="17" fillId="0" borderId="6" xfId="2" applyNumberFormat="1" applyFont="1" applyBorder="1"/>
    <xf numFmtId="1" fontId="17" fillId="0" borderId="4" xfId="2" applyNumberFormat="1" applyFont="1" applyBorder="1"/>
    <xf numFmtId="17" fontId="17" fillId="5" borderId="8" xfId="2" applyNumberFormat="1" applyFont="1" applyFill="1" applyBorder="1" applyAlignment="1">
      <alignment horizontal="center" vertical="center"/>
    </xf>
    <xf numFmtId="17" fontId="17" fillId="6" borderId="8" xfId="2" applyNumberFormat="1" applyFont="1" applyFill="1" applyBorder="1" applyAlignment="1">
      <alignment horizontal="center" vertical="center"/>
    </xf>
    <xf numFmtId="17" fontId="17" fillId="7" borderId="8" xfId="2" applyNumberFormat="1" applyFont="1" applyFill="1" applyBorder="1" applyAlignment="1">
      <alignment horizontal="center" vertical="center"/>
    </xf>
    <xf numFmtId="17" fontId="17" fillId="8" borderId="8" xfId="2" applyNumberFormat="1" applyFont="1" applyFill="1" applyBorder="1" applyAlignment="1">
      <alignment horizontal="center" vertical="center"/>
    </xf>
    <xf numFmtId="17" fontId="17" fillId="9" borderId="8" xfId="2" applyNumberFormat="1" applyFont="1" applyFill="1" applyBorder="1" applyAlignment="1">
      <alignment horizontal="center" vertical="center"/>
    </xf>
    <xf numFmtId="17" fontId="17" fillId="10" borderId="8" xfId="2" applyNumberFormat="1" applyFont="1" applyFill="1" applyBorder="1" applyAlignment="1">
      <alignment horizontal="center" vertical="center"/>
    </xf>
    <xf numFmtId="17" fontId="17" fillId="11" borderId="8" xfId="2" applyNumberFormat="1" applyFont="1" applyFill="1" applyBorder="1" applyAlignment="1">
      <alignment horizontal="center" vertical="center"/>
    </xf>
    <xf numFmtId="17" fontId="17" fillId="11" borderId="11" xfId="2" applyNumberFormat="1" applyFont="1" applyFill="1" applyBorder="1" applyAlignment="1">
      <alignment horizontal="center" vertical="center"/>
    </xf>
    <xf numFmtId="3" fontId="17" fillId="0" borderId="5" xfId="2" applyNumberFormat="1" applyFont="1" applyBorder="1"/>
    <xf numFmtId="3" fontId="17" fillId="0" borderId="5" xfId="2" applyNumberFormat="1" applyFont="1" applyBorder="1" applyAlignment="1">
      <alignment horizontal="right"/>
    </xf>
    <xf numFmtId="3" fontId="17" fillId="0" borderId="3" xfId="2" applyNumberFormat="1" applyFont="1" applyBorder="1"/>
    <xf numFmtId="0" fontId="0" fillId="0" borderId="1" xfId="0" applyBorder="1"/>
    <xf numFmtId="1" fontId="16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/>
    </xf>
    <xf numFmtId="14" fontId="0" fillId="0" borderId="0" xfId="0" applyNumberFormat="1"/>
    <xf numFmtId="1" fontId="16" fillId="0" borderId="15" xfId="0" applyNumberFormat="1" applyFont="1" applyBorder="1" applyAlignment="1">
      <alignment horizontal="left" vertical="center"/>
    </xf>
    <xf numFmtId="17" fontId="16" fillId="2" borderId="8" xfId="0" applyNumberFormat="1" applyFont="1" applyFill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6" fillId="0" borderId="2" xfId="0" applyNumberFormat="1" applyFont="1" applyBorder="1" applyAlignment="1">
      <alignment horizontal="center" vertical="center"/>
    </xf>
    <xf numFmtId="1" fontId="16" fillId="0" borderId="12" xfId="0" applyNumberFormat="1" applyFont="1" applyBorder="1" applyAlignment="1">
      <alignment vertical="center"/>
    </xf>
    <xf numFmtId="1" fontId="16" fillId="0" borderId="6" xfId="0" applyNumberFormat="1" applyFont="1" applyBorder="1" applyAlignment="1">
      <alignment vertical="center"/>
    </xf>
    <xf numFmtId="1" fontId="16" fillId="0" borderId="4" xfId="0" applyNumberFormat="1" applyFont="1" applyBorder="1" applyAlignment="1">
      <alignment horizontal="left" vertical="center"/>
    </xf>
    <xf numFmtId="0" fontId="21" fillId="0" borderId="0" xfId="0" applyFont="1"/>
    <xf numFmtId="14" fontId="0" fillId="0" borderId="0" xfId="0" applyNumberFormat="1" applyAlignment="1">
      <alignment horizontal="right"/>
    </xf>
    <xf numFmtId="1" fontId="16" fillId="0" borderId="15" xfId="0" applyNumberFormat="1" applyFont="1" applyBorder="1" applyAlignment="1">
      <alignment vertical="center"/>
    </xf>
    <xf numFmtId="1" fontId="16" fillId="0" borderId="0" xfId="0" applyNumberFormat="1" applyFont="1" applyAlignment="1">
      <alignment vertical="center"/>
    </xf>
    <xf numFmtId="1" fontId="16" fillId="0" borderId="5" xfId="0" applyNumberFormat="1" applyFont="1" applyBorder="1" applyAlignment="1">
      <alignment vertical="center"/>
    </xf>
    <xf numFmtId="0" fontId="22" fillId="12" borderId="18" xfId="0" applyFont="1" applyFill="1" applyBorder="1" applyAlignment="1">
      <alignment horizontal="center"/>
    </xf>
    <xf numFmtId="0" fontId="23" fillId="13" borderId="18" xfId="0" applyFont="1" applyFill="1" applyBorder="1"/>
    <xf numFmtId="0" fontId="23" fillId="0" borderId="18" xfId="0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right"/>
    </xf>
    <xf numFmtId="0" fontId="20" fillId="3" borderId="5" xfId="0" applyFont="1" applyFill="1" applyBorder="1" applyAlignment="1">
      <alignment horizontal="center" vertical="center" wrapText="1"/>
    </xf>
    <xf numFmtId="0" fontId="20" fillId="3" borderId="6" xfId="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left"/>
    </xf>
    <xf numFmtId="0" fontId="19" fillId="3" borderId="7" xfId="0" applyFont="1" applyFill="1" applyBorder="1" applyAlignment="1">
      <alignment horizontal="left"/>
    </xf>
    <xf numFmtId="17" fontId="20" fillId="3" borderId="2" xfId="0" applyNumberFormat="1" applyFont="1" applyFill="1" applyBorder="1" applyAlignment="1">
      <alignment horizontal="center" vertical="center"/>
    </xf>
    <xf numFmtId="17" fontId="20" fillId="3" borderId="7" xfId="0" applyNumberFormat="1" applyFont="1" applyFill="1" applyBorder="1" applyAlignment="1">
      <alignment horizontal="center" vertical="center"/>
    </xf>
    <xf numFmtId="17" fontId="20" fillId="3" borderId="8" xfId="0" applyNumberFormat="1" applyFont="1" applyFill="1" applyBorder="1" applyAlignment="1">
      <alignment horizontal="center" vertical="center"/>
    </xf>
    <xf numFmtId="0" fontId="19" fillId="3" borderId="5" xfId="0" applyFont="1" applyFill="1" applyBorder="1" applyAlignment="1">
      <alignment horizontal="center" vertical="center" wrapText="1"/>
    </xf>
    <xf numFmtId="0" fontId="19" fillId="3" borderId="6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left" vertical="center"/>
    </xf>
    <xf numFmtId="164" fontId="19" fillId="3" borderId="0" xfId="0" applyNumberFormat="1" applyFont="1" applyFill="1" applyAlignment="1">
      <alignment horizontal="left" vertical="center"/>
    </xf>
    <xf numFmtId="0" fontId="19" fillId="3" borderId="3" xfId="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 vertical="center"/>
    </xf>
    <xf numFmtId="0" fontId="19" fillId="3" borderId="4" xfId="0" applyFont="1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2" xfId="0" applyFont="1" applyFill="1" applyBorder="1" applyAlignment="1">
      <alignment horizontal="center"/>
    </xf>
    <xf numFmtId="0" fontId="19" fillId="3" borderId="8" xfId="0" applyFont="1" applyFill="1" applyBorder="1" applyAlignment="1">
      <alignment horizontal="center"/>
    </xf>
    <xf numFmtId="0" fontId="19" fillId="3" borderId="2" xfId="0" applyFont="1" applyFill="1" applyBorder="1" applyAlignment="1">
      <alignment horizontal="center" vertical="center" wrapText="1"/>
    </xf>
    <xf numFmtId="0" fontId="19" fillId="3" borderId="8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164" fontId="17" fillId="0" borderId="0" xfId="2" applyNumberFormat="1" applyFont="1" applyAlignment="1">
      <alignment horizontal="left"/>
    </xf>
    <xf numFmtId="1" fontId="16" fillId="0" borderId="1" xfId="0" applyNumberFormat="1" applyFont="1" applyBorder="1" applyAlignment="1">
      <alignment horizontal="center" vertical="center"/>
    </xf>
    <xf numFmtId="1" fontId="16" fillId="0" borderId="14" xfId="0" applyNumberFormat="1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14" fontId="14" fillId="0" borderId="15" xfId="0" applyNumberFormat="1" applyFont="1" applyBorder="1" applyAlignment="1">
      <alignment horizontal="center" vertical="center"/>
    </xf>
    <xf numFmtId="14" fontId="14" fillId="0" borderId="6" xfId="0" applyNumberFormat="1" applyFont="1" applyBorder="1" applyAlignment="1">
      <alignment horizontal="center" vertical="center"/>
    </xf>
    <xf numFmtId="1" fontId="16" fillId="0" borderId="1" xfId="0" applyNumberFormat="1" applyFont="1" applyBorder="1" applyAlignment="1">
      <alignment horizontal="center"/>
    </xf>
    <xf numFmtId="1" fontId="16" fillId="4" borderId="2" xfId="0" applyNumberFormat="1" applyFont="1" applyFill="1" applyBorder="1" applyAlignment="1">
      <alignment horizontal="center"/>
    </xf>
    <xf numFmtId="1" fontId="16" fillId="4" borderId="7" xfId="0" applyNumberFormat="1" applyFont="1" applyFill="1" applyBorder="1" applyAlignment="1">
      <alignment horizontal="center"/>
    </xf>
    <xf numFmtId="1" fontId="16" fillId="4" borderId="10" xfId="0" applyNumberFormat="1" applyFont="1" applyFill="1" applyBorder="1" applyAlignment="1">
      <alignment horizontal="center"/>
    </xf>
    <xf numFmtId="1" fontId="14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left"/>
    </xf>
    <xf numFmtId="1" fontId="16" fillId="2" borderId="1" xfId="0" applyNumberFormat="1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/>
    </xf>
    <xf numFmtId="1" fontId="14" fillId="0" borderId="6" xfId="0" applyNumberFormat="1" applyFont="1" applyBorder="1" applyAlignment="1">
      <alignment horizontal="center" vertical="center"/>
    </xf>
  </cellXfs>
  <cellStyles count="10">
    <cellStyle name="Normal" xfId="0" builtinId="0"/>
    <cellStyle name="Normal 2" xfId="2" xr:uid="{00000000-0005-0000-0000-000001000000}"/>
    <cellStyle name="Normal 2 2" xfId="3" xr:uid="{00000000-0005-0000-0000-000002000000}"/>
    <cellStyle name="Normal 2 2 2" xfId="5" xr:uid="{00000000-0005-0000-0000-000003000000}"/>
    <cellStyle name="Normal 2 2 2 2" xfId="9" xr:uid="{00000000-0005-0000-0000-000004000000}"/>
    <cellStyle name="Normal 2 2 3" xfId="7" xr:uid="{00000000-0005-0000-0000-000005000000}"/>
    <cellStyle name="Normal 2 3" xfId="4" xr:uid="{00000000-0005-0000-0000-000006000000}"/>
    <cellStyle name="Normal 2 3 2" xfId="8" xr:uid="{00000000-0005-0000-0000-000007000000}"/>
    <cellStyle name="Normal 2 4" xfId="6" xr:uid="{00000000-0005-0000-0000-000008000000}"/>
    <cellStyle name="Porcentaje" xfId="1" builtinId="5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3" formatCode="#,##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22" formatCode="mmm\-yy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2" formatCode="mmm\-yy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A62C3189-3D2E-4941-828F-71A214D91EBF}">
      <tableStyleElement type="wholeTable" dxfId="33"/>
      <tableStyleElement type="headerRow" dxfId="32"/>
    </tableStyle>
  </tableStyles>
  <colors>
    <mruColors>
      <color rgb="FF66FF33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s-CO" sz="2000"/>
              <a:t>Ventas, Desistimientos y opciones</a:t>
            </a:r>
          </a:p>
          <a:p>
            <a:pPr>
              <a:defRPr sz="2000"/>
            </a:pPr>
            <a:r>
              <a:rPr lang="es-CO" sz="2000"/>
              <a:t>En proyectos en los que participa C.A.S.A.</a:t>
            </a:r>
          </a:p>
        </c:rich>
      </c:tx>
      <c:layout>
        <c:manualLayout>
          <c:xMode val="edge"/>
          <c:yMode val="edge"/>
          <c:x val="0.30305768348254253"/>
          <c:y val="0.161092498999814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5624602972060858E-2"/>
          <c:y val="0.19900385523665032"/>
          <c:w val="0.9215045749007279"/>
          <c:h val="0.69480364880117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'Gráfica Vtas &amp; Desistim'!$A$9</c:f>
              <c:strCache>
                <c:ptCount val="1"/>
                <c:pt idx="0">
                  <c:v>Ventas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B60-422D-B0BB-D75824F5DDB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60-422D-B0BB-D75824F5DDB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B60-422D-B0BB-D75824F5DDB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60-422D-B0BB-D75824F5DDB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B60-422D-B0BB-D75824F5DDB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B60-422D-B0BB-D75824F5DDB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B60-422D-B0BB-D75824F5DDB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B60-422D-B0BB-D75824F5DD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j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'Gráfica Vtas &amp; Desistim'!$B$8:$AM$8</c:f>
              <c:numCache>
                <c:formatCode>mmm\-yy</c:formatCode>
                <c:ptCount val="38"/>
                <c:pt idx="0">
                  <c:v>43466</c:v>
                </c:pt>
                <c:pt idx="1">
                  <c:v>43647</c:v>
                </c:pt>
                <c:pt idx="2">
                  <c:v>43831</c:v>
                </c:pt>
                <c:pt idx="3">
                  <c:v>44013</c:v>
                </c:pt>
                <c:pt idx="4">
                  <c:v>44197</c:v>
                </c:pt>
                <c:pt idx="5">
                  <c:v>44378</c:v>
                </c:pt>
                <c:pt idx="6">
                  <c:v>44562</c:v>
                </c:pt>
                <c:pt idx="7">
                  <c:v>44743</c:v>
                </c:pt>
                <c:pt idx="8">
                  <c:v>44927</c:v>
                </c:pt>
                <c:pt idx="9">
                  <c:v>44958</c:v>
                </c:pt>
                <c:pt idx="10">
                  <c:v>44986</c:v>
                </c:pt>
                <c:pt idx="11">
                  <c:v>45017</c:v>
                </c:pt>
                <c:pt idx="12">
                  <c:v>45047</c:v>
                </c:pt>
                <c:pt idx="13">
                  <c:v>45078</c:v>
                </c:pt>
                <c:pt idx="14">
                  <c:v>45108</c:v>
                </c:pt>
                <c:pt idx="15">
                  <c:v>45139</c:v>
                </c:pt>
                <c:pt idx="16">
                  <c:v>45170</c:v>
                </c:pt>
                <c:pt idx="17">
                  <c:v>45200</c:v>
                </c:pt>
                <c:pt idx="18">
                  <c:v>45231</c:v>
                </c:pt>
                <c:pt idx="19">
                  <c:v>45261</c:v>
                </c:pt>
                <c:pt idx="20">
                  <c:v>45292</c:v>
                </c:pt>
                <c:pt idx="21">
                  <c:v>45323</c:v>
                </c:pt>
                <c:pt idx="22">
                  <c:v>45352</c:v>
                </c:pt>
                <c:pt idx="23">
                  <c:v>45383</c:v>
                </c:pt>
                <c:pt idx="24">
                  <c:v>45413</c:v>
                </c:pt>
                <c:pt idx="25">
                  <c:v>45444</c:v>
                </c:pt>
                <c:pt idx="26">
                  <c:v>45474</c:v>
                </c:pt>
                <c:pt idx="27">
                  <c:v>45505</c:v>
                </c:pt>
                <c:pt idx="28">
                  <c:v>45536</c:v>
                </c:pt>
                <c:pt idx="29">
                  <c:v>45566</c:v>
                </c:pt>
                <c:pt idx="30">
                  <c:v>45597</c:v>
                </c:pt>
                <c:pt idx="31">
                  <c:v>45627</c:v>
                </c:pt>
                <c:pt idx="32">
                  <c:v>45658</c:v>
                </c:pt>
                <c:pt idx="33">
                  <c:v>45689</c:v>
                </c:pt>
                <c:pt idx="34">
                  <c:v>45717</c:v>
                </c:pt>
                <c:pt idx="35">
                  <c:v>45748</c:v>
                </c:pt>
                <c:pt idx="36">
                  <c:v>45778</c:v>
                </c:pt>
                <c:pt idx="37">
                  <c:v>45809</c:v>
                </c:pt>
              </c:numCache>
            </c:numRef>
          </c:cat>
          <c:val>
            <c:numRef>
              <c:f>'Gráfica Vtas &amp; Desistim'!$B$9:$AM$9</c:f>
              <c:numCache>
                <c:formatCode>General</c:formatCode>
                <c:ptCount val="38"/>
                <c:pt idx="0">
                  <c:v>59</c:v>
                </c:pt>
                <c:pt idx="1">
                  <c:v>82</c:v>
                </c:pt>
                <c:pt idx="2">
                  <c:v>110</c:v>
                </c:pt>
                <c:pt idx="3">
                  <c:v>120</c:v>
                </c:pt>
                <c:pt idx="4">
                  <c:v>124</c:v>
                </c:pt>
                <c:pt idx="5" formatCode="#,##0">
                  <c:v>62</c:v>
                </c:pt>
                <c:pt idx="6" formatCode="#,##0">
                  <c:v>147</c:v>
                </c:pt>
                <c:pt idx="7" formatCode="#,##0">
                  <c:v>85</c:v>
                </c:pt>
                <c:pt idx="8" formatCode="#,##0">
                  <c:v>73</c:v>
                </c:pt>
                <c:pt idx="9" formatCode="#,##0">
                  <c:v>84</c:v>
                </c:pt>
                <c:pt idx="10" formatCode="#,##0">
                  <c:v>76</c:v>
                </c:pt>
                <c:pt idx="11" formatCode="#,##0">
                  <c:v>82</c:v>
                </c:pt>
                <c:pt idx="12" formatCode="#,##0">
                  <c:v>110</c:v>
                </c:pt>
                <c:pt idx="13" formatCode="#,##0">
                  <c:v>87</c:v>
                </c:pt>
                <c:pt idx="14" formatCode="#,##0">
                  <c:v>107</c:v>
                </c:pt>
                <c:pt idx="15" formatCode="#,##0">
                  <c:v>88</c:v>
                </c:pt>
                <c:pt idx="16" formatCode="#,##0">
                  <c:v>112</c:v>
                </c:pt>
                <c:pt idx="17" formatCode="#,##0">
                  <c:v>113</c:v>
                </c:pt>
                <c:pt idx="18" formatCode="#,##0">
                  <c:v>137</c:v>
                </c:pt>
                <c:pt idx="19" formatCode="#,##0">
                  <c:v>69</c:v>
                </c:pt>
                <c:pt idx="20" formatCode="#,##0">
                  <c:v>88</c:v>
                </c:pt>
                <c:pt idx="21" formatCode="#,##0">
                  <c:v>82</c:v>
                </c:pt>
                <c:pt idx="22" formatCode="#,##0">
                  <c:v>77</c:v>
                </c:pt>
                <c:pt idx="23" formatCode="#,##0">
                  <c:v>81</c:v>
                </c:pt>
                <c:pt idx="24" formatCode="#,##0">
                  <c:v>56</c:v>
                </c:pt>
                <c:pt idx="25" formatCode="#,##0">
                  <c:v>86</c:v>
                </c:pt>
                <c:pt idx="26" formatCode="#,##0">
                  <c:v>71</c:v>
                </c:pt>
                <c:pt idx="27" formatCode="#,##0">
                  <c:v>68</c:v>
                </c:pt>
                <c:pt idx="28" formatCode="#,##0">
                  <c:v>44</c:v>
                </c:pt>
                <c:pt idx="29" formatCode="#,##0">
                  <c:v>65</c:v>
                </c:pt>
                <c:pt idx="30" formatCode="#,##0">
                  <c:v>58</c:v>
                </c:pt>
                <c:pt idx="31" formatCode="#,##0">
                  <c:v>55</c:v>
                </c:pt>
                <c:pt idx="32" formatCode="#,##0">
                  <c:v>53</c:v>
                </c:pt>
                <c:pt idx="33" formatCode="#,##0">
                  <c:v>53</c:v>
                </c:pt>
                <c:pt idx="34" formatCode="#,##0">
                  <c:v>71</c:v>
                </c:pt>
                <c:pt idx="35" formatCode="#,##0">
                  <c:v>52</c:v>
                </c:pt>
                <c:pt idx="36" formatCode="#,##0">
                  <c:v>58</c:v>
                </c:pt>
                <c:pt idx="37" formatCode="#,##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6-4F7D-9D18-D9DA737C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355320"/>
        <c:axId val="169357672"/>
      </c:barChart>
      <c:lineChart>
        <c:grouping val="standard"/>
        <c:varyColors val="0"/>
        <c:ser>
          <c:idx val="2"/>
          <c:order val="2"/>
          <c:tx>
            <c:strRef>
              <c:f>'Gráfica Vtas &amp; Desistim'!$A$7</c:f>
              <c:strCache>
                <c:ptCount val="1"/>
                <c:pt idx="0">
                  <c:v>Desistimientos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537-479F-8DA3-5BD4360CE5E5}"/>
                </c:ext>
              </c:extLst>
            </c:dLbl>
            <c:dLbl>
              <c:idx val="2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537-479F-8DA3-5BD4360CE5E5}"/>
                </c:ext>
              </c:extLst>
            </c:dLbl>
            <c:dLbl>
              <c:idx val="2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537-479F-8DA3-5BD4360CE5E5}"/>
                </c:ext>
              </c:extLst>
            </c:dLbl>
            <c:dLbl>
              <c:idx val="2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537-479F-8DA3-5BD4360CE5E5}"/>
                </c:ext>
              </c:extLst>
            </c:dLbl>
            <c:dLbl>
              <c:idx val="2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537-479F-8DA3-5BD4360CE5E5}"/>
                </c:ext>
              </c:extLst>
            </c:dLbl>
            <c:dLbl>
              <c:idx val="2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537-479F-8DA3-5BD4360CE5E5}"/>
                </c:ext>
              </c:extLst>
            </c:dLbl>
            <c:dLbl>
              <c:idx val="2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37-479F-8DA3-5BD4360CE5E5}"/>
                </c:ext>
              </c:extLst>
            </c:dLbl>
            <c:dLbl>
              <c:idx val="26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537-479F-8DA3-5BD4360CE5E5}"/>
                </c:ext>
              </c:extLst>
            </c:dLbl>
            <c:dLbl>
              <c:idx val="27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3AB-480E-8E22-50D715653542}"/>
                </c:ext>
              </c:extLst>
            </c:dLbl>
            <c:dLbl>
              <c:idx val="28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60-422D-B0BB-D75824F5DDB5}"/>
                </c:ext>
              </c:extLst>
            </c:dLbl>
            <c:dLbl>
              <c:idx val="29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4B-409B-9E40-876E57A43181}"/>
                </c:ext>
              </c:extLst>
            </c:dLbl>
            <c:dLbl>
              <c:idx val="3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18E-4188-9DAD-AB21F6F2F569}"/>
                </c:ext>
              </c:extLst>
            </c:dLbl>
            <c:dLbl>
              <c:idx val="31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75-47DA-B391-7E08D1C23446}"/>
                </c:ext>
              </c:extLst>
            </c:dLbl>
            <c:dLbl>
              <c:idx val="3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537-479F-8DA3-5BD4360CE5E5}"/>
                </c:ext>
              </c:extLst>
            </c:dLbl>
            <c:dLbl>
              <c:idx val="3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11B-47CF-AA18-B44E86C4F971}"/>
                </c:ext>
              </c:extLst>
            </c:dLbl>
            <c:dLbl>
              <c:idx val="3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18E-4188-9DAD-AB21F6F2F569}"/>
                </c:ext>
              </c:extLst>
            </c:dLbl>
            <c:dLbl>
              <c:idx val="3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CDD-4FB7-B6B2-815977D9E526}"/>
                </c:ext>
              </c:extLst>
            </c:dLbl>
            <c:dLbl>
              <c:idx val="36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03-4BE5-A4FD-D1CCAD6B23BD}"/>
                </c:ext>
              </c:extLst>
            </c:dLbl>
            <c:dLbl>
              <c:idx val="37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E10-45D3-9F8C-1A25AE6D39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FF0000"/>
                    </a:solidFill>
                    <a:latin typeface="+mj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'Gráfica Vtas &amp; Desistim'!$B$8:$AM$8</c:f>
              <c:numCache>
                <c:formatCode>mmm\-yy</c:formatCode>
                <c:ptCount val="38"/>
                <c:pt idx="0">
                  <c:v>43466</c:v>
                </c:pt>
                <c:pt idx="1">
                  <c:v>43647</c:v>
                </c:pt>
                <c:pt idx="2">
                  <c:v>43831</c:v>
                </c:pt>
                <c:pt idx="3">
                  <c:v>44013</c:v>
                </c:pt>
                <c:pt idx="4">
                  <c:v>44197</c:v>
                </c:pt>
                <c:pt idx="5">
                  <c:v>44378</c:v>
                </c:pt>
                <c:pt idx="6">
                  <c:v>44562</c:v>
                </c:pt>
                <c:pt idx="7">
                  <c:v>44743</c:v>
                </c:pt>
                <c:pt idx="8">
                  <c:v>44927</c:v>
                </c:pt>
                <c:pt idx="9">
                  <c:v>44958</c:v>
                </c:pt>
                <c:pt idx="10">
                  <c:v>44986</c:v>
                </c:pt>
                <c:pt idx="11">
                  <c:v>45017</c:v>
                </c:pt>
                <c:pt idx="12">
                  <c:v>45047</c:v>
                </c:pt>
                <c:pt idx="13">
                  <c:v>45078</c:v>
                </c:pt>
                <c:pt idx="14">
                  <c:v>45108</c:v>
                </c:pt>
                <c:pt idx="15">
                  <c:v>45139</c:v>
                </c:pt>
                <c:pt idx="16">
                  <c:v>45170</c:v>
                </c:pt>
                <c:pt idx="17">
                  <c:v>45200</c:v>
                </c:pt>
                <c:pt idx="18">
                  <c:v>45231</c:v>
                </c:pt>
                <c:pt idx="19">
                  <c:v>45261</c:v>
                </c:pt>
                <c:pt idx="20">
                  <c:v>45292</c:v>
                </c:pt>
                <c:pt idx="21">
                  <c:v>45323</c:v>
                </c:pt>
                <c:pt idx="22">
                  <c:v>45352</c:v>
                </c:pt>
                <c:pt idx="23">
                  <c:v>45383</c:v>
                </c:pt>
                <c:pt idx="24">
                  <c:v>45413</c:v>
                </c:pt>
                <c:pt idx="25">
                  <c:v>45444</c:v>
                </c:pt>
                <c:pt idx="26">
                  <c:v>45474</c:v>
                </c:pt>
                <c:pt idx="27">
                  <c:v>45505</c:v>
                </c:pt>
                <c:pt idx="28">
                  <c:v>45536</c:v>
                </c:pt>
                <c:pt idx="29">
                  <c:v>45566</c:v>
                </c:pt>
                <c:pt idx="30">
                  <c:v>45597</c:v>
                </c:pt>
                <c:pt idx="31">
                  <c:v>45627</c:v>
                </c:pt>
                <c:pt idx="32">
                  <c:v>45658</c:v>
                </c:pt>
                <c:pt idx="33">
                  <c:v>45689</c:v>
                </c:pt>
                <c:pt idx="34">
                  <c:v>45717</c:v>
                </c:pt>
                <c:pt idx="35">
                  <c:v>45748</c:v>
                </c:pt>
                <c:pt idx="36">
                  <c:v>45778</c:v>
                </c:pt>
                <c:pt idx="37">
                  <c:v>45809</c:v>
                </c:pt>
              </c:numCache>
            </c:numRef>
          </c:cat>
          <c:val>
            <c:numRef>
              <c:f>'Gráfica Vtas &amp; Desistim'!$B$11:$AM$11</c:f>
              <c:numCache>
                <c:formatCode>General</c:formatCode>
                <c:ptCount val="38"/>
                <c:pt idx="2">
                  <c:v>13</c:v>
                </c:pt>
                <c:pt idx="3">
                  <c:v>26</c:v>
                </c:pt>
                <c:pt idx="4">
                  <c:v>11</c:v>
                </c:pt>
                <c:pt idx="5" formatCode="#,##0">
                  <c:v>14</c:v>
                </c:pt>
                <c:pt idx="6" formatCode="#,##0">
                  <c:v>24</c:v>
                </c:pt>
                <c:pt idx="7" formatCode="#,##0">
                  <c:v>27</c:v>
                </c:pt>
                <c:pt idx="8" formatCode="#,##0">
                  <c:v>39</c:v>
                </c:pt>
                <c:pt idx="9" formatCode="#,##0">
                  <c:v>30</c:v>
                </c:pt>
                <c:pt idx="10" formatCode="#,##0">
                  <c:v>40</c:v>
                </c:pt>
                <c:pt idx="11" formatCode="#,##0">
                  <c:v>80</c:v>
                </c:pt>
                <c:pt idx="12" formatCode="#,##0">
                  <c:v>47</c:v>
                </c:pt>
                <c:pt idx="13" formatCode="#,##0">
                  <c:v>30</c:v>
                </c:pt>
                <c:pt idx="14" formatCode="#,##0">
                  <c:v>44</c:v>
                </c:pt>
                <c:pt idx="15" formatCode="#,##0">
                  <c:v>35</c:v>
                </c:pt>
                <c:pt idx="16" formatCode="#,##0">
                  <c:v>29</c:v>
                </c:pt>
                <c:pt idx="17" formatCode="#,##0">
                  <c:v>34</c:v>
                </c:pt>
                <c:pt idx="18" formatCode="#,##0">
                  <c:v>13</c:v>
                </c:pt>
                <c:pt idx="19" formatCode="#,##0">
                  <c:v>33</c:v>
                </c:pt>
                <c:pt idx="20" formatCode="#,##0">
                  <c:v>21</c:v>
                </c:pt>
                <c:pt idx="21" formatCode="#,##0">
                  <c:v>21</c:v>
                </c:pt>
                <c:pt idx="22" formatCode="#,##0">
                  <c:v>19</c:v>
                </c:pt>
                <c:pt idx="23" formatCode="#,##0">
                  <c:v>26</c:v>
                </c:pt>
                <c:pt idx="24" formatCode="#,##0">
                  <c:v>26</c:v>
                </c:pt>
                <c:pt idx="25" formatCode="#,##0">
                  <c:v>17</c:v>
                </c:pt>
                <c:pt idx="26" formatCode="#,##0">
                  <c:v>21</c:v>
                </c:pt>
                <c:pt idx="27" formatCode="#,##0">
                  <c:v>23</c:v>
                </c:pt>
                <c:pt idx="28" formatCode="#,##0">
                  <c:v>8</c:v>
                </c:pt>
                <c:pt idx="29" formatCode="#,##0">
                  <c:v>21</c:v>
                </c:pt>
                <c:pt idx="30" formatCode="#,##0">
                  <c:v>16</c:v>
                </c:pt>
                <c:pt idx="31" formatCode="#,##0">
                  <c:v>24</c:v>
                </c:pt>
                <c:pt idx="32" formatCode="#,##0">
                  <c:v>19</c:v>
                </c:pt>
                <c:pt idx="33" formatCode="#,##0">
                  <c:v>18</c:v>
                </c:pt>
                <c:pt idx="34" formatCode="#,##0">
                  <c:v>19</c:v>
                </c:pt>
                <c:pt idx="35" formatCode="#,##0">
                  <c:v>20</c:v>
                </c:pt>
                <c:pt idx="36" formatCode="#,##0">
                  <c:v>15</c:v>
                </c:pt>
                <c:pt idx="37" formatCode="#,##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6-4F7D-9D18-D9DA737C6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5320"/>
        <c:axId val="16935767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'Gráfica Vtas &amp; Desistim'!$A$6</c15:sqref>
                        </c15:formulaRef>
                      </c:ext>
                    </c:extLst>
                    <c:strCache>
                      <c:ptCount val="1"/>
                      <c:pt idx="0">
                        <c:v>Opciones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Lbl>
                    <c:idx val="27"/>
                    <c:layout>
                      <c:manualLayout>
                        <c:x val="-8.4462629086972281E-3"/>
                        <c:y val="-2.9045866167169252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1B60-422D-B0BB-D75824F5DDB5}"/>
                      </c:ext>
                    </c:extLst>
                  </c:dLbl>
                  <c:dLbl>
                    <c:idx val="28"/>
                    <c:layout>
                      <c:manualLayout>
                        <c:x val="-1.7696727374594202E-16"/>
                        <c:y val="7.261466541792206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1B60-422D-B0BB-D75824F5DDB5}"/>
                      </c:ext>
                    </c:extLst>
                  </c:dLbl>
                  <c:dLbl>
                    <c:idx val="29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B34B-409B-9E40-876E57A4318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400" b="1" i="0" u="none" strike="noStrike" kern="1200" baseline="0">
                          <a:solidFill>
                            <a:schemeClr val="accent2"/>
                          </a:solidFill>
                          <a:latin typeface="+mj-lt"/>
                          <a:ea typeface="+mn-ea"/>
                          <a:cs typeface="+mn-cs"/>
                        </a:defRPr>
                      </a:pPr>
                      <a:endParaRPr lang="es-CO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'Gráfica Vtas &amp; Desistim'!$B$8:$AM$8</c15:sqref>
                        </c15:formulaRef>
                      </c:ext>
                    </c:extLst>
                    <c:numCache>
                      <c:formatCode>mmm\-yy</c:formatCode>
                      <c:ptCount val="38"/>
                      <c:pt idx="0">
                        <c:v>43466</c:v>
                      </c:pt>
                      <c:pt idx="1">
                        <c:v>43647</c:v>
                      </c:pt>
                      <c:pt idx="2">
                        <c:v>43831</c:v>
                      </c:pt>
                      <c:pt idx="3">
                        <c:v>44013</c:v>
                      </c:pt>
                      <c:pt idx="4">
                        <c:v>44197</c:v>
                      </c:pt>
                      <c:pt idx="5">
                        <c:v>44378</c:v>
                      </c:pt>
                      <c:pt idx="6">
                        <c:v>44562</c:v>
                      </c:pt>
                      <c:pt idx="7">
                        <c:v>44743</c:v>
                      </c:pt>
                      <c:pt idx="8">
                        <c:v>44927</c:v>
                      </c:pt>
                      <c:pt idx="9">
                        <c:v>44958</c:v>
                      </c:pt>
                      <c:pt idx="10">
                        <c:v>44986</c:v>
                      </c:pt>
                      <c:pt idx="11">
                        <c:v>45017</c:v>
                      </c:pt>
                      <c:pt idx="12">
                        <c:v>45047</c:v>
                      </c:pt>
                      <c:pt idx="13">
                        <c:v>45078</c:v>
                      </c:pt>
                      <c:pt idx="14">
                        <c:v>45108</c:v>
                      </c:pt>
                      <c:pt idx="15">
                        <c:v>45139</c:v>
                      </c:pt>
                      <c:pt idx="16">
                        <c:v>45170</c:v>
                      </c:pt>
                      <c:pt idx="17">
                        <c:v>45200</c:v>
                      </c:pt>
                      <c:pt idx="18">
                        <c:v>45231</c:v>
                      </c:pt>
                      <c:pt idx="19">
                        <c:v>45261</c:v>
                      </c:pt>
                      <c:pt idx="20">
                        <c:v>45292</c:v>
                      </c:pt>
                      <c:pt idx="21">
                        <c:v>45323</c:v>
                      </c:pt>
                      <c:pt idx="22">
                        <c:v>45352</c:v>
                      </c:pt>
                      <c:pt idx="23">
                        <c:v>45383</c:v>
                      </c:pt>
                      <c:pt idx="24">
                        <c:v>45413</c:v>
                      </c:pt>
                      <c:pt idx="25">
                        <c:v>45444</c:v>
                      </c:pt>
                      <c:pt idx="26">
                        <c:v>45474</c:v>
                      </c:pt>
                      <c:pt idx="27">
                        <c:v>45505</c:v>
                      </c:pt>
                      <c:pt idx="28">
                        <c:v>45536</c:v>
                      </c:pt>
                      <c:pt idx="29">
                        <c:v>45566</c:v>
                      </c:pt>
                      <c:pt idx="30">
                        <c:v>45597</c:v>
                      </c:pt>
                      <c:pt idx="31">
                        <c:v>45627</c:v>
                      </c:pt>
                      <c:pt idx="32">
                        <c:v>45658</c:v>
                      </c:pt>
                      <c:pt idx="33">
                        <c:v>45689</c:v>
                      </c:pt>
                      <c:pt idx="34">
                        <c:v>45717</c:v>
                      </c:pt>
                      <c:pt idx="35">
                        <c:v>45748</c:v>
                      </c:pt>
                      <c:pt idx="36">
                        <c:v>45778</c:v>
                      </c:pt>
                      <c:pt idx="37">
                        <c:v>45809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'Gráfica Vtas &amp; Desistim'!$B$10:$AH$10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2">
                        <c:v>25</c:v>
                      </c:pt>
                      <c:pt idx="3">
                        <c:v>15</c:v>
                      </c:pt>
                      <c:pt idx="4">
                        <c:v>37</c:v>
                      </c:pt>
                      <c:pt idx="5" formatCode="#,##0">
                        <c:v>2</c:v>
                      </c:pt>
                      <c:pt idx="6" formatCode="#,##0">
                        <c:v>24</c:v>
                      </c:pt>
                      <c:pt idx="7" formatCode="#,##0">
                        <c:v>10</c:v>
                      </c:pt>
                      <c:pt idx="8" formatCode="#,##0">
                        <c:v>4</c:v>
                      </c:pt>
                      <c:pt idx="9" formatCode="#,##0">
                        <c:v>3</c:v>
                      </c:pt>
                      <c:pt idx="10" formatCode="#,##0">
                        <c:v>16</c:v>
                      </c:pt>
                      <c:pt idx="11" formatCode="#,##0">
                        <c:v>12</c:v>
                      </c:pt>
                      <c:pt idx="12" formatCode="#,##0">
                        <c:v>25</c:v>
                      </c:pt>
                      <c:pt idx="13" formatCode="#,##0">
                        <c:v>22</c:v>
                      </c:pt>
                      <c:pt idx="14" formatCode="#,##0">
                        <c:v>34</c:v>
                      </c:pt>
                      <c:pt idx="15" formatCode="#,##0">
                        <c:v>12</c:v>
                      </c:pt>
                      <c:pt idx="16" formatCode="#,##0">
                        <c:v>23</c:v>
                      </c:pt>
                      <c:pt idx="17" formatCode="#,##0">
                        <c:v>25</c:v>
                      </c:pt>
                      <c:pt idx="18" formatCode="#,##0">
                        <c:v>0</c:v>
                      </c:pt>
                      <c:pt idx="19" formatCode="#,##0">
                        <c:v>19</c:v>
                      </c:pt>
                      <c:pt idx="20" formatCode="#,##0">
                        <c:v>12</c:v>
                      </c:pt>
                      <c:pt idx="21" formatCode="#,##0">
                        <c:v>6</c:v>
                      </c:pt>
                      <c:pt idx="22" formatCode="#,##0">
                        <c:v>28</c:v>
                      </c:pt>
                      <c:pt idx="23" formatCode="#,##0">
                        <c:v>7</c:v>
                      </c:pt>
                      <c:pt idx="24" formatCode="#,##0">
                        <c:v>8</c:v>
                      </c:pt>
                      <c:pt idx="25" formatCode="#,##0">
                        <c:v>9</c:v>
                      </c:pt>
                      <c:pt idx="26" formatCode="#,##0">
                        <c:v>10</c:v>
                      </c:pt>
                      <c:pt idx="27" formatCode="#,##0">
                        <c:v>13</c:v>
                      </c:pt>
                      <c:pt idx="28" formatCode="#,##0">
                        <c:v>7</c:v>
                      </c:pt>
                      <c:pt idx="29" formatCode="#,##0">
                        <c:v>0</c:v>
                      </c:pt>
                      <c:pt idx="30" formatCode="#,##0">
                        <c:v>0</c:v>
                      </c:pt>
                      <c:pt idx="31" formatCode="#,##0">
                        <c:v>0</c:v>
                      </c:pt>
                      <c:pt idx="32" formatCode="#,##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8B6-4F7D-9D18-D9DA737C63D4}"/>
                  </c:ext>
                </c:extLst>
              </c15:ser>
            </c15:filteredLineSeries>
          </c:ext>
        </c:extLst>
      </c:lineChart>
      <c:catAx>
        <c:axId val="169355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s-CO"/>
          </a:p>
        </c:txPr>
        <c:crossAx val="169357672"/>
        <c:crossesAt val="0"/>
        <c:auto val="0"/>
        <c:lblAlgn val="ctr"/>
        <c:lblOffset val="100"/>
        <c:noMultiLvlLbl val="1"/>
      </c:catAx>
      <c:valAx>
        <c:axId val="16935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s-CO"/>
          </a:p>
        </c:txPr>
        <c:crossAx val="169355320"/>
        <c:crosses val="autoZero"/>
        <c:crossBetween val="between"/>
      </c:valAx>
      <c:spPr>
        <a:noFill/>
        <a:ln w="0">
          <a:solidFill>
            <a:schemeClr val="accent1">
              <a:alpha val="86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s-CO"/>
    </a:p>
  </c:txPr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7014496264889965E-2"/>
          <c:y val="8.5319148936170222E-2"/>
          <c:w val="0.95478037552998185"/>
          <c:h val="0.77318702183503663"/>
        </c:manualLayout>
      </c:layout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2.113846153846154E-2"/>
                  <c:y val="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0F-47DA-9AC7-CECC6AB25AE7}"/>
                </c:ext>
              </c:extLst>
            </c:dLbl>
            <c:dLbl>
              <c:idx val="21"/>
              <c:layout>
                <c:manualLayout>
                  <c:x val="-2.8317948717948793E-2"/>
                  <c:y val="2.6417974348950627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A9-4A33-9014-6A042663C04A}"/>
                </c:ext>
              </c:extLst>
            </c:dLbl>
            <c:dLbl>
              <c:idx val="22"/>
              <c:layout>
                <c:manualLayout>
                  <c:x val="-2.0112820512820512E-2"/>
                  <c:y val="1.68261945980156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A9-4A33-9014-6A042663C04A}"/>
                </c:ext>
              </c:extLst>
            </c:dLbl>
            <c:dLbl>
              <c:idx val="23"/>
              <c:layout>
                <c:manualLayout>
                  <c:x val="-2.7292307692307692E-2"/>
                  <c:y val="9.7339960164553891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90-46E0-8C76-818954C6A0DA}"/>
                </c:ext>
              </c:extLst>
            </c:dLbl>
            <c:dLbl>
              <c:idx val="24"/>
              <c:layout>
                <c:manualLayout>
                  <c:x val="-1.7035897435897437E-2"/>
                  <c:y val="1.91902607918691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D0-4CB9-B9BC-0CE0D303CAC7}"/>
                </c:ext>
              </c:extLst>
            </c:dLbl>
            <c:dLbl>
              <c:idx val="25"/>
              <c:layout>
                <c:manualLayout>
                  <c:x val="-2.6266666666666667E-2"/>
                  <c:y val="-1.6270732115932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CD0-4CB9-B9BC-0CE0D303CAC7}"/>
                </c:ext>
              </c:extLst>
            </c:dLbl>
            <c:dLbl>
              <c:idx val="26"/>
              <c:layout>
                <c:manualLayout>
                  <c:x val="-2.1138461538461613E-2"/>
                  <c:y val="-2.5726996891346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44C-4874-8706-A0F3EBFCB1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Resumen!$AW$7:$CR$7</c:f>
              <c:numCache>
                <c:formatCode>mmm\-yy</c:formatCode>
                <c:ptCount val="48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  <c:pt idx="21">
                  <c:v>44927</c:v>
                </c:pt>
                <c:pt idx="22">
                  <c:v>44958</c:v>
                </c:pt>
                <c:pt idx="23">
                  <c:v>44986</c:v>
                </c:pt>
                <c:pt idx="24">
                  <c:v>45017</c:v>
                </c:pt>
                <c:pt idx="25">
                  <c:v>45047</c:v>
                </c:pt>
                <c:pt idx="26">
                  <c:v>45078</c:v>
                </c:pt>
                <c:pt idx="27">
                  <c:v>45108</c:v>
                </c:pt>
                <c:pt idx="28">
                  <c:v>45139</c:v>
                </c:pt>
                <c:pt idx="29">
                  <c:v>45170</c:v>
                </c:pt>
                <c:pt idx="30">
                  <c:v>45200</c:v>
                </c:pt>
                <c:pt idx="31">
                  <c:v>45231</c:v>
                </c:pt>
                <c:pt idx="32">
                  <c:v>45261</c:v>
                </c:pt>
                <c:pt idx="33">
                  <c:v>45292</c:v>
                </c:pt>
                <c:pt idx="34">
                  <c:v>45323</c:v>
                </c:pt>
                <c:pt idx="35">
                  <c:v>45352</c:v>
                </c:pt>
                <c:pt idx="36">
                  <c:v>45383</c:v>
                </c:pt>
                <c:pt idx="37">
                  <c:v>45413</c:v>
                </c:pt>
                <c:pt idx="38">
                  <c:v>45444</c:v>
                </c:pt>
                <c:pt idx="39">
                  <c:v>45474</c:v>
                </c:pt>
                <c:pt idx="40">
                  <c:v>45505</c:v>
                </c:pt>
                <c:pt idx="41">
                  <c:v>45536</c:v>
                </c:pt>
                <c:pt idx="42">
                  <c:v>45566</c:v>
                </c:pt>
                <c:pt idx="43">
                  <c:v>45597</c:v>
                </c:pt>
                <c:pt idx="44">
                  <c:v>45627</c:v>
                </c:pt>
                <c:pt idx="45">
                  <c:v>45658</c:v>
                </c:pt>
                <c:pt idx="46">
                  <c:v>45689</c:v>
                </c:pt>
                <c:pt idx="47">
                  <c:v>45717</c:v>
                </c:pt>
              </c:numCache>
            </c:numRef>
          </c:cat>
          <c:val>
            <c:numRef>
              <c:f>Resumen!$AW$280:$CR$280</c:f>
              <c:numCache>
                <c:formatCode>0</c:formatCode>
                <c:ptCount val="48"/>
                <c:pt idx="0">
                  <c:v>2360</c:v>
                </c:pt>
                <c:pt idx="1">
                  <c:v>2389</c:v>
                </c:pt>
                <c:pt idx="2">
                  <c:v>2436</c:v>
                </c:pt>
                <c:pt idx="3">
                  <c:v>2484</c:v>
                </c:pt>
                <c:pt idx="4">
                  <c:v>2532</c:v>
                </c:pt>
                <c:pt idx="5">
                  <c:v>2688</c:v>
                </c:pt>
                <c:pt idx="6">
                  <c:v>2954</c:v>
                </c:pt>
                <c:pt idx="7">
                  <c:v>3134</c:v>
                </c:pt>
                <c:pt idx="8">
                  <c:v>3196</c:v>
                </c:pt>
                <c:pt idx="9">
                  <c:v>3319</c:v>
                </c:pt>
                <c:pt idx="10">
                  <c:v>3448</c:v>
                </c:pt>
                <c:pt idx="11">
                  <c:v>3513</c:v>
                </c:pt>
                <c:pt idx="12">
                  <c:v>3566</c:v>
                </c:pt>
                <c:pt idx="13">
                  <c:v>3396</c:v>
                </c:pt>
                <c:pt idx="14">
                  <c:v>3494</c:v>
                </c:pt>
                <c:pt idx="15">
                  <c:v>3552</c:v>
                </c:pt>
                <c:pt idx="16">
                  <c:v>3593</c:v>
                </c:pt>
                <c:pt idx="17">
                  <c:v>3794</c:v>
                </c:pt>
                <c:pt idx="18">
                  <c:v>4006</c:v>
                </c:pt>
                <c:pt idx="19">
                  <c:v>3856</c:v>
                </c:pt>
                <c:pt idx="20">
                  <c:v>3908</c:v>
                </c:pt>
                <c:pt idx="21">
                  <c:v>3452</c:v>
                </c:pt>
                <c:pt idx="22">
                  <c:v>3506</c:v>
                </c:pt>
                <c:pt idx="23">
                  <c:v>3368</c:v>
                </c:pt>
                <c:pt idx="24">
                  <c:v>3369</c:v>
                </c:pt>
                <c:pt idx="25">
                  <c:v>3432</c:v>
                </c:pt>
                <c:pt idx="26">
                  <c:v>3489</c:v>
                </c:pt>
                <c:pt idx="27">
                  <c:v>3551</c:v>
                </c:pt>
                <c:pt idx="28">
                  <c:v>3606</c:v>
                </c:pt>
                <c:pt idx="29">
                  <c:v>3689</c:v>
                </c:pt>
                <c:pt idx="30">
                  <c:v>3588</c:v>
                </c:pt>
                <c:pt idx="31">
                  <c:v>3725</c:v>
                </c:pt>
                <c:pt idx="32">
                  <c:v>3761</c:v>
                </c:pt>
                <c:pt idx="33">
                  <c:v>3828</c:v>
                </c:pt>
                <c:pt idx="34">
                  <c:v>3889</c:v>
                </c:pt>
                <c:pt idx="35">
                  <c:v>3947</c:v>
                </c:pt>
                <c:pt idx="36">
                  <c:v>4002</c:v>
                </c:pt>
                <c:pt idx="37">
                  <c:v>4032</c:v>
                </c:pt>
                <c:pt idx="38">
                  <c:v>4101</c:v>
                </c:pt>
                <c:pt idx="39">
                  <c:v>4151</c:v>
                </c:pt>
                <c:pt idx="40">
                  <c:v>4196</c:v>
                </c:pt>
                <c:pt idx="41">
                  <c:v>3992</c:v>
                </c:pt>
                <c:pt idx="42">
                  <c:v>3876</c:v>
                </c:pt>
                <c:pt idx="43">
                  <c:v>3918</c:v>
                </c:pt>
                <c:pt idx="44">
                  <c:v>3949</c:v>
                </c:pt>
                <c:pt idx="45">
                  <c:v>3983</c:v>
                </c:pt>
                <c:pt idx="46">
                  <c:v>4018</c:v>
                </c:pt>
                <c:pt idx="47">
                  <c:v>3950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F-4AA6-9B6A-64D1F139F68B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0"/>
              <c:layout>
                <c:manualLayout>
                  <c:x val="-1.7035897435897437E-2"/>
                  <c:y val="-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0F-47DA-9AC7-CECC6AB25AE7}"/>
                </c:ext>
              </c:extLst>
            </c:dLbl>
            <c:dLbl>
              <c:idx val="21"/>
              <c:layout>
                <c:manualLayout>
                  <c:x val="-1.2933333333333408E-2"/>
                  <c:y val="-1.91902607918691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A9-4A33-9014-6A042663C04A}"/>
                </c:ext>
              </c:extLst>
            </c:dLbl>
            <c:dLbl>
              <c:idx val="22"/>
              <c:layout>
                <c:manualLayout>
                  <c:x val="-1.1907692307692308E-2"/>
                  <c:y val="-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A9-4A33-9014-6A042663C04A}"/>
                </c:ext>
              </c:extLst>
            </c:dLbl>
            <c:dLbl>
              <c:idx val="23"/>
              <c:layout>
                <c:manualLayout>
                  <c:x val="-1.9087179487179487E-2"/>
                  <c:y val="-1.44621284041622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90-46E0-8C76-818954C6A0DA}"/>
                </c:ext>
              </c:extLst>
            </c:dLbl>
            <c:dLbl>
              <c:idx val="24"/>
              <c:layout>
                <c:manualLayout>
                  <c:x val="-1.9087179487179487E-2"/>
                  <c:y val="-2.3918393179576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CD0-4CB9-B9BC-0CE0D303CAC7}"/>
                </c:ext>
              </c:extLst>
            </c:dLbl>
            <c:dLbl>
              <c:idx val="25"/>
              <c:layout>
                <c:manualLayout>
                  <c:x val="-1.3958974358974283E-2"/>
                  <c:y val="-2.1554326985722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D0-4CB9-B9BC-0CE0D303CAC7}"/>
                </c:ext>
              </c:extLst>
            </c:dLbl>
            <c:dLbl>
              <c:idx val="26"/>
              <c:layout>
                <c:manualLayout>
                  <c:x val="-5.7538461538462291E-3"/>
                  <c:y val="-1.20980622103088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44C-4874-8706-A0F3EBFCB1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Resumen!$AW$7:$CR$7</c:f>
              <c:numCache>
                <c:formatCode>mmm\-yy</c:formatCode>
                <c:ptCount val="48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  <c:pt idx="21">
                  <c:v>44927</c:v>
                </c:pt>
                <c:pt idx="22">
                  <c:v>44958</c:v>
                </c:pt>
                <c:pt idx="23">
                  <c:v>44986</c:v>
                </c:pt>
                <c:pt idx="24">
                  <c:v>45017</c:v>
                </c:pt>
                <c:pt idx="25">
                  <c:v>45047</c:v>
                </c:pt>
                <c:pt idx="26">
                  <c:v>45078</c:v>
                </c:pt>
                <c:pt idx="27">
                  <c:v>45108</c:v>
                </c:pt>
                <c:pt idx="28">
                  <c:v>45139</c:v>
                </c:pt>
                <c:pt idx="29">
                  <c:v>45170</c:v>
                </c:pt>
                <c:pt idx="30">
                  <c:v>45200</c:v>
                </c:pt>
                <c:pt idx="31">
                  <c:v>45231</c:v>
                </c:pt>
                <c:pt idx="32">
                  <c:v>45261</c:v>
                </c:pt>
                <c:pt idx="33">
                  <c:v>45292</c:v>
                </c:pt>
                <c:pt idx="34">
                  <c:v>45323</c:v>
                </c:pt>
                <c:pt idx="35">
                  <c:v>45352</c:v>
                </c:pt>
                <c:pt idx="36">
                  <c:v>45383</c:v>
                </c:pt>
                <c:pt idx="37">
                  <c:v>45413</c:v>
                </c:pt>
                <c:pt idx="38">
                  <c:v>45444</c:v>
                </c:pt>
                <c:pt idx="39">
                  <c:v>45474</c:v>
                </c:pt>
                <c:pt idx="40">
                  <c:v>45505</c:v>
                </c:pt>
                <c:pt idx="41">
                  <c:v>45536</c:v>
                </c:pt>
                <c:pt idx="42">
                  <c:v>45566</c:v>
                </c:pt>
                <c:pt idx="43">
                  <c:v>45597</c:v>
                </c:pt>
                <c:pt idx="44">
                  <c:v>45627</c:v>
                </c:pt>
                <c:pt idx="45">
                  <c:v>45658</c:v>
                </c:pt>
                <c:pt idx="46">
                  <c:v>45689</c:v>
                </c:pt>
                <c:pt idx="47">
                  <c:v>45717</c:v>
                </c:pt>
              </c:numCache>
            </c:numRef>
          </c:cat>
          <c:val>
            <c:numRef>
              <c:f>Resumen!$AW$282:$CR$282</c:f>
              <c:numCache>
                <c:formatCode>0</c:formatCode>
                <c:ptCount val="48"/>
                <c:pt idx="0">
                  <c:v>2218</c:v>
                </c:pt>
                <c:pt idx="1">
                  <c:v>2280</c:v>
                </c:pt>
                <c:pt idx="2">
                  <c:v>2330</c:v>
                </c:pt>
                <c:pt idx="3">
                  <c:v>2390</c:v>
                </c:pt>
                <c:pt idx="4">
                  <c:v>2445</c:v>
                </c:pt>
                <c:pt idx="5">
                  <c:v>2531</c:v>
                </c:pt>
                <c:pt idx="6">
                  <c:v>2682</c:v>
                </c:pt>
                <c:pt idx="7">
                  <c:v>2859</c:v>
                </c:pt>
                <c:pt idx="8">
                  <c:v>2954</c:v>
                </c:pt>
                <c:pt idx="9">
                  <c:v>3113</c:v>
                </c:pt>
                <c:pt idx="10">
                  <c:v>3226</c:v>
                </c:pt>
                <c:pt idx="11">
                  <c:v>3340</c:v>
                </c:pt>
                <c:pt idx="12">
                  <c:v>3442</c:v>
                </c:pt>
                <c:pt idx="13">
                  <c:v>3286</c:v>
                </c:pt>
                <c:pt idx="14">
                  <c:v>3380</c:v>
                </c:pt>
                <c:pt idx="15">
                  <c:v>3475</c:v>
                </c:pt>
                <c:pt idx="16">
                  <c:v>3560</c:v>
                </c:pt>
                <c:pt idx="17">
                  <c:v>3726</c:v>
                </c:pt>
                <c:pt idx="18">
                  <c:v>3887</c:v>
                </c:pt>
                <c:pt idx="19">
                  <c:v>3843</c:v>
                </c:pt>
                <c:pt idx="20">
                  <c:v>3983</c:v>
                </c:pt>
                <c:pt idx="21">
                  <c:v>3621</c:v>
                </c:pt>
                <c:pt idx="22">
                  <c:v>3736</c:v>
                </c:pt>
                <c:pt idx="23">
                  <c:v>3669</c:v>
                </c:pt>
                <c:pt idx="24">
                  <c:v>3697</c:v>
                </c:pt>
                <c:pt idx="25">
                  <c:v>3793</c:v>
                </c:pt>
                <c:pt idx="26">
                  <c:v>3873</c:v>
                </c:pt>
                <c:pt idx="27">
                  <c:v>3954</c:v>
                </c:pt>
                <c:pt idx="28">
                  <c:v>4032</c:v>
                </c:pt>
                <c:pt idx="29">
                  <c:v>4113</c:v>
                </c:pt>
                <c:pt idx="30">
                  <c:v>3999</c:v>
                </c:pt>
                <c:pt idx="31">
                  <c:v>4085</c:v>
                </c:pt>
                <c:pt idx="32">
                  <c:v>4156</c:v>
                </c:pt>
                <c:pt idx="33">
                  <c:v>4236</c:v>
                </c:pt>
                <c:pt idx="34">
                  <c:v>4313</c:v>
                </c:pt>
                <c:pt idx="35">
                  <c:v>4399</c:v>
                </c:pt>
                <c:pt idx="36">
                  <c:v>4493</c:v>
                </c:pt>
                <c:pt idx="37">
                  <c:v>4578</c:v>
                </c:pt>
                <c:pt idx="38">
                  <c:v>4665</c:v>
                </c:pt>
                <c:pt idx="39">
                  <c:v>4730</c:v>
                </c:pt>
                <c:pt idx="40">
                  <c:v>4788</c:v>
                </c:pt>
                <c:pt idx="41">
                  <c:v>4428</c:v>
                </c:pt>
                <c:pt idx="42">
                  <c:v>4306</c:v>
                </c:pt>
                <c:pt idx="43">
                  <c:v>4333</c:v>
                </c:pt>
                <c:pt idx="44">
                  <c:v>4359</c:v>
                </c:pt>
                <c:pt idx="45">
                  <c:v>4383</c:v>
                </c:pt>
                <c:pt idx="46">
                  <c:v>4407</c:v>
                </c:pt>
                <c:pt idx="47">
                  <c:v>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F-4AA6-9B6A-64D1F139F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8064"/>
        <c:axId val="169360808"/>
      </c:lineChart>
      <c:dateAx>
        <c:axId val="1693580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60808"/>
        <c:crosses val="autoZero"/>
        <c:auto val="0"/>
        <c:lblOffset val="100"/>
        <c:baseTimeUnit val="months"/>
      </c:dateAx>
      <c:valAx>
        <c:axId val="16936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ZAFIRO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Resumen!$Q$7:$BQ$7</c:f>
              <c:numCache>
                <c:formatCode>mmm\-yy</c:formatCode>
                <c:ptCount val="53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  <c:pt idx="51">
                  <c:v>44866</c:v>
                </c:pt>
                <c:pt idx="52">
                  <c:v>44896</c:v>
                </c:pt>
              </c:numCache>
            </c:numRef>
          </c:cat>
          <c:val>
            <c:numRef>
              <c:f>Resumen!$Q$9:$BQ$9</c:f>
              <c:numCache>
                <c:formatCode>0</c:formatCode>
                <c:ptCount val="53"/>
                <c:pt idx="0">
                  <c:v>72</c:v>
                </c:pt>
                <c:pt idx="1">
                  <c:v>108</c:v>
                </c:pt>
                <c:pt idx="2">
                  <c:v>146</c:v>
                </c:pt>
                <c:pt idx="3">
                  <c:v>163</c:v>
                </c:pt>
                <c:pt idx="4">
                  <c:v>173</c:v>
                </c:pt>
                <c:pt idx="5">
                  <c:v>189</c:v>
                </c:pt>
                <c:pt idx="6">
                  <c:v>205</c:v>
                </c:pt>
                <c:pt idx="7">
                  <c:v>219</c:v>
                </c:pt>
                <c:pt idx="8">
                  <c:v>234</c:v>
                </c:pt>
                <c:pt idx="9">
                  <c:v>251</c:v>
                </c:pt>
                <c:pt idx="10">
                  <c:v>264</c:v>
                </c:pt>
                <c:pt idx="11">
                  <c:v>282</c:v>
                </c:pt>
                <c:pt idx="12">
                  <c:v>302</c:v>
                </c:pt>
                <c:pt idx="13">
                  <c:v>330</c:v>
                </c:pt>
                <c:pt idx="14">
                  <c:v>354</c:v>
                </c:pt>
                <c:pt idx="15">
                  <c:v>366</c:v>
                </c:pt>
                <c:pt idx="16">
                  <c:v>368</c:v>
                </c:pt>
                <c:pt idx="17">
                  <c:v>390</c:v>
                </c:pt>
                <c:pt idx="18">
                  <c:v>405</c:v>
                </c:pt>
                <c:pt idx="19">
                  <c:v>419</c:v>
                </c:pt>
                <c:pt idx="20">
                  <c:v>430</c:v>
                </c:pt>
                <c:pt idx="21">
                  <c:v>456</c:v>
                </c:pt>
                <c:pt idx="22">
                  <c:v>477</c:v>
                </c:pt>
                <c:pt idx="23">
                  <c:v>489</c:v>
                </c:pt>
                <c:pt idx="24">
                  <c:v>488</c:v>
                </c:pt>
                <c:pt idx="25">
                  <c:v>485</c:v>
                </c:pt>
                <c:pt idx="26">
                  <c:v>483</c:v>
                </c:pt>
                <c:pt idx="27">
                  <c:v>485</c:v>
                </c:pt>
                <c:pt idx="28">
                  <c:v>481</c:v>
                </c:pt>
                <c:pt idx="29">
                  <c:v>478</c:v>
                </c:pt>
                <c:pt idx="30">
                  <c:v>480</c:v>
                </c:pt>
                <c:pt idx="31">
                  <c:v>477</c:v>
                </c:pt>
                <c:pt idx="32">
                  <c:v>486</c:v>
                </c:pt>
                <c:pt idx="33">
                  <c:v>488</c:v>
                </c:pt>
                <c:pt idx="34">
                  <c:v>486</c:v>
                </c:pt>
                <c:pt idx="35">
                  <c:v>486</c:v>
                </c:pt>
                <c:pt idx="36">
                  <c:v>486</c:v>
                </c:pt>
                <c:pt idx="37">
                  <c:v>490</c:v>
                </c:pt>
                <c:pt idx="38">
                  <c:v>487</c:v>
                </c:pt>
                <c:pt idx="39">
                  <c:v>488</c:v>
                </c:pt>
                <c:pt idx="40">
                  <c:v>490</c:v>
                </c:pt>
                <c:pt idx="41">
                  <c:v>490</c:v>
                </c:pt>
                <c:pt idx="42">
                  <c:v>491</c:v>
                </c:pt>
                <c:pt idx="43">
                  <c:v>490</c:v>
                </c:pt>
                <c:pt idx="44">
                  <c:v>488</c:v>
                </c:pt>
                <c:pt idx="45">
                  <c:v>490</c:v>
                </c:pt>
                <c:pt idx="46">
                  <c:v>491</c:v>
                </c:pt>
                <c:pt idx="47">
                  <c:v>490</c:v>
                </c:pt>
                <c:pt idx="48">
                  <c:v>491</c:v>
                </c:pt>
                <c:pt idx="49">
                  <c:v>491</c:v>
                </c:pt>
                <c:pt idx="50">
                  <c:v>491</c:v>
                </c:pt>
                <c:pt idx="51">
                  <c:v>491</c:v>
                </c:pt>
                <c:pt idx="52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3-4F81-8AED-6966F188CE8F}"/>
            </c:ext>
          </c:extLst>
        </c:ser>
        <c:ser>
          <c:idx val="1"/>
          <c:order val="1"/>
          <c:tx>
            <c:strRef>
              <c:f>Resumen!$B$11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Resumen!$Q$7:$BQ$7</c:f>
              <c:numCache>
                <c:formatCode>mmm\-yy</c:formatCode>
                <c:ptCount val="53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  <c:pt idx="51">
                  <c:v>44866</c:v>
                </c:pt>
                <c:pt idx="52">
                  <c:v>44896</c:v>
                </c:pt>
              </c:numCache>
            </c:numRef>
          </c:cat>
          <c:val>
            <c:numRef>
              <c:f>Resumen!$Q$11:$BQ$11</c:f>
              <c:numCache>
                <c:formatCode>0</c:formatCode>
                <c:ptCount val="5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118</c:v>
                </c:pt>
                <c:pt idx="6">
                  <c:v>136</c:v>
                </c:pt>
                <c:pt idx="7">
                  <c:v>154</c:v>
                </c:pt>
                <c:pt idx="8">
                  <c:v>172</c:v>
                </c:pt>
                <c:pt idx="9">
                  <c:v>190</c:v>
                </c:pt>
                <c:pt idx="10">
                  <c:v>208</c:v>
                </c:pt>
                <c:pt idx="11">
                  <c:v>226</c:v>
                </c:pt>
                <c:pt idx="12">
                  <c:v>244</c:v>
                </c:pt>
                <c:pt idx="13">
                  <c:v>262</c:v>
                </c:pt>
                <c:pt idx="14">
                  <c:v>280</c:v>
                </c:pt>
                <c:pt idx="15">
                  <c:v>298</c:v>
                </c:pt>
                <c:pt idx="16">
                  <c:v>316</c:v>
                </c:pt>
                <c:pt idx="17">
                  <c:v>332</c:v>
                </c:pt>
                <c:pt idx="18">
                  <c:v>348</c:v>
                </c:pt>
                <c:pt idx="19">
                  <c:v>364</c:v>
                </c:pt>
                <c:pt idx="20">
                  <c:v>377</c:v>
                </c:pt>
                <c:pt idx="21">
                  <c:v>390</c:v>
                </c:pt>
                <c:pt idx="22">
                  <c:v>403</c:v>
                </c:pt>
                <c:pt idx="23">
                  <c:v>416</c:v>
                </c:pt>
                <c:pt idx="24">
                  <c:v>429</c:v>
                </c:pt>
                <c:pt idx="25">
                  <c:v>442</c:v>
                </c:pt>
                <c:pt idx="26">
                  <c:v>455</c:v>
                </c:pt>
                <c:pt idx="27">
                  <c:v>468</c:v>
                </c:pt>
                <c:pt idx="28">
                  <c:v>481</c:v>
                </c:pt>
                <c:pt idx="29">
                  <c:v>484</c:v>
                </c:pt>
                <c:pt idx="30">
                  <c:v>487</c:v>
                </c:pt>
                <c:pt idx="31">
                  <c:v>490</c:v>
                </c:pt>
                <c:pt idx="32">
                  <c:v>492</c:v>
                </c:pt>
                <c:pt idx="33">
                  <c:v>492</c:v>
                </c:pt>
                <c:pt idx="34">
                  <c:v>492</c:v>
                </c:pt>
                <c:pt idx="35">
                  <c:v>492</c:v>
                </c:pt>
                <c:pt idx="36">
                  <c:v>492</c:v>
                </c:pt>
                <c:pt idx="37">
                  <c:v>492</c:v>
                </c:pt>
                <c:pt idx="38">
                  <c:v>492</c:v>
                </c:pt>
                <c:pt idx="39">
                  <c:v>492</c:v>
                </c:pt>
                <c:pt idx="40">
                  <c:v>492</c:v>
                </c:pt>
                <c:pt idx="41">
                  <c:v>492</c:v>
                </c:pt>
                <c:pt idx="42">
                  <c:v>492</c:v>
                </c:pt>
                <c:pt idx="43">
                  <c:v>492</c:v>
                </c:pt>
                <c:pt idx="44">
                  <c:v>492</c:v>
                </c:pt>
                <c:pt idx="45">
                  <c:v>492</c:v>
                </c:pt>
                <c:pt idx="46">
                  <c:v>492</c:v>
                </c:pt>
                <c:pt idx="47">
                  <c:v>492</c:v>
                </c:pt>
                <c:pt idx="48">
                  <c:v>492</c:v>
                </c:pt>
                <c:pt idx="49">
                  <c:v>492</c:v>
                </c:pt>
                <c:pt idx="50">
                  <c:v>492</c:v>
                </c:pt>
                <c:pt idx="51">
                  <c:v>492</c:v>
                </c:pt>
                <c:pt idx="52">
                  <c:v>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3-4F81-8AED-6966F188C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6496"/>
        <c:axId val="169358848"/>
      </c:lineChart>
      <c:dateAx>
        <c:axId val="1693564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8848"/>
        <c:crosses val="autoZero"/>
        <c:auto val="0"/>
        <c:lblOffset val="100"/>
        <c:baseTimeUnit val="months"/>
      </c:dateAx>
      <c:valAx>
        <c:axId val="1693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ESMERALDA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Resumen!$B$15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Resumen!$AR$15:$CL$15</c:f>
              <c:numCache>
                <c:formatCode>0</c:formatCode>
                <c:ptCount val="47"/>
                <c:pt idx="0">
                  <c:v>40</c:v>
                </c:pt>
                <c:pt idx="1">
                  <c:v>136</c:v>
                </c:pt>
                <c:pt idx="2">
                  <c:v>197</c:v>
                </c:pt>
                <c:pt idx="3">
                  <c:v>199</c:v>
                </c:pt>
                <c:pt idx="4">
                  <c:v>207</c:v>
                </c:pt>
                <c:pt idx="5">
                  <c:v>221</c:v>
                </c:pt>
                <c:pt idx="6">
                  <c:v>225</c:v>
                </c:pt>
                <c:pt idx="7">
                  <c:v>228</c:v>
                </c:pt>
                <c:pt idx="8">
                  <c:v>227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  <c:pt idx="12">
                  <c:v>222</c:v>
                </c:pt>
                <c:pt idx="13">
                  <c:v>223</c:v>
                </c:pt>
                <c:pt idx="14">
                  <c:v>223</c:v>
                </c:pt>
                <c:pt idx="15">
                  <c:v>227</c:v>
                </c:pt>
                <c:pt idx="16">
                  <c:v>228</c:v>
                </c:pt>
                <c:pt idx="17">
                  <c:v>228</c:v>
                </c:pt>
                <c:pt idx="18">
                  <c:v>228</c:v>
                </c:pt>
                <c:pt idx="19">
                  <c:v>226</c:v>
                </c:pt>
                <c:pt idx="20">
                  <c:v>226</c:v>
                </c:pt>
                <c:pt idx="21">
                  <c:v>223</c:v>
                </c:pt>
                <c:pt idx="22">
                  <c:v>223</c:v>
                </c:pt>
                <c:pt idx="23">
                  <c:v>226</c:v>
                </c:pt>
                <c:pt idx="24">
                  <c:v>223</c:v>
                </c:pt>
                <c:pt idx="25">
                  <c:v>223</c:v>
                </c:pt>
                <c:pt idx="26">
                  <c:v>208</c:v>
                </c:pt>
                <c:pt idx="27">
                  <c:v>217</c:v>
                </c:pt>
                <c:pt idx="28">
                  <c:v>201</c:v>
                </c:pt>
                <c:pt idx="29">
                  <c:v>211</c:v>
                </c:pt>
                <c:pt idx="30">
                  <c:v>212</c:v>
                </c:pt>
                <c:pt idx="31">
                  <c:v>216</c:v>
                </c:pt>
                <c:pt idx="32">
                  <c:v>219</c:v>
                </c:pt>
                <c:pt idx="33">
                  <c:v>211</c:v>
                </c:pt>
                <c:pt idx="34">
                  <c:v>210</c:v>
                </c:pt>
                <c:pt idx="35">
                  <c:v>208</c:v>
                </c:pt>
                <c:pt idx="36">
                  <c:v>211</c:v>
                </c:pt>
                <c:pt idx="37">
                  <c:v>206</c:v>
                </c:pt>
                <c:pt idx="38">
                  <c:v>210</c:v>
                </c:pt>
                <c:pt idx="39">
                  <c:v>210</c:v>
                </c:pt>
                <c:pt idx="40">
                  <c:v>209</c:v>
                </c:pt>
                <c:pt idx="41">
                  <c:v>209</c:v>
                </c:pt>
                <c:pt idx="42">
                  <c:v>207</c:v>
                </c:pt>
                <c:pt idx="43">
                  <c:v>215</c:v>
                </c:pt>
                <c:pt idx="44">
                  <c:v>217</c:v>
                </c:pt>
                <c:pt idx="45">
                  <c:v>226</c:v>
                </c:pt>
                <c:pt idx="46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E-4630-9102-252B0F078A4C}"/>
            </c:ext>
          </c:extLst>
        </c:ser>
        <c:ser>
          <c:idx val="1"/>
          <c:order val="1"/>
          <c:tx>
            <c:strRef>
              <c:f>Resumen!$B$17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Resumen!$AR$17:$CL$17</c:f>
              <c:numCache>
                <c:formatCode>0</c:formatCode>
                <c:ptCount val="47"/>
                <c:pt idx="0">
                  <c:v>68</c:v>
                </c:pt>
                <c:pt idx="1">
                  <c:v>136</c:v>
                </c:pt>
                <c:pt idx="2">
                  <c:v>166</c:v>
                </c:pt>
                <c:pt idx="3">
                  <c:v>196</c:v>
                </c:pt>
                <c:pt idx="4">
                  <c:v>206</c:v>
                </c:pt>
                <c:pt idx="5">
                  <c:v>216</c:v>
                </c:pt>
                <c:pt idx="6">
                  <c:v>228</c:v>
                </c:pt>
                <c:pt idx="7">
                  <c:v>228</c:v>
                </c:pt>
                <c:pt idx="8">
                  <c:v>228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  <c:pt idx="12">
                  <c:v>228</c:v>
                </c:pt>
                <c:pt idx="13">
                  <c:v>228</c:v>
                </c:pt>
                <c:pt idx="14">
                  <c:v>228</c:v>
                </c:pt>
                <c:pt idx="15">
                  <c:v>228</c:v>
                </c:pt>
                <c:pt idx="16">
                  <c:v>228</c:v>
                </c:pt>
                <c:pt idx="17">
                  <c:v>228</c:v>
                </c:pt>
                <c:pt idx="18">
                  <c:v>228</c:v>
                </c:pt>
                <c:pt idx="19">
                  <c:v>228</c:v>
                </c:pt>
                <c:pt idx="20">
                  <c:v>228</c:v>
                </c:pt>
                <c:pt idx="21">
                  <c:v>228</c:v>
                </c:pt>
                <c:pt idx="22">
                  <c:v>228</c:v>
                </c:pt>
                <c:pt idx="23">
                  <c:v>228</c:v>
                </c:pt>
                <c:pt idx="24">
                  <c:v>228</c:v>
                </c:pt>
                <c:pt idx="25">
                  <c:v>228</c:v>
                </c:pt>
                <c:pt idx="26">
                  <c:v>228</c:v>
                </c:pt>
                <c:pt idx="27">
                  <c:v>228</c:v>
                </c:pt>
                <c:pt idx="28">
                  <c:v>228</c:v>
                </c:pt>
                <c:pt idx="29">
                  <c:v>228</c:v>
                </c:pt>
                <c:pt idx="30">
                  <c:v>228</c:v>
                </c:pt>
                <c:pt idx="31">
                  <c:v>228</c:v>
                </c:pt>
                <c:pt idx="32">
                  <c:v>228</c:v>
                </c:pt>
                <c:pt idx="33">
                  <c:v>228</c:v>
                </c:pt>
                <c:pt idx="34">
                  <c:v>228</c:v>
                </c:pt>
                <c:pt idx="35">
                  <c:v>228</c:v>
                </c:pt>
                <c:pt idx="36">
                  <c:v>228</c:v>
                </c:pt>
                <c:pt idx="37">
                  <c:v>228</c:v>
                </c:pt>
                <c:pt idx="38">
                  <c:v>228</c:v>
                </c:pt>
                <c:pt idx="39">
                  <c:v>228</c:v>
                </c:pt>
                <c:pt idx="40">
                  <c:v>228</c:v>
                </c:pt>
                <c:pt idx="41">
                  <c:v>228</c:v>
                </c:pt>
                <c:pt idx="42">
                  <c:v>228</c:v>
                </c:pt>
                <c:pt idx="43">
                  <c:v>228</c:v>
                </c:pt>
                <c:pt idx="44">
                  <c:v>228</c:v>
                </c:pt>
                <c:pt idx="45">
                  <c:v>228</c:v>
                </c:pt>
                <c:pt idx="46">
                  <c:v>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E-4630-9102-252B0F078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59240"/>
        <c:axId val="169359632"/>
      </c:lineChart>
      <c:dateAx>
        <c:axId val="1693592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9632"/>
        <c:crosses val="autoZero"/>
        <c:auto val="0"/>
        <c:lblOffset val="100"/>
        <c:baseTimeUnit val="months"/>
      </c:dateAx>
      <c:valAx>
        <c:axId val="16935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5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TURQUESA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Resumen!$AR$21:$CL$21</c:f>
              <c:numCache>
                <c:formatCode>0</c:formatCode>
                <c:ptCount val="47"/>
                <c:pt idx="0">
                  <c:v>18</c:v>
                </c:pt>
                <c:pt idx="1">
                  <c:v>43</c:v>
                </c:pt>
                <c:pt idx="2">
                  <c:v>61</c:v>
                </c:pt>
                <c:pt idx="3">
                  <c:v>72</c:v>
                </c:pt>
                <c:pt idx="4">
                  <c:v>89</c:v>
                </c:pt>
                <c:pt idx="5">
                  <c:v>96</c:v>
                </c:pt>
                <c:pt idx="6">
                  <c:v>102</c:v>
                </c:pt>
                <c:pt idx="7">
                  <c:v>121</c:v>
                </c:pt>
                <c:pt idx="8">
                  <c:v>137</c:v>
                </c:pt>
                <c:pt idx="9">
                  <c:v>155</c:v>
                </c:pt>
                <c:pt idx="10">
                  <c:v>154</c:v>
                </c:pt>
                <c:pt idx="11">
                  <c:v>170</c:v>
                </c:pt>
                <c:pt idx="12">
                  <c:v>191</c:v>
                </c:pt>
                <c:pt idx="13">
                  <c:v>208</c:v>
                </c:pt>
                <c:pt idx="14">
                  <c:v>225</c:v>
                </c:pt>
                <c:pt idx="15">
                  <c:v>256</c:v>
                </c:pt>
                <c:pt idx="16">
                  <c:v>265</c:v>
                </c:pt>
                <c:pt idx="17">
                  <c:v>273</c:v>
                </c:pt>
                <c:pt idx="18">
                  <c:v>283</c:v>
                </c:pt>
                <c:pt idx="19">
                  <c:v>284</c:v>
                </c:pt>
                <c:pt idx="20">
                  <c:v>290</c:v>
                </c:pt>
                <c:pt idx="21">
                  <c:v>289</c:v>
                </c:pt>
                <c:pt idx="22">
                  <c:v>299</c:v>
                </c:pt>
                <c:pt idx="23">
                  <c:v>304</c:v>
                </c:pt>
                <c:pt idx="24">
                  <c:v>299</c:v>
                </c:pt>
                <c:pt idx="25">
                  <c:v>307</c:v>
                </c:pt>
                <c:pt idx="26">
                  <c:v>309</c:v>
                </c:pt>
                <c:pt idx="27">
                  <c:v>308</c:v>
                </c:pt>
                <c:pt idx="28">
                  <c:v>308</c:v>
                </c:pt>
                <c:pt idx="29">
                  <c:v>306</c:v>
                </c:pt>
                <c:pt idx="30">
                  <c:v>304</c:v>
                </c:pt>
                <c:pt idx="31">
                  <c:v>305</c:v>
                </c:pt>
                <c:pt idx="32">
                  <c:v>310</c:v>
                </c:pt>
                <c:pt idx="33">
                  <c:v>308</c:v>
                </c:pt>
                <c:pt idx="34">
                  <c:v>312</c:v>
                </c:pt>
                <c:pt idx="35">
                  <c:v>314</c:v>
                </c:pt>
                <c:pt idx="36">
                  <c:v>315</c:v>
                </c:pt>
                <c:pt idx="37">
                  <c:v>307</c:v>
                </c:pt>
                <c:pt idx="38">
                  <c:v>317</c:v>
                </c:pt>
                <c:pt idx="39">
                  <c:v>325</c:v>
                </c:pt>
                <c:pt idx="40">
                  <c:v>324</c:v>
                </c:pt>
                <c:pt idx="41">
                  <c:v>326</c:v>
                </c:pt>
                <c:pt idx="42">
                  <c:v>329</c:v>
                </c:pt>
                <c:pt idx="43">
                  <c:v>329</c:v>
                </c:pt>
                <c:pt idx="44">
                  <c:v>331</c:v>
                </c:pt>
                <c:pt idx="45">
                  <c:v>335</c:v>
                </c:pt>
                <c:pt idx="46">
                  <c:v>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C-4394-8581-281D8E93BB20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Resumen!$AR$7:$CL$7</c:f>
              <c:numCache>
                <c:formatCode>mmm\-yy</c:formatCode>
                <c:ptCount val="47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  <c:pt idx="15">
                  <c:v>44593</c:v>
                </c:pt>
                <c:pt idx="16">
                  <c:v>44621</c:v>
                </c:pt>
                <c:pt idx="17">
                  <c:v>44652</c:v>
                </c:pt>
                <c:pt idx="18">
                  <c:v>44682</c:v>
                </c:pt>
                <c:pt idx="19">
                  <c:v>44713</c:v>
                </c:pt>
                <c:pt idx="20">
                  <c:v>44743</c:v>
                </c:pt>
                <c:pt idx="21">
                  <c:v>44774</c:v>
                </c:pt>
                <c:pt idx="22">
                  <c:v>44805</c:v>
                </c:pt>
                <c:pt idx="23">
                  <c:v>44835</c:v>
                </c:pt>
                <c:pt idx="24">
                  <c:v>44866</c:v>
                </c:pt>
                <c:pt idx="25">
                  <c:v>44896</c:v>
                </c:pt>
                <c:pt idx="26">
                  <c:v>44927</c:v>
                </c:pt>
                <c:pt idx="27">
                  <c:v>44958</c:v>
                </c:pt>
                <c:pt idx="28">
                  <c:v>44986</c:v>
                </c:pt>
                <c:pt idx="29">
                  <c:v>45017</c:v>
                </c:pt>
                <c:pt idx="30">
                  <c:v>45047</c:v>
                </c:pt>
                <c:pt idx="31">
                  <c:v>45078</c:v>
                </c:pt>
                <c:pt idx="32">
                  <c:v>45108</c:v>
                </c:pt>
                <c:pt idx="33">
                  <c:v>45139</c:v>
                </c:pt>
                <c:pt idx="34">
                  <c:v>45170</c:v>
                </c:pt>
                <c:pt idx="35">
                  <c:v>45200</c:v>
                </c:pt>
                <c:pt idx="36">
                  <c:v>45231</c:v>
                </c:pt>
                <c:pt idx="37">
                  <c:v>45261</c:v>
                </c:pt>
                <c:pt idx="38">
                  <c:v>45292</c:v>
                </c:pt>
                <c:pt idx="39">
                  <c:v>45323</c:v>
                </c:pt>
                <c:pt idx="40">
                  <c:v>45352</c:v>
                </c:pt>
                <c:pt idx="41">
                  <c:v>45383</c:v>
                </c:pt>
                <c:pt idx="42">
                  <c:v>45413</c:v>
                </c:pt>
                <c:pt idx="43">
                  <c:v>45444</c:v>
                </c:pt>
                <c:pt idx="44">
                  <c:v>45474</c:v>
                </c:pt>
                <c:pt idx="45">
                  <c:v>45505</c:v>
                </c:pt>
                <c:pt idx="46">
                  <c:v>45536</c:v>
                </c:pt>
              </c:numCache>
            </c:numRef>
          </c:cat>
          <c:val>
            <c:numRef>
              <c:f>Resumen!$AR$23:$CL$23</c:f>
              <c:numCache>
                <c:formatCode>0</c:formatCode>
                <c:ptCount val="47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135</c:v>
                </c:pt>
                <c:pt idx="9">
                  <c:v>150</c:v>
                </c:pt>
                <c:pt idx="10">
                  <c:v>165</c:v>
                </c:pt>
                <c:pt idx="11">
                  <c:v>180</c:v>
                </c:pt>
                <c:pt idx="12">
                  <c:v>195</c:v>
                </c:pt>
                <c:pt idx="13">
                  <c:v>210</c:v>
                </c:pt>
                <c:pt idx="14">
                  <c:v>225</c:v>
                </c:pt>
                <c:pt idx="15">
                  <c:v>240</c:v>
                </c:pt>
                <c:pt idx="16">
                  <c:v>255</c:v>
                </c:pt>
                <c:pt idx="17">
                  <c:v>270</c:v>
                </c:pt>
                <c:pt idx="18">
                  <c:v>285</c:v>
                </c:pt>
                <c:pt idx="19">
                  <c:v>300</c:v>
                </c:pt>
                <c:pt idx="20">
                  <c:v>315</c:v>
                </c:pt>
                <c:pt idx="21">
                  <c:v>330</c:v>
                </c:pt>
                <c:pt idx="22">
                  <c:v>345</c:v>
                </c:pt>
                <c:pt idx="23">
                  <c:v>360</c:v>
                </c:pt>
                <c:pt idx="24">
                  <c:v>372</c:v>
                </c:pt>
                <c:pt idx="25">
                  <c:v>372</c:v>
                </c:pt>
                <c:pt idx="26">
                  <c:v>372</c:v>
                </c:pt>
                <c:pt idx="27">
                  <c:v>372</c:v>
                </c:pt>
                <c:pt idx="28">
                  <c:v>372</c:v>
                </c:pt>
                <c:pt idx="29">
                  <c:v>372</c:v>
                </c:pt>
                <c:pt idx="30">
                  <c:v>372</c:v>
                </c:pt>
                <c:pt idx="31">
                  <c:v>372</c:v>
                </c:pt>
                <c:pt idx="32">
                  <c:v>372</c:v>
                </c:pt>
                <c:pt idx="33">
                  <c:v>372</c:v>
                </c:pt>
                <c:pt idx="34">
                  <c:v>372</c:v>
                </c:pt>
                <c:pt idx="35">
                  <c:v>372</c:v>
                </c:pt>
                <c:pt idx="36">
                  <c:v>372</c:v>
                </c:pt>
                <c:pt idx="37">
                  <c:v>372</c:v>
                </c:pt>
                <c:pt idx="38">
                  <c:v>372</c:v>
                </c:pt>
                <c:pt idx="39">
                  <c:v>372</c:v>
                </c:pt>
                <c:pt idx="40">
                  <c:v>372</c:v>
                </c:pt>
                <c:pt idx="41">
                  <c:v>372</c:v>
                </c:pt>
                <c:pt idx="42">
                  <c:v>372</c:v>
                </c:pt>
                <c:pt idx="43">
                  <c:v>372</c:v>
                </c:pt>
                <c:pt idx="44">
                  <c:v>372</c:v>
                </c:pt>
                <c:pt idx="45">
                  <c:v>372</c:v>
                </c:pt>
                <c:pt idx="46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0C-4394-8581-281D8E93B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360416"/>
        <c:axId val="169361200"/>
      </c:lineChart>
      <c:dateAx>
        <c:axId val="1693604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61200"/>
        <c:crosses val="autoZero"/>
        <c:auto val="0"/>
        <c:lblOffset val="100"/>
        <c:baseTimeUnit val="months"/>
      </c:dateAx>
      <c:valAx>
        <c:axId val="1693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3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MENTA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Meta</a:t>
            </a:r>
            <a:r>
              <a:rPr lang="es-CO" baseline="0"/>
              <a:t> teórica acumulada/Ventas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1.7772725270526056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22C-450F-BEEE-FDBE29742DE1}"/>
                </c:ext>
              </c:extLst>
            </c:dLbl>
            <c:dLbl>
              <c:idx val="39"/>
              <c:layout>
                <c:manualLayout>
                  <c:x val="-1.7772725270525879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2C-450F-BEEE-FDBE29742DE1}"/>
                </c:ext>
              </c:extLst>
            </c:dLbl>
            <c:dLbl>
              <c:idx val="40"/>
              <c:layout>
                <c:manualLayout>
                  <c:x val="-1.6553956110299185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22C-450F-BEEE-FDBE29742DE1}"/>
                </c:ext>
              </c:extLst>
            </c:dLbl>
            <c:dLbl>
              <c:idx val="41"/>
              <c:layout>
                <c:manualLayout>
                  <c:x val="-1.7772725270525969E-2"/>
                  <c:y val="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2C-450F-BEEE-FDBE29742DE1}"/>
                </c:ext>
              </c:extLst>
            </c:dLbl>
            <c:dLbl>
              <c:idx val="42"/>
              <c:layout>
                <c:manualLayout>
                  <c:x val="-1.7772725270525969E-2"/>
                  <c:y val="4.00295957070648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22C-450F-BEEE-FDBE29742DE1}"/>
                </c:ext>
              </c:extLst>
            </c:dLbl>
            <c:dLbl>
              <c:idx val="43"/>
              <c:layout>
                <c:manualLayout>
                  <c:x val="-1.7772725270525969E-2"/>
                  <c:y val="3.6073116973138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2C-450F-BEEE-FDBE29742DE1}"/>
                </c:ext>
              </c:extLst>
            </c:dLbl>
            <c:dLbl>
              <c:idx val="44"/>
              <c:layout>
                <c:manualLayout>
                  <c:x val="-1.7772725270525969E-2"/>
                  <c:y val="4.00295957070648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22C-450F-BEEE-FDBE29742DE1}"/>
                </c:ext>
              </c:extLst>
            </c:dLbl>
            <c:dLbl>
              <c:idx val="45"/>
              <c:layout>
                <c:manualLayout>
                  <c:x val="-1.7772725270525969E-2"/>
                  <c:y val="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2C-450F-BEEE-FDBE29742DE1}"/>
                </c:ext>
              </c:extLst>
            </c:dLbl>
            <c:dLbl>
              <c:idx val="46"/>
              <c:layout>
                <c:manualLayout>
                  <c:x val="-1.7772725270525969E-2"/>
                  <c:y val="3.21166382392112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2C-450F-BEEE-FDBE29742DE1}"/>
                </c:ext>
              </c:extLst>
            </c:dLbl>
            <c:dLbl>
              <c:idx val="47"/>
              <c:layout>
                <c:manualLayout>
                  <c:x val="-1.7772725270526146E-2"/>
                  <c:y val="3.6073116973138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22C-450F-BEEE-FDBE29742DE1}"/>
                </c:ext>
              </c:extLst>
            </c:dLbl>
            <c:dLbl>
              <c:idx val="48"/>
              <c:layout>
                <c:manualLayout>
                  <c:x val="-1.2049500453391903E-2"/>
                  <c:y val="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22C-450F-BEEE-FDBE29742DE1}"/>
                </c:ext>
              </c:extLst>
            </c:dLbl>
            <c:dLbl>
              <c:idx val="49"/>
              <c:layout>
                <c:manualLayout>
                  <c:x val="-9.4177267959067393E-3"/>
                  <c:y val="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3B-4074-AFF1-322208B9A100}"/>
                </c:ext>
              </c:extLst>
            </c:dLbl>
            <c:dLbl>
              <c:idx val="50"/>
              <c:layout>
                <c:manualLayout>
                  <c:x val="-1.1668707065377561E-2"/>
                  <c:y val="2.42036807713575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E6-4CD8-AAD5-73E06891A737}"/>
                </c:ext>
              </c:extLst>
            </c:dLbl>
            <c:dLbl>
              <c:idx val="51"/>
              <c:layout>
                <c:manualLayout>
                  <c:x val="-1.4116417789845619E-2"/>
                  <c:y val="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47-47E8-9A1B-AE03F3E09AAF}"/>
                </c:ext>
              </c:extLst>
            </c:dLbl>
            <c:dLbl>
              <c:idx val="52"/>
              <c:layout>
                <c:manualLayout>
                  <c:x val="-1.1316511567894703E-2"/>
                  <c:y val="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47-47E8-9A1B-AE03F3E09AAF}"/>
                </c:ext>
              </c:extLst>
            </c:dLbl>
            <c:dLbl>
              <c:idx val="53"/>
              <c:layout>
                <c:manualLayout>
                  <c:x val="-1.0086113537483793E-2"/>
                  <c:y val="2.42510207228359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B2-47F7-93BA-6CABAB0ED51F}"/>
                </c:ext>
              </c:extLst>
            </c:dLbl>
            <c:dLbl>
              <c:idx val="54"/>
              <c:layout>
                <c:manualLayout>
                  <c:x val="-8.3978608819149005E-3"/>
                  <c:y val="2.82781280124955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77-49F7-BF86-933A6E1E4814}"/>
                </c:ext>
              </c:extLst>
            </c:dLbl>
            <c:dLbl>
              <c:idx val="55"/>
              <c:layout>
                <c:manualLayout>
                  <c:x val="-1.019688181435421E-2"/>
                  <c:y val="2.03680744723391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CB-4261-A251-160690FAB0F0}"/>
                </c:ext>
              </c:extLst>
            </c:dLbl>
            <c:dLbl>
              <c:idx val="56"/>
              <c:layout>
                <c:manualLayout>
                  <c:x val="-1.3635725701885031E-2"/>
                  <c:y val="3.23083692377892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CCB-4261-A251-160690FAB0F0}"/>
                </c:ext>
              </c:extLst>
            </c:dLbl>
            <c:dLbl>
              <c:idx val="57"/>
              <c:layout>
                <c:manualLayout>
                  <c:x val="-1.5517445794136069E-2"/>
                  <c:y val="3.230836923778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C2-4EA8-9801-D61AFD621394}"/>
                </c:ext>
              </c:extLst>
            </c:dLbl>
            <c:dLbl>
              <c:idx val="58"/>
              <c:layout>
                <c:manualLayout>
                  <c:x val="-1.5479070702754335E-2"/>
                  <c:y val="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C2-4EA8-9801-D61AFD621394}"/>
                </c:ext>
              </c:extLst>
            </c:dLbl>
            <c:dLbl>
              <c:idx val="59"/>
              <c:layout>
                <c:manualLayout>
                  <c:x val="-1.3215526830095959E-2"/>
                  <c:y val="2.43481727274892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8D-4703-A0E2-A2248F408B39}"/>
                </c:ext>
              </c:extLst>
            </c:dLbl>
            <c:dLbl>
              <c:idx val="60"/>
              <c:layout>
                <c:manualLayout>
                  <c:x val="-1.2020620327486997E-2"/>
                  <c:y val="2.036807447233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07-440A-96E1-CEE1F6058010}"/>
                </c:ext>
              </c:extLst>
            </c:dLbl>
            <c:dLbl>
              <c:idx val="61"/>
              <c:layout>
                <c:manualLayout>
                  <c:x val="-1.1893932252881954E-2"/>
                  <c:y val="2.036807447233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92-47AD-AE67-2A5A75B49909}"/>
                </c:ext>
              </c:extLst>
            </c:dLbl>
            <c:dLbl>
              <c:idx val="62"/>
              <c:layout>
                <c:manualLayout>
                  <c:x val="-1.1771349810323989E-2"/>
                  <c:y val="2.43481727274892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39-4304-B99B-E241AE05E2BF}"/>
                </c:ext>
              </c:extLst>
            </c:dLbl>
            <c:dLbl>
              <c:idx val="63"/>
              <c:layout>
                <c:manualLayout>
                  <c:x val="-8.460199458308091E-3"/>
                  <c:y val="3.23083692377891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08-452A-9515-F7E43C95B41F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7E-45DD-A92C-EDFB94CB2D77}"/>
                </c:ext>
              </c:extLst>
            </c:dLbl>
            <c:dLbl>
              <c:idx val="65"/>
              <c:layout>
                <c:manualLayout>
                  <c:x val="-1.9773896977961711E-2"/>
                  <c:y val="2.83282709826392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7E-45DD-A92C-EDFB94CB2D77}"/>
                </c:ext>
              </c:extLst>
            </c:dLbl>
            <c:dLbl>
              <c:idx val="66"/>
              <c:layout>
                <c:manualLayout>
                  <c:x val="-1.3445609801568257E-2"/>
                  <c:y val="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7E-45DD-A92C-EDFB94CB2D77}"/>
                </c:ext>
              </c:extLst>
            </c:dLbl>
            <c:dLbl>
              <c:idx val="67"/>
              <c:layout>
                <c:manualLayout>
                  <c:x val="-1.0148200748649435E-2"/>
                  <c:y val="2.83282709826392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FDE-4CB6-9492-C58025D718F3}"/>
                </c:ext>
              </c:extLst>
            </c:dLbl>
            <c:dLbl>
              <c:idx val="68"/>
              <c:layout>
                <c:manualLayout>
                  <c:x val="-5.7896114940939646E-3"/>
                  <c:y val="3.230836923778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EBD-4C3B-80E0-BBD9212D536A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CA-46DF-9A20-6136316C468A}"/>
                </c:ext>
              </c:extLst>
            </c:dLbl>
            <c:dLbl>
              <c:idx val="70"/>
              <c:layout>
                <c:manualLayout>
                  <c:x val="-1.5517445794136069E-2"/>
                  <c:y val="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9F1-4713-8803-C0CB0CDB123A}"/>
                </c:ext>
              </c:extLst>
            </c:dLbl>
            <c:dLbl>
              <c:idx val="71"/>
              <c:layout>
                <c:manualLayout>
                  <c:x val="-1.4013276273426715E-2"/>
                  <c:y val="2.43481727274892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9F1-4713-8803-C0CB0CDB123A}"/>
                </c:ext>
              </c:extLst>
            </c:dLbl>
            <c:dLbl>
              <c:idx val="72"/>
              <c:layout>
                <c:manualLayout>
                  <c:x val="-1.3389220202223325E-2"/>
                  <c:y val="3.23083692377891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DC-40C0-8B54-020D88B42CE2}"/>
                </c:ext>
              </c:extLst>
            </c:dLbl>
            <c:dLbl>
              <c:idx val="73"/>
              <c:layout>
                <c:manualLayout>
                  <c:x val="-1.3389220202223481E-2"/>
                  <c:y val="3.62884674929392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DC-40C0-8B54-020D88B42CE2}"/>
                </c:ext>
              </c:extLst>
            </c:dLbl>
            <c:dLbl>
              <c:idx val="74"/>
              <c:layout>
                <c:manualLayout>
                  <c:x val="-1.2683135278481408E-2"/>
                  <c:y val="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DC-40C0-8B54-020D88B42CE2}"/>
                </c:ext>
              </c:extLst>
            </c:dLbl>
            <c:dLbl>
              <c:idx val="75"/>
              <c:layout>
                <c:manualLayout>
                  <c:x val="-8.3426443202979511E-3"/>
                  <c:y val="2.0368074472339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ACE-48C2-AEF1-CDDD9AA0E2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>
                    <a:solidFill>
                      <a:schemeClr val="accent1"/>
                    </a:solidFill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Resumen!$O$7:$CL$7</c:f>
              <c:numCache>
                <c:formatCode>mmm\-yy</c:formatCode>
                <c:ptCount val="76"/>
                <c:pt idx="0">
                  <c:v>43252</c:v>
                </c:pt>
                <c:pt idx="1">
                  <c:v>43282</c:v>
                </c:pt>
                <c:pt idx="2">
                  <c:v>43313</c:v>
                </c:pt>
                <c:pt idx="3">
                  <c:v>43344</c:v>
                </c:pt>
                <c:pt idx="4">
                  <c:v>43374</c:v>
                </c:pt>
                <c:pt idx="5">
                  <c:v>43405</c:v>
                </c:pt>
                <c:pt idx="6">
                  <c:v>43435</c:v>
                </c:pt>
                <c:pt idx="7">
                  <c:v>43466</c:v>
                </c:pt>
                <c:pt idx="8">
                  <c:v>43497</c:v>
                </c:pt>
                <c:pt idx="9">
                  <c:v>43525</c:v>
                </c:pt>
                <c:pt idx="10">
                  <c:v>43556</c:v>
                </c:pt>
                <c:pt idx="11">
                  <c:v>43586</c:v>
                </c:pt>
                <c:pt idx="12">
                  <c:v>43617</c:v>
                </c:pt>
                <c:pt idx="13">
                  <c:v>43647</c:v>
                </c:pt>
                <c:pt idx="14">
                  <c:v>43678</c:v>
                </c:pt>
                <c:pt idx="15">
                  <c:v>43709</c:v>
                </c:pt>
                <c:pt idx="16">
                  <c:v>43739</c:v>
                </c:pt>
                <c:pt idx="17">
                  <c:v>43770</c:v>
                </c:pt>
                <c:pt idx="18">
                  <c:v>43800</c:v>
                </c:pt>
                <c:pt idx="19">
                  <c:v>43831</c:v>
                </c:pt>
                <c:pt idx="20">
                  <c:v>43862</c:v>
                </c:pt>
                <c:pt idx="21">
                  <c:v>43891</c:v>
                </c:pt>
                <c:pt idx="22">
                  <c:v>43922</c:v>
                </c:pt>
                <c:pt idx="23">
                  <c:v>43952</c:v>
                </c:pt>
                <c:pt idx="24">
                  <c:v>43983</c:v>
                </c:pt>
                <c:pt idx="25">
                  <c:v>44013</c:v>
                </c:pt>
                <c:pt idx="26">
                  <c:v>44044</c:v>
                </c:pt>
                <c:pt idx="27">
                  <c:v>44075</c:v>
                </c:pt>
                <c:pt idx="28">
                  <c:v>44105</c:v>
                </c:pt>
                <c:pt idx="29">
                  <c:v>44136</c:v>
                </c:pt>
                <c:pt idx="30">
                  <c:v>44166</c:v>
                </c:pt>
                <c:pt idx="31">
                  <c:v>44197</c:v>
                </c:pt>
                <c:pt idx="32">
                  <c:v>44228</c:v>
                </c:pt>
                <c:pt idx="33">
                  <c:v>44256</c:v>
                </c:pt>
                <c:pt idx="34">
                  <c:v>44287</c:v>
                </c:pt>
                <c:pt idx="35">
                  <c:v>44317</c:v>
                </c:pt>
                <c:pt idx="36">
                  <c:v>44348</c:v>
                </c:pt>
                <c:pt idx="37">
                  <c:v>44378</c:v>
                </c:pt>
                <c:pt idx="38">
                  <c:v>44409</c:v>
                </c:pt>
                <c:pt idx="39">
                  <c:v>44440</c:v>
                </c:pt>
                <c:pt idx="40">
                  <c:v>44470</c:v>
                </c:pt>
                <c:pt idx="41">
                  <c:v>44501</c:v>
                </c:pt>
                <c:pt idx="42">
                  <c:v>44531</c:v>
                </c:pt>
                <c:pt idx="43">
                  <c:v>44562</c:v>
                </c:pt>
                <c:pt idx="44">
                  <c:v>44593</c:v>
                </c:pt>
                <c:pt idx="45">
                  <c:v>44621</c:v>
                </c:pt>
                <c:pt idx="46">
                  <c:v>44652</c:v>
                </c:pt>
                <c:pt idx="47">
                  <c:v>44682</c:v>
                </c:pt>
                <c:pt idx="48">
                  <c:v>44713</c:v>
                </c:pt>
                <c:pt idx="49">
                  <c:v>44743</c:v>
                </c:pt>
                <c:pt idx="50">
                  <c:v>44774</c:v>
                </c:pt>
                <c:pt idx="51">
                  <c:v>44805</c:v>
                </c:pt>
                <c:pt idx="52">
                  <c:v>44835</c:v>
                </c:pt>
                <c:pt idx="53">
                  <c:v>44866</c:v>
                </c:pt>
                <c:pt idx="54">
                  <c:v>44896</c:v>
                </c:pt>
                <c:pt idx="55">
                  <c:v>44927</c:v>
                </c:pt>
                <c:pt idx="56">
                  <c:v>44958</c:v>
                </c:pt>
                <c:pt idx="57">
                  <c:v>44986</c:v>
                </c:pt>
                <c:pt idx="58">
                  <c:v>45017</c:v>
                </c:pt>
                <c:pt idx="59">
                  <c:v>45047</c:v>
                </c:pt>
                <c:pt idx="60">
                  <c:v>45078</c:v>
                </c:pt>
                <c:pt idx="61">
                  <c:v>45108</c:v>
                </c:pt>
                <c:pt idx="62">
                  <c:v>45139</c:v>
                </c:pt>
                <c:pt idx="63">
                  <c:v>45170</c:v>
                </c:pt>
                <c:pt idx="64">
                  <c:v>45200</c:v>
                </c:pt>
                <c:pt idx="65">
                  <c:v>45231</c:v>
                </c:pt>
                <c:pt idx="66">
                  <c:v>45261</c:v>
                </c:pt>
                <c:pt idx="67">
                  <c:v>45292</c:v>
                </c:pt>
                <c:pt idx="68">
                  <c:v>45323</c:v>
                </c:pt>
                <c:pt idx="69">
                  <c:v>45352</c:v>
                </c:pt>
                <c:pt idx="70">
                  <c:v>45383</c:v>
                </c:pt>
                <c:pt idx="71">
                  <c:v>45413</c:v>
                </c:pt>
                <c:pt idx="72">
                  <c:v>45444</c:v>
                </c:pt>
                <c:pt idx="73">
                  <c:v>45474</c:v>
                </c:pt>
                <c:pt idx="74">
                  <c:v>45505</c:v>
                </c:pt>
                <c:pt idx="75">
                  <c:v>45536</c:v>
                </c:pt>
              </c:numCache>
            </c:numRef>
          </c:cat>
          <c:val>
            <c:numRef>
              <c:f>Resumen!$O$51:$CL$51</c:f>
              <c:numCache>
                <c:formatCode>0</c:formatCode>
                <c:ptCount val="76"/>
                <c:pt idx="0">
                  <c:v>17</c:v>
                </c:pt>
                <c:pt idx="1">
                  <c:v>26</c:v>
                </c:pt>
                <c:pt idx="2">
                  <c:v>41</c:v>
                </c:pt>
                <c:pt idx="3">
                  <c:v>44</c:v>
                </c:pt>
                <c:pt idx="4">
                  <c:v>44</c:v>
                </c:pt>
                <c:pt idx="5">
                  <c:v>47</c:v>
                </c:pt>
                <c:pt idx="6">
                  <c:v>50</c:v>
                </c:pt>
                <c:pt idx="7">
                  <c:v>52</c:v>
                </c:pt>
                <c:pt idx="8">
                  <c:v>53</c:v>
                </c:pt>
                <c:pt idx="9">
                  <c:v>60</c:v>
                </c:pt>
                <c:pt idx="10">
                  <c:v>59</c:v>
                </c:pt>
                <c:pt idx="11">
                  <c:v>60</c:v>
                </c:pt>
                <c:pt idx="12">
                  <c:v>62</c:v>
                </c:pt>
                <c:pt idx="13">
                  <c:v>63</c:v>
                </c:pt>
                <c:pt idx="14">
                  <c:v>63</c:v>
                </c:pt>
                <c:pt idx="15">
                  <c:v>68</c:v>
                </c:pt>
                <c:pt idx="16">
                  <c:v>72</c:v>
                </c:pt>
                <c:pt idx="17">
                  <c:v>72</c:v>
                </c:pt>
                <c:pt idx="18">
                  <c:v>74</c:v>
                </c:pt>
                <c:pt idx="19">
                  <c:v>74</c:v>
                </c:pt>
                <c:pt idx="20">
                  <c:v>77</c:v>
                </c:pt>
                <c:pt idx="21">
                  <c:v>78</c:v>
                </c:pt>
                <c:pt idx="22">
                  <c:v>78</c:v>
                </c:pt>
                <c:pt idx="23">
                  <c:v>78</c:v>
                </c:pt>
                <c:pt idx="24">
                  <c:v>79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88</c:v>
                </c:pt>
                <c:pt idx="30">
                  <c:v>92</c:v>
                </c:pt>
                <c:pt idx="31">
                  <c:v>93</c:v>
                </c:pt>
                <c:pt idx="32">
                  <c:v>96</c:v>
                </c:pt>
                <c:pt idx="33">
                  <c:v>101</c:v>
                </c:pt>
                <c:pt idx="34">
                  <c:v>104</c:v>
                </c:pt>
                <c:pt idx="35">
                  <c:v>106</c:v>
                </c:pt>
                <c:pt idx="36">
                  <c:v>108</c:v>
                </c:pt>
                <c:pt idx="37">
                  <c:v>114</c:v>
                </c:pt>
                <c:pt idx="38">
                  <c:v>115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120</c:v>
                </c:pt>
                <c:pt idx="43">
                  <c:v>123</c:v>
                </c:pt>
                <c:pt idx="44">
                  <c:v>124</c:v>
                </c:pt>
                <c:pt idx="45">
                  <c:v>124</c:v>
                </c:pt>
                <c:pt idx="46">
                  <c:v>126</c:v>
                </c:pt>
                <c:pt idx="47">
                  <c:v>130</c:v>
                </c:pt>
                <c:pt idx="48">
                  <c:v>131</c:v>
                </c:pt>
                <c:pt idx="49">
                  <c:v>136</c:v>
                </c:pt>
                <c:pt idx="50">
                  <c:v>141</c:v>
                </c:pt>
                <c:pt idx="51">
                  <c:v>143</c:v>
                </c:pt>
                <c:pt idx="52">
                  <c:v>143</c:v>
                </c:pt>
                <c:pt idx="53">
                  <c:v>144</c:v>
                </c:pt>
                <c:pt idx="54">
                  <c:v>147</c:v>
                </c:pt>
                <c:pt idx="55">
                  <c:v>149</c:v>
                </c:pt>
                <c:pt idx="56">
                  <c:v>149</c:v>
                </c:pt>
                <c:pt idx="57">
                  <c:v>150</c:v>
                </c:pt>
                <c:pt idx="58">
                  <c:v>151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153</c:v>
                </c:pt>
                <c:pt idx="63">
                  <c:v>153</c:v>
                </c:pt>
                <c:pt idx="64">
                  <c:v>153</c:v>
                </c:pt>
                <c:pt idx="65">
                  <c:v>153</c:v>
                </c:pt>
                <c:pt idx="66">
                  <c:v>154</c:v>
                </c:pt>
                <c:pt idx="67">
                  <c:v>155</c:v>
                </c:pt>
                <c:pt idx="68">
                  <c:v>156</c:v>
                </c:pt>
                <c:pt idx="69">
                  <c:v>156</c:v>
                </c:pt>
                <c:pt idx="70">
                  <c:v>154</c:v>
                </c:pt>
                <c:pt idx="71">
                  <c:v>153</c:v>
                </c:pt>
                <c:pt idx="72">
                  <c:v>153</c:v>
                </c:pt>
                <c:pt idx="73">
                  <c:v>154</c:v>
                </c:pt>
                <c:pt idx="74">
                  <c:v>156</c:v>
                </c:pt>
                <c:pt idx="75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4-4239-A2F2-1C60D51F8419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22C-450F-BEEE-FDBE29742DE1}"/>
                </c:ext>
              </c:extLst>
            </c:dLbl>
            <c:dLbl>
              <c:idx val="39"/>
              <c:layout>
                <c:manualLayout>
                  <c:x val="-1.7772725270525879E-2"/>
                  <c:y val="-3.60731169731380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22C-450F-BEEE-FDBE29742DE1}"/>
                </c:ext>
              </c:extLst>
            </c:dLbl>
            <c:dLbl>
              <c:idx val="40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22C-450F-BEEE-FDBE29742DE1}"/>
                </c:ext>
              </c:extLst>
            </c:dLbl>
            <c:dLbl>
              <c:idx val="41"/>
              <c:layout>
                <c:manualLayout>
                  <c:x val="-1.7772725270525969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22C-450F-BEEE-FDBE29742DE1}"/>
                </c:ext>
              </c:extLst>
            </c:dLbl>
            <c:dLbl>
              <c:idx val="42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22C-450F-BEEE-FDBE29742DE1}"/>
                </c:ext>
              </c:extLst>
            </c:dLbl>
            <c:dLbl>
              <c:idx val="43"/>
              <c:layout>
                <c:manualLayout>
                  <c:x val="-2.1429032751206497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22C-450F-BEEE-FDBE29742DE1}"/>
                </c:ext>
              </c:extLst>
            </c:dLbl>
            <c:dLbl>
              <c:idx val="44"/>
              <c:layout>
                <c:manualLayout>
                  <c:x val="-1.8991494430752751E-2"/>
                  <c:y val="-3.60731169731380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22C-450F-BEEE-FDBE29742DE1}"/>
                </c:ext>
              </c:extLst>
            </c:dLbl>
            <c:dLbl>
              <c:idx val="45"/>
              <c:layout>
                <c:manualLayout>
                  <c:x val="-1.7772725270525969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22C-450F-BEEE-FDBE29742DE1}"/>
                </c:ext>
              </c:extLst>
            </c:dLbl>
            <c:dLbl>
              <c:idx val="46"/>
              <c:layout>
                <c:manualLayout>
                  <c:x val="-1.8991494430752751E-2"/>
                  <c:y val="-3.6073116973138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22C-450F-BEEE-FDBE29742DE1}"/>
                </c:ext>
              </c:extLst>
            </c:dLbl>
            <c:dLbl>
              <c:idx val="47"/>
              <c:layout>
                <c:manualLayout>
                  <c:x val="-1.8991494430752751E-2"/>
                  <c:y val="-4.00295957070648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22C-450F-BEEE-FDBE29742DE1}"/>
                </c:ext>
              </c:extLst>
            </c:dLbl>
            <c:dLbl>
              <c:idx val="48"/>
              <c:layout>
                <c:manualLayout>
                  <c:x val="-1.9362115414752423E-2"/>
                  <c:y val="-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2C-450F-BEEE-FDBE29742DE1}"/>
                </c:ext>
              </c:extLst>
            </c:dLbl>
            <c:dLbl>
              <c:idx val="49"/>
              <c:layout>
                <c:manualLayout>
                  <c:x val="-1.5511572597040656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B-4074-AFF1-322208B9A100}"/>
                </c:ext>
              </c:extLst>
            </c:dLbl>
            <c:dLbl>
              <c:idx val="50"/>
              <c:layout>
                <c:manualLayout>
                  <c:x val="-1.6543783706284693E-2"/>
                  <c:y val="-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E6-4CD8-AAD5-73E06891A737}"/>
                </c:ext>
              </c:extLst>
            </c:dLbl>
            <c:dLbl>
              <c:idx val="51"/>
              <c:layout>
                <c:manualLayout>
                  <c:x val="-1.6553956110299185E-2"/>
                  <c:y val="-3.2116638239211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47-47E8-9A1B-AE03F3E09AAF}"/>
                </c:ext>
              </c:extLst>
            </c:dLbl>
            <c:dLbl>
              <c:idx val="52"/>
              <c:layout>
                <c:manualLayout>
                  <c:x val="-1.009774240766792E-2"/>
                  <c:y val="-2.81601595052843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47-47E8-9A1B-AE03F3E09AAF}"/>
                </c:ext>
              </c:extLst>
            </c:dLbl>
            <c:dLbl>
              <c:idx val="53"/>
              <c:layout>
                <c:manualLayout>
                  <c:x val="-9.9314331986385482E-3"/>
                  <c:y val="-2.42036807713575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B2-47F7-93BA-6CABAB0ED51F}"/>
                </c:ext>
              </c:extLst>
            </c:dLbl>
            <c:dLbl>
              <c:idx val="54"/>
              <c:layout>
                <c:manualLayout>
                  <c:x val="-1.0990034978675078E-2"/>
                  <c:y val="-2.0247202037430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77-49F7-BF86-933A6E1E4814}"/>
                </c:ext>
              </c:extLst>
            </c:dLbl>
            <c:dLbl>
              <c:idx val="55"/>
              <c:layout>
                <c:manualLayout>
                  <c:x val="-1.4473358427962024E-2"/>
                  <c:y val="-2.02471045568677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FB-45D0-8BCC-F135C8DC86FE}"/>
                </c:ext>
              </c:extLst>
            </c:dLbl>
            <c:dLbl>
              <c:idx val="56"/>
              <c:layout>
                <c:manualLayout>
                  <c:x val="-1.4699838497841402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CB-4261-A251-160690FAB0F0}"/>
                </c:ext>
              </c:extLst>
            </c:dLbl>
            <c:dLbl>
              <c:idx val="57"/>
              <c:layout>
                <c:manualLayout>
                  <c:x val="-1.3389220202223325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C2-4EA8-9801-D61AFD621394}"/>
                </c:ext>
              </c:extLst>
            </c:dLbl>
            <c:dLbl>
              <c:idx val="58"/>
              <c:layout>
                <c:manualLayout>
                  <c:x val="-1.4414957906797964E-2"/>
                  <c:y val="-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C2-4EA8-9801-D61AFD621394}"/>
                </c:ext>
              </c:extLst>
            </c:dLbl>
            <c:dLbl>
              <c:idx val="59"/>
              <c:layout>
                <c:manualLayout>
                  <c:x val="-1.5343752422008701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8D-4703-A0E2-A2248F408B39}"/>
                </c:ext>
              </c:extLst>
            </c:dLbl>
            <c:dLbl>
              <c:idx val="60"/>
              <c:layout>
                <c:manualLayout>
                  <c:x val="-1.8405297103225225E-2"/>
                  <c:y val="-2.83282709826392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07-440A-96E1-CEE1F6058010}"/>
                </c:ext>
              </c:extLst>
            </c:dLbl>
            <c:dLbl>
              <c:idx val="61"/>
              <c:layout>
                <c:manualLayout>
                  <c:x val="-1.2958045048838169E-2"/>
                  <c:y val="-3.23083692377892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92-47AD-AE67-2A5A75B49909}"/>
                </c:ext>
              </c:extLst>
            </c:dLbl>
            <c:dLbl>
              <c:idx val="62"/>
              <c:layout>
                <c:manualLayout>
                  <c:x val="-1.2835462606280516E-2"/>
                  <c:y val="-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D39-4304-B99B-E241AE05E2BF}"/>
                </c:ext>
              </c:extLst>
            </c:dLbl>
            <c:dLbl>
              <c:idx val="63"/>
              <c:layout>
                <c:manualLayout>
                  <c:x val="-6.3319738663953481E-3"/>
                  <c:y val="-3.628846749293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08-452A-9515-F7E43C95B41F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7E-45DD-A92C-EDFB94CB2D77}"/>
                </c:ext>
              </c:extLst>
            </c:dLbl>
            <c:dLbl>
              <c:idx val="65"/>
              <c:layout>
                <c:manualLayout>
                  <c:x val="-1.4453332998179852E-2"/>
                  <c:y val="-2.8328270982639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7E-45DD-A92C-EDFB94CB2D77}"/>
                </c:ext>
              </c:extLst>
            </c:dLbl>
            <c:dLbl>
              <c:idx val="66"/>
              <c:layout>
                <c:manualLayout>
                  <c:x val="-1.3445609801568257E-2"/>
                  <c:y val="-3.230836923778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7E-45DD-A92C-EDFB94CB2D77}"/>
                </c:ext>
              </c:extLst>
            </c:dLbl>
            <c:dLbl>
              <c:idx val="67"/>
              <c:layout>
                <c:manualLayout>
                  <c:x val="-1.1212313544605806E-2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DE-4CB6-9492-C58025D718F3}"/>
                </c:ext>
              </c:extLst>
            </c:dLbl>
            <c:dLbl>
              <c:idx val="68"/>
              <c:layout>
                <c:manualLayout>
                  <c:x val="-4.7254986981377489E-3"/>
                  <c:y val="-2.03680744723392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BD-4C3B-80E0-BBD9212D536A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2CA-46DF-9A20-6136316C468A}"/>
                </c:ext>
              </c:extLst>
            </c:dLbl>
            <c:dLbl>
              <c:idx val="70"/>
              <c:layout>
                <c:manualLayout>
                  <c:x val="-1.5517445794136069E-2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F1-4713-8803-C0CB0CDB123A}"/>
                </c:ext>
              </c:extLst>
            </c:dLbl>
            <c:dLbl>
              <c:idx val="71"/>
              <c:layout>
                <c:manualLayout>
                  <c:x val="-8.6927122936450146E-3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F1-4713-8803-C0CB0CDB123A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DC-40C0-8B54-020D88B42CE2}"/>
                </c:ext>
              </c:extLst>
            </c:dLbl>
            <c:dLbl>
              <c:idx val="73"/>
              <c:layout>
                <c:manualLayout>
                  <c:x val="-1.6581558590092596E-2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DC-40C0-8B54-020D88B42CE2}"/>
                </c:ext>
              </c:extLst>
            </c:dLbl>
            <c:dLbl>
              <c:idx val="74"/>
              <c:layout>
                <c:manualLayout>
                  <c:x val="-8.4266840946557661E-3"/>
                  <c:y val="-2.4348172727489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DC-40C0-8B54-020D88B42CE2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CE-48C2-AEF1-CDDD9AA0E2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>
                    <a:solidFill>
                      <a:schemeClr val="accent2"/>
                    </a:solidFill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Resumen!$O$7:$CL$7</c:f>
              <c:numCache>
                <c:formatCode>mmm\-yy</c:formatCode>
                <c:ptCount val="76"/>
                <c:pt idx="0">
                  <c:v>43252</c:v>
                </c:pt>
                <c:pt idx="1">
                  <c:v>43282</c:v>
                </c:pt>
                <c:pt idx="2">
                  <c:v>43313</c:v>
                </c:pt>
                <c:pt idx="3">
                  <c:v>43344</c:v>
                </c:pt>
                <c:pt idx="4">
                  <c:v>43374</c:v>
                </c:pt>
                <c:pt idx="5">
                  <c:v>43405</c:v>
                </c:pt>
                <c:pt idx="6">
                  <c:v>43435</c:v>
                </c:pt>
                <c:pt idx="7">
                  <c:v>43466</c:v>
                </c:pt>
                <c:pt idx="8">
                  <c:v>43497</c:v>
                </c:pt>
                <c:pt idx="9">
                  <c:v>43525</c:v>
                </c:pt>
                <c:pt idx="10">
                  <c:v>43556</c:v>
                </c:pt>
                <c:pt idx="11">
                  <c:v>43586</c:v>
                </c:pt>
                <c:pt idx="12">
                  <c:v>43617</c:v>
                </c:pt>
                <c:pt idx="13">
                  <c:v>43647</c:v>
                </c:pt>
                <c:pt idx="14">
                  <c:v>43678</c:v>
                </c:pt>
                <c:pt idx="15">
                  <c:v>43709</c:v>
                </c:pt>
                <c:pt idx="16">
                  <c:v>43739</c:v>
                </c:pt>
                <c:pt idx="17">
                  <c:v>43770</c:v>
                </c:pt>
                <c:pt idx="18">
                  <c:v>43800</c:v>
                </c:pt>
                <c:pt idx="19">
                  <c:v>43831</c:v>
                </c:pt>
                <c:pt idx="20">
                  <c:v>43862</c:v>
                </c:pt>
                <c:pt idx="21">
                  <c:v>43891</c:v>
                </c:pt>
                <c:pt idx="22">
                  <c:v>43922</c:v>
                </c:pt>
                <c:pt idx="23">
                  <c:v>43952</c:v>
                </c:pt>
                <c:pt idx="24">
                  <c:v>43983</c:v>
                </c:pt>
                <c:pt idx="25">
                  <c:v>44013</c:v>
                </c:pt>
                <c:pt idx="26">
                  <c:v>44044</c:v>
                </c:pt>
                <c:pt idx="27">
                  <c:v>44075</c:v>
                </c:pt>
                <c:pt idx="28">
                  <c:v>44105</c:v>
                </c:pt>
                <c:pt idx="29">
                  <c:v>44136</c:v>
                </c:pt>
                <c:pt idx="30">
                  <c:v>44166</c:v>
                </c:pt>
                <c:pt idx="31">
                  <c:v>44197</c:v>
                </c:pt>
                <c:pt idx="32">
                  <c:v>44228</c:v>
                </c:pt>
                <c:pt idx="33">
                  <c:v>44256</c:v>
                </c:pt>
                <c:pt idx="34">
                  <c:v>44287</c:v>
                </c:pt>
                <c:pt idx="35">
                  <c:v>44317</c:v>
                </c:pt>
                <c:pt idx="36">
                  <c:v>44348</c:v>
                </c:pt>
                <c:pt idx="37">
                  <c:v>44378</c:v>
                </c:pt>
                <c:pt idx="38">
                  <c:v>44409</c:v>
                </c:pt>
                <c:pt idx="39">
                  <c:v>44440</c:v>
                </c:pt>
                <c:pt idx="40">
                  <c:v>44470</c:v>
                </c:pt>
                <c:pt idx="41">
                  <c:v>44501</c:v>
                </c:pt>
                <c:pt idx="42">
                  <c:v>44531</c:v>
                </c:pt>
                <c:pt idx="43">
                  <c:v>44562</c:v>
                </c:pt>
                <c:pt idx="44">
                  <c:v>44593</c:v>
                </c:pt>
                <c:pt idx="45">
                  <c:v>44621</c:v>
                </c:pt>
                <c:pt idx="46">
                  <c:v>44652</c:v>
                </c:pt>
                <c:pt idx="47">
                  <c:v>44682</c:v>
                </c:pt>
                <c:pt idx="48">
                  <c:v>44713</c:v>
                </c:pt>
                <c:pt idx="49">
                  <c:v>44743</c:v>
                </c:pt>
                <c:pt idx="50">
                  <c:v>44774</c:v>
                </c:pt>
                <c:pt idx="51">
                  <c:v>44805</c:v>
                </c:pt>
                <c:pt idx="52">
                  <c:v>44835</c:v>
                </c:pt>
                <c:pt idx="53">
                  <c:v>44866</c:v>
                </c:pt>
                <c:pt idx="54">
                  <c:v>44896</c:v>
                </c:pt>
                <c:pt idx="55">
                  <c:v>44927</c:v>
                </c:pt>
                <c:pt idx="56">
                  <c:v>44958</c:v>
                </c:pt>
                <c:pt idx="57">
                  <c:v>44986</c:v>
                </c:pt>
                <c:pt idx="58">
                  <c:v>45017</c:v>
                </c:pt>
                <c:pt idx="59">
                  <c:v>45047</c:v>
                </c:pt>
                <c:pt idx="60">
                  <c:v>45078</c:v>
                </c:pt>
                <c:pt idx="61">
                  <c:v>45108</c:v>
                </c:pt>
                <c:pt idx="62">
                  <c:v>45139</c:v>
                </c:pt>
                <c:pt idx="63">
                  <c:v>45170</c:v>
                </c:pt>
                <c:pt idx="64">
                  <c:v>45200</c:v>
                </c:pt>
                <c:pt idx="65">
                  <c:v>45231</c:v>
                </c:pt>
                <c:pt idx="66">
                  <c:v>45261</c:v>
                </c:pt>
                <c:pt idx="67">
                  <c:v>45292</c:v>
                </c:pt>
                <c:pt idx="68">
                  <c:v>45323</c:v>
                </c:pt>
                <c:pt idx="69">
                  <c:v>45352</c:v>
                </c:pt>
                <c:pt idx="70">
                  <c:v>45383</c:v>
                </c:pt>
                <c:pt idx="71">
                  <c:v>45413</c:v>
                </c:pt>
                <c:pt idx="72">
                  <c:v>45444</c:v>
                </c:pt>
                <c:pt idx="73">
                  <c:v>45474</c:v>
                </c:pt>
                <c:pt idx="74">
                  <c:v>45505</c:v>
                </c:pt>
                <c:pt idx="75">
                  <c:v>45536</c:v>
                </c:pt>
              </c:numCache>
            </c:numRef>
          </c:cat>
          <c:val>
            <c:numRef>
              <c:f>Resumen!$O$53:$CL$53</c:f>
              <c:numCache>
                <c:formatCode>0</c:formatCode>
                <c:ptCount val="76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  <c:pt idx="33">
                  <c:v>102</c:v>
                </c:pt>
                <c:pt idx="34">
                  <c:v>105</c:v>
                </c:pt>
                <c:pt idx="35">
                  <c:v>108</c:v>
                </c:pt>
                <c:pt idx="36">
                  <c:v>111</c:v>
                </c:pt>
                <c:pt idx="37">
                  <c:v>114</c:v>
                </c:pt>
                <c:pt idx="38">
                  <c:v>117</c:v>
                </c:pt>
                <c:pt idx="39">
                  <c:v>120</c:v>
                </c:pt>
                <c:pt idx="40">
                  <c:v>123</c:v>
                </c:pt>
                <c:pt idx="41">
                  <c:v>126</c:v>
                </c:pt>
                <c:pt idx="42">
                  <c:v>129</c:v>
                </c:pt>
                <c:pt idx="43">
                  <c:v>131</c:v>
                </c:pt>
                <c:pt idx="44">
                  <c:v>133</c:v>
                </c:pt>
                <c:pt idx="45">
                  <c:v>135</c:v>
                </c:pt>
                <c:pt idx="46">
                  <c:v>137</c:v>
                </c:pt>
                <c:pt idx="47">
                  <c:v>139</c:v>
                </c:pt>
                <c:pt idx="48">
                  <c:v>141</c:v>
                </c:pt>
                <c:pt idx="49">
                  <c:v>143</c:v>
                </c:pt>
                <c:pt idx="50">
                  <c:v>145</c:v>
                </c:pt>
                <c:pt idx="51">
                  <c:v>147</c:v>
                </c:pt>
                <c:pt idx="52">
                  <c:v>149</c:v>
                </c:pt>
                <c:pt idx="53">
                  <c:v>151</c:v>
                </c:pt>
                <c:pt idx="54">
                  <c:v>153</c:v>
                </c:pt>
                <c:pt idx="55">
                  <c:v>155</c:v>
                </c:pt>
                <c:pt idx="56">
                  <c:v>157</c:v>
                </c:pt>
                <c:pt idx="57">
                  <c:v>159</c:v>
                </c:pt>
                <c:pt idx="58">
                  <c:v>161</c:v>
                </c:pt>
                <c:pt idx="59">
                  <c:v>163</c:v>
                </c:pt>
                <c:pt idx="60">
                  <c:v>165</c:v>
                </c:pt>
                <c:pt idx="61">
                  <c:v>167</c:v>
                </c:pt>
                <c:pt idx="62">
                  <c:v>168</c:v>
                </c:pt>
                <c:pt idx="63">
                  <c:v>168</c:v>
                </c:pt>
                <c:pt idx="64">
                  <c:v>168</c:v>
                </c:pt>
                <c:pt idx="65">
                  <c:v>168</c:v>
                </c:pt>
                <c:pt idx="66">
                  <c:v>168</c:v>
                </c:pt>
                <c:pt idx="67">
                  <c:v>168</c:v>
                </c:pt>
                <c:pt idx="68">
                  <c:v>168</c:v>
                </c:pt>
                <c:pt idx="69">
                  <c:v>168</c:v>
                </c:pt>
                <c:pt idx="70">
                  <c:v>168</c:v>
                </c:pt>
                <c:pt idx="71">
                  <c:v>168</c:v>
                </c:pt>
                <c:pt idx="72">
                  <c:v>168</c:v>
                </c:pt>
                <c:pt idx="73">
                  <c:v>168</c:v>
                </c:pt>
                <c:pt idx="74">
                  <c:v>168</c:v>
                </c:pt>
                <c:pt idx="75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4-4239-A2F2-1C60D51F8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4104"/>
        <c:axId val="171641752"/>
      </c:lineChart>
      <c:dateAx>
        <c:axId val="1716441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1752"/>
        <c:crosses val="autoZero"/>
        <c:auto val="1"/>
        <c:lblOffset val="100"/>
        <c:baseTimeUnit val="months"/>
      </c:dateAx>
      <c:valAx>
        <c:axId val="17164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UNIK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3.0642287857477801E-2"/>
                  <c:y val="2.74656345922860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BBB-4199-90DC-4EC6D687DAAC}"/>
                </c:ext>
              </c:extLst>
            </c:dLbl>
            <c:dLbl>
              <c:idx val="20"/>
              <c:layout>
                <c:manualLayout>
                  <c:x val="-2.8766994842944212E-2"/>
                  <c:y val="2.74656345922860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BBB-4199-90DC-4EC6D687DAAC}"/>
                </c:ext>
              </c:extLst>
            </c:dLbl>
            <c:dLbl>
              <c:idx val="21"/>
              <c:layout>
                <c:manualLayout>
                  <c:x val="-3.0642287857477867E-2"/>
                  <c:y val="2.74656345922860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BBB-4199-90DC-4EC6D687DAAC}"/>
                </c:ext>
              </c:extLst>
            </c:dLbl>
            <c:dLbl>
              <c:idx val="22"/>
              <c:layout>
                <c:manualLayout>
                  <c:x val="-2.8766994842944212E-2"/>
                  <c:y val="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88-4A39-9ED3-CA497876CF0A}"/>
                </c:ext>
              </c:extLst>
            </c:dLbl>
            <c:dLbl>
              <c:idx val="23"/>
              <c:layout>
                <c:manualLayout>
                  <c:x val="-2.8766994842944212E-2"/>
                  <c:y val="2.10088145761440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B0-4C31-91C1-AEB011712534}"/>
                </c:ext>
              </c:extLst>
            </c:dLbl>
            <c:dLbl>
              <c:idx val="24"/>
              <c:layout>
                <c:manualLayout>
                  <c:x val="-3.2517580872011252E-2"/>
                  <c:y val="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2AF-4DD0-B9E7-56E056EE26A3}"/>
                </c:ext>
              </c:extLst>
            </c:dLbl>
            <c:dLbl>
              <c:idx val="25"/>
              <c:layout>
                <c:manualLayout>
                  <c:x val="-2.5774804905239798E-2"/>
                  <c:y val="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A3-401E-A41A-AF1E995FA3D0}"/>
                </c:ext>
              </c:extLst>
            </c:dLbl>
            <c:dLbl>
              <c:idx val="26"/>
              <c:layout>
                <c:manualLayout>
                  <c:x val="-2.2801932367149759E-2"/>
                  <c:y val="2.42372245842151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F0-494F-9A26-2C73B49F37BB}"/>
                </c:ext>
              </c:extLst>
            </c:dLbl>
            <c:dLbl>
              <c:idx val="27"/>
              <c:layout>
                <c:manualLayout>
                  <c:x val="-2.2801932367149759E-2"/>
                  <c:y val="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31-46BA-8144-31A57EAE8F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Resumen!$AZ$7:$CL$7</c:f>
              <c:numCache>
                <c:formatCode>mmm\-yy</c:formatCode>
                <c:ptCount val="39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  <c:pt idx="12">
                  <c:v>44743</c:v>
                </c:pt>
                <c:pt idx="13">
                  <c:v>44774</c:v>
                </c:pt>
                <c:pt idx="14">
                  <c:v>44805</c:v>
                </c:pt>
                <c:pt idx="15">
                  <c:v>44835</c:v>
                </c:pt>
                <c:pt idx="16">
                  <c:v>44866</c:v>
                </c:pt>
                <c:pt idx="17">
                  <c:v>44896</c:v>
                </c:pt>
                <c:pt idx="18">
                  <c:v>44927</c:v>
                </c:pt>
                <c:pt idx="19">
                  <c:v>44958</c:v>
                </c:pt>
                <c:pt idx="20">
                  <c:v>44986</c:v>
                </c:pt>
                <c:pt idx="21">
                  <c:v>45017</c:v>
                </c:pt>
                <c:pt idx="22">
                  <c:v>45047</c:v>
                </c:pt>
                <c:pt idx="23">
                  <c:v>45078</c:v>
                </c:pt>
                <c:pt idx="24">
                  <c:v>45108</c:v>
                </c:pt>
                <c:pt idx="25">
                  <c:v>45139</c:v>
                </c:pt>
                <c:pt idx="26">
                  <c:v>45170</c:v>
                </c:pt>
                <c:pt idx="27">
                  <c:v>45200</c:v>
                </c:pt>
                <c:pt idx="28">
                  <c:v>45231</c:v>
                </c:pt>
                <c:pt idx="29">
                  <c:v>45261</c:v>
                </c:pt>
                <c:pt idx="30">
                  <c:v>45292</c:v>
                </c:pt>
                <c:pt idx="31">
                  <c:v>45323</c:v>
                </c:pt>
                <c:pt idx="32">
                  <c:v>45352</c:v>
                </c:pt>
                <c:pt idx="33">
                  <c:v>45383</c:v>
                </c:pt>
                <c:pt idx="34">
                  <c:v>45413</c:v>
                </c:pt>
                <c:pt idx="35">
                  <c:v>45444</c:v>
                </c:pt>
                <c:pt idx="36">
                  <c:v>45474</c:v>
                </c:pt>
                <c:pt idx="37">
                  <c:v>45505</c:v>
                </c:pt>
                <c:pt idx="38">
                  <c:v>45536</c:v>
                </c:pt>
              </c:numCache>
            </c:numRef>
          </c:cat>
          <c:val>
            <c:numRef>
              <c:f>Resumen!$AZ$57:$CL$57</c:f>
              <c:numCache>
                <c:formatCode>0</c:formatCode>
                <c:ptCount val="39"/>
                <c:pt idx="0">
                  <c:v>9</c:v>
                </c:pt>
                <c:pt idx="1">
                  <c:v>23</c:v>
                </c:pt>
                <c:pt idx="2">
                  <c:v>38</c:v>
                </c:pt>
                <c:pt idx="3">
                  <c:v>46</c:v>
                </c:pt>
                <c:pt idx="4">
                  <c:v>61</c:v>
                </c:pt>
                <c:pt idx="5">
                  <c:v>69</c:v>
                </c:pt>
                <c:pt idx="6">
                  <c:v>74</c:v>
                </c:pt>
                <c:pt idx="7">
                  <c:v>85</c:v>
                </c:pt>
                <c:pt idx="8">
                  <c:v>95</c:v>
                </c:pt>
                <c:pt idx="9">
                  <c:v>99</c:v>
                </c:pt>
                <c:pt idx="10">
                  <c:v>111</c:v>
                </c:pt>
                <c:pt idx="11">
                  <c:v>134</c:v>
                </c:pt>
                <c:pt idx="12">
                  <c:v>141</c:v>
                </c:pt>
                <c:pt idx="13">
                  <c:v>148</c:v>
                </c:pt>
                <c:pt idx="14">
                  <c:v>152</c:v>
                </c:pt>
                <c:pt idx="15">
                  <c:v>160</c:v>
                </c:pt>
                <c:pt idx="16">
                  <c:v>172</c:v>
                </c:pt>
                <c:pt idx="17">
                  <c:v>181</c:v>
                </c:pt>
                <c:pt idx="18">
                  <c:v>185</c:v>
                </c:pt>
                <c:pt idx="19">
                  <c:v>187</c:v>
                </c:pt>
                <c:pt idx="20">
                  <c:v>190</c:v>
                </c:pt>
                <c:pt idx="21">
                  <c:v>196</c:v>
                </c:pt>
                <c:pt idx="22">
                  <c:v>200</c:v>
                </c:pt>
                <c:pt idx="23">
                  <c:v>200</c:v>
                </c:pt>
                <c:pt idx="24">
                  <c:v>203</c:v>
                </c:pt>
                <c:pt idx="25">
                  <c:v>206</c:v>
                </c:pt>
                <c:pt idx="26">
                  <c:v>205</c:v>
                </c:pt>
                <c:pt idx="27">
                  <c:v>206</c:v>
                </c:pt>
                <c:pt idx="28">
                  <c:v>207</c:v>
                </c:pt>
                <c:pt idx="29">
                  <c:v>209</c:v>
                </c:pt>
                <c:pt idx="30">
                  <c:v>217</c:v>
                </c:pt>
                <c:pt idx="31">
                  <c:v>223</c:v>
                </c:pt>
                <c:pt idx="32">
                  <c:v>227</c:v>
                </c:pt>
                <c:pt idx="33">
                  <c:v>235</c:v>
                </c:pt>
                <c:pt idx="34">
                  <c:v>237</c:v>
                </c:pt>
                <c:pt idx="35">
                  <c:v>245</c:v>
                </c:pt>
                <c:pt idx="36">
                  <c:v>249</c:v>
                </c:pt>
                <c:pt idx="37">
                  <c:v>247</c:v>
                </c:pt>
                <c:pt idx="38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3-429F-A1A7-B9143679D33D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2.8766994842944212E-2"/>
                  <c:y val="-2.10088145761440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BB-4199-90DC-4EC6D687DAAC}"/>
                </c:ext>
              </c:extLst>
            </c:dLbl>
            <c:dLbl>
              <c:idx val="20"/>
              <c:layout>
                <c:manualLayout>
                  <c:x val="-2.8766994842944212E-2"/>
                  <c:y val="-2.10088145761441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BBB-4199-90DC-4EC6D687DAAC}"/>
                </c:ext>
              </c:extLst>
            </c:dLbl>
            <c:dLbl>
              <c:idx val="21"/>
              <c:layout>
                <c:manualLayout>
                  <c:x val="-3.4392873886544911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BBB-4199-90DC-4EC6D687DAAC}"/>
                </c:ext>
              </c:extLst>
            </c:dLbl>
            <c:dLbl>
              <c:idx val="22"/>
              <c:layout>
                <c:manualLayout>
                  <c:x val="-2.8766994842944212E-2"/>
                  <c:y val="-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88-4A39-9ED3-CA497876CF0A}"/>
                </c:ext>
              </c:extLst>
            </c:dLbl>
            <c:dLbl>
              <c:idx val="23"/>
              <c:layout>
                <c:manualLayout>
                  <c:x val="-3.0642287857477732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6B0-4C31-91C1-AEB011712534}"/>
                </c:ext>
              </c:extLst>
            </c:dLbl>
            <c:dLbl>
              <c:idx val="24"/>
              <c:layout>
                <c:manualLayout>
                  <c:x val="-2.8766994842944212E-2"/>
                  <c:y val="-2.74656345922861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AF-4DD0-B9E7-56E056EE26A3}"/>
                </c:ext>
              </c:extLst>
            </c:dLbl>
            <c:dLbl>
              <c:idx val="25"/>
              <c:layout>
                <c:manualLayout>
                  <c:x val="-2.8766994842944212E-2"/>
                  <c:y val="-2.74656345922861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AF-4DD0-B9E7-56E056EE26A3}"/>
                </c:ext>
              </c:extLst>
            </c:dLbl>
            <c:dLbl>
              <c:idx val="26"/>
              <c:layout>
                <c:manualLayout>
                  <c:x val="-2.8766994842944212E-2"/>
                  <c:y val="-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AF-4DD0-B9E7-56E056EE26A3}"/>
                </c:ext>
              </c:extLst>
            </c:dLbl>
            <c:dLbl>
              <c:idx val="27"/>
              <c:layout>
                <c:manualLayout>
                  <c:x val="-2.8766994842944212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AF-4DD0-B9E7-56E056EE26A3}"/>
                </c:ext>
              </c:extLst>
            </c:dLbl>
            <c:dLbl>
              <c:idx val="28"/>
              <c:layout>
                <c:manualLayout>
                  <c:x val="-3.0642287857477732E-2"/>
                  <c:y val="-3.39224546084281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AF-4DD0-B9E7-56E056EE26A3}"/>
                </c:ext>
              </c:extLst>
            </c:dLbl>
            <c:dLbl>
              <c:idx val="29"/>
              <c:layout>
                <c:manualLayout>
                  <c:x val="-2.8766994842944347E-2"/>
                  <c:y val="-2.7465634592286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2AF-4DD0-B9E7-56E056EE26A3}"/>
                </c:ext>
              </c:extLst>
            </c:dLbl>
            <c:dLbl>
              <c:idx val="30"/>
              <c:layout>
                <c:manualLayout>
                  <c:x val="-2.8766994842944212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2AF-4DD0-B9E7-56E056EE26A3}"/>
                </c:ext>
              </c:extLst>
            </c:dLbl>
            <c:dLbl>
              <c:idx val="31"/>
              <c:layout>
                <c:manualLayout>
                  <c:x val="-3.0642287857477867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2AF-4DD0-B9E7-56E056EE26A3}"/>
                </c:ext>
              </c:extLst>
            </c:dLbl>
            <c:dLbl>
              <c:idx val="32"/>
              <c:layout>
                <c:manualLayout>
                  <c:x val="-2.8766994842944212E-2"/>
                  <c:y val="-2.4237224584215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2AF-4DD0-B9E7-56E056EE26A3}"/>
                </c:ext>
              </c:extLst>
            </c:dLbl>
            <c:dLbl>
              <c:idx val="33"/>
              <c:layout>
                <c:manualLayout>
                  <c:x val="-2.8766994842944212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2AF-4DD0-B9E7-56E056EE26A3}"/>
                </c:ext>
              </c:extLst>
            </c:dLbl>
            <c:dLbl>
              <c:idx val="34"/>
              <c:layout>
                <c:manualLayout>
                  <c:x val="-2.8766994842944212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2AF-4DD0-B9E7-56E056EE26A3}"/>
                </c:ext>
              </c:extLst>
            </c:dLbl>
            <c:dLbl>
              <c:idx val="35"/>
              <c:layout>
                <c:manualLayout>
                  <c:x val="-2.6537335007037165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2AF-4DD0-B9E7-56E056EE26A3}"/>
                </c:ext>
              </c:extLst>
            </c:dLbl>
            <c:dLbl>
              <c:idx val="36"/>
              <c:layout>
                <c:manualLayout>
                  <c:x val="-2.577480490523958E-2"/>
                  <c:y val="-2.74656345922861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74-4F02-908C-960677294933}"/>
                </c:ext>
              </c:extLst>
            </c:dLbl>
            <c:dLbl>
              <c:idx val="37"/>
              <c:layout>
                <c:manualLayout>
                  <c:x val="-2.1541270551883464E-2"/>
                  <c:y val="-2.4237224584215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74-4F02-908C-960677294933}"/>
                </c:ext>
              </c:extLst>
            </c:dLbl>
            <c:dLbl>
              <c:idx val="38"/>
              <c:layout>
                <c:manualLayout>
                  <c:x val="-1.2305000336496508E-2"/>
                  <c:y val="-2.7465634592286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63E-468F-94B8-1F1EC53FF5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Resumen!$AZ$7:$CL$7</c:f>
              <c:numCache>
                <c:formatCode>mmm\-yy</c:formatCode>
                <c:ptCount val="39"/>
                <c:pt idx="0">
                  <c:v>44378</c:v>
                </c:pt>
                <c:pt idx="1">
                  <c:v>44409</c:v>
                </c:pt>
                <c:pt idx="2">
                  <c:v>44440</c:v>
                </c:pt>
                <c:pt idx="3">
                  <c:v>44470</c:v>
                </c:pt>
                <c:pt idx="4">
                  <c:v>44501</c:v>
                </c:pt>
                <c:pt idx="5">
                  <c:v>44531</c:v>
                </c:pt>
                <c:pt idx="6">
                  <c:v>44562</c:v>
                </c:pt>
                <c:pt idx="7">
                  <c:v>44593</c:v>
                </c:pt>
                <c:pt idx="8">
                  <c:v>44621</c:v>
                </c:pt>
                <c:pt idx="9">
                  <c:v>44652</c:v>
                </c:pt>
                <c:pt idx="10">
                  <c:v>44682</c:v>
                </c:pt>
                <c:pt idx="11">
                  <c:v>44713</c:v>
                </c:pt>
                <c:pt idx="12">
                  <c:v>44743</c:v>
                </c:pt>
                <c:pt idx="13">
                  <c:v>44774</c:v>
                </c:pt>
                <c:pt idx="14">
                  <c:v>44805</c:v>
                </c:pt>
                <c:pt idx="15">
                  <c:v>44835</c:v>
                </c:pt>
                <c:pt idx="16">
                  <c:v>44866</c:v>
                </c:pt>
                <c:pt idx="17">
                  <c:v>44896</c:v>
                </c:pt>
                <c:pt idx="18">
                  <c:v>44927</c:v>
                </c:pt>
                <c:pt idx="19">
                  <c:v>44958</c:v>
                </c:pt>
                <c:pt idx="20">
                  <c:v>44986</c:v>
                </c:pt>
                <c:pt idx="21">
                  <c:v>45017</c:v>
                </c:pt>
                <c:pt idx="22">
                  <c:v>45047</c:v>
                </c:pt>
                <c:pt idx="23">
                  <c:v>45078</c:v>
                </c:pt>
                <c:pt idx="24">
                  <c:v>45108</c:v>
                </c:pt>
                <c:pt idx="25">
                  <c:v>45139</c:v>
                </c:pt>
                <c:pt idx="26">
                  <c:v>45170</c:v>
                </c:pt>
                <c:pt idx="27">
                  <c:v>45200</c:v>
                </c:pt>
                <c:pt idx="28">
                  <c:v>45231</c:v>
                </c:pt>
                <c:pt idx="29">
                  <c:v>45261</c:v>
                </c:pt>
                <c:pt idx="30">
                  <c:v>45292</c:v>
                </c:pt>
                <c:pt idx="31">
                  <c:v>45323</c:v>
                </c:pt>
                <c:pt idx="32">
                  <c:v>45352</c:v>
                </c:pt>
                <c:pt idx="33">
                  <c:v>45383</c:v>
                </c:pt>
                <c:pt idx="34">
                  <c:v>45413</c:v>
                </c:pt>
                <c:pt idx="35">
                  <c:v>45444</c:v>
                </c:pt>
                <c:pt idx="36">
                  <c:v>45474</c:v>
                </c:pt>
                <c:pt idx="37">
                  <c:v>45505</c:v>
                </c:pt>
                <c:pt idx="38">
                  <c:v>45536</c:v>
                </c:pt>
              </c:numCache>
            </c:numRef>
          </c:cat>
          <c:val>
            <c:numRef>
              <c:f>Resumen!$AZ$59:$CL$59</c:f>
              <c:numCache>
                <c:formatCode>0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167</c:v>
                </c:pt>
                <c:pt idx="17">
                  <c:v>174</c:v>
                </c:pt>
                <c:pt idx="18">
                  <c:v>181</c:v>
                </c:pt>
                <c:pt idx="19">
                  <c:v>188</c:v>
                </c:pt>
                <c:pt idx="20">
                  <c:v>195</c:v>
                </c:pt>
                <c:pt idx="21">
                  <c:v>202</c:v>
                </c:pt>
                <c:pt idx="22">
                  <c:v>209</c:v>
                </c:pt>
                <c:pt idx="23">
                  <c:v>216</c:v>
                </c:pt>
                <c:pt idx="24">
                  <c:v>223</c:v>
                </c:pt>
                <c:pt idx="25">
                  <c:v>230</c:v>
                </c:pt>
                <c:pt idx="26">
                  <c:v>237</c:v>
                </c:pt>
                <c:pt idx="27">
                  <c:v>244</c:v>
                </c:pt>
                <c:pt idx="28">
                  <c:v>251</c:v>
                </c:pt>
                <c:pt idx="29">
                  <c:v>258</c:v>
                </c:pt>
                <c:pt idx="30">
                  <c:v>265</c:v>
                </c:pt>
                <c:pt idx="31">
                  <c:v>272</c:v>
                </c:pt>
                <c:pt idx="32">
                  <c:v>279</c:v>
                </c:pt>
                <c:pt idx="33">
                  <c:v>286</c:v>
                </c:pt>
                <c:pt idx="34">
                  <c:v>293</c:v>
                </c:pt>
                <c:pt idx="35">
                  <c:v>300</c:v>
                </c:pt>
                <c:pt idx="36">
                  <c:v>306</c:v>
                </c:pt>
                <c:pt idx="37">
                  <c:v>308</c:v>
                </c:pt>
                <c:pt idx="38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3-429F-A1A7-B9143679D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6064"/>
        <c:axId val="171646848"/>
      </c:lineChart>
      <c:dateAx>
        <c:axId val="1716460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6848"/>
        <c:crosses val="autoZero"/>
        <c:auto val="0"/>
        <c:lblOffset val="100"/>
        <c:baseTimeUnit val="months"/>
      </c:dateAx>
      <c:valAx>
        <c:axId val="1716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CAUTTIVA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2.9094348825439202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88C-45CF-A90E-A102EBCE9BAE}"/>
                </c:ext>
              </c:extLst>
            </c:dLbl>
            <c:dLbl>
              <c:idx val="13"/>
              <c:layout>
                <c:manualLayout>
                  <c:x val="-2.9094348825439133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8C-45CF-A90E-A102EBCE9BAE}"/>
                </c:ext>
              </c:extLst>
            </c:dLbl>
            <c:dLbl>
              <c:idx val="14"/>
              <c:layout>
                <c:manualLayout>
                  <c:x val="-2.909434882543927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88C-45CF-A90E-A102EBCE9BAE}"/>
                </c:ext>
              </c:extLst>
            </c:dLbl>
            <c:dLbl>
              <c:idx val="15"/>
              <c:layout>
                <c:manualLayout>
                  <c:x val="-2.9094348825439133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8C-45CF-A90E-A102EBCE9BAE}"/>
                </c:ext>
              </c:extLst>
            </c:dLbl>
            <c:dLbl>
              <c:idx val="16"/>
              <c:layout>
                <c:manualLayout>
                  <c:x val="-2.340445009816956E-2"/>
                  <c:y val="2.7053967763939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88C-45CF-A90E-A102EBCE9BAE}"/>
                </c:ext>
              </c:extLst>
            </c:dLbl>
            <c:dLbl>
              <c:idx val="17"/>
              <c:layout>
                <c:manualLayout>
                  <c:x val="-2.9094348825439133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25-4E97-8F45-55B5A281FA80}"/>
                </c:ext>
              </c:extLst>
            </c:dLbl>
            <c:dLbl>
              <c:idx val="18"/>
              <c:layout>
                <c:manualLayout>
                  <c:x val="-2.6542854868604547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ED-4C2F-A35A-7B1091C4431B}"/>
                </c:ext>
              </c:extLst>
            </c:dLbl>
            <c:dLbl>
              <c:idx val="19"/>
              <c:layout>
                <c:manualLayout>
                  <c:x val="-2.5325724300960098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B7-4731-B059-2C878C17BD10}"/>
                </c:ext>
              </c:extLst>
            </c:dLbl>
            <c:dLbl>
              <c:idx val="20"/>
              <c:layout>
                <c:manualLayout>
                  <c:x val="-2.4224631825470487E-2"/>
                  <c:y val="3.0657569322511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B7E-49A9-82B5-AF71BD384C6A}"/>
                </c:ext>
              </c:extLst>
            </c:dLbl>
            <c:dLbl>
              <c:idx val="21"/>
              <c:layout>
                <c:manualLayout>
                  <c:x val="-2.5120081504439232E-2"/>
                  <c:y val="1.9846764646795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7D-4C8A-B19E-1194B8012A81}"/>
                </c:ext>
              </c:extLst>
            </c:dLbl>
            <c:dLbl>
              <c:idx val="22"/>
              <c:layout>
                <c:manualLayout>
                  <c:x val="-2.230933126963743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86-43B8-AEB7-6105F4FD73BB}"/>
                </c:ext>
              </c:extLst>
            </c:dLbl>
            <c:dLbl>
              <c:idx val="23"/>
              <c:layout>
                <c:manualLayout>
                  <c:x val="-2.1471527283811104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08-4705-8A56-D765C0358DD9}"/>
                </c:ext>
              </c:extLst>
            </c:dLbl>
            <c:dLbl>
              <c:idx val="24"/>
              <c:layout>
                <c:manualLayout>
                  <c:x val="-2.5301083007259466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B3-480B-8786-2DA000C3AFD6}"/>
                </c:ext>
              </c:extLst>
            </c:dLbl>
            <c:dLbl>
              <c:idx val="25"/>
              <c:layout>
                <c:manualLayout>
                  <c:x val="-2.5678916177337866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B3-480B-8786-2DA000C3AFD6}"/>
                </c:ext>
              </c:extLst>
            </c:dLbl>
            <c:dLbl>
              <c:idx val="26"/>
              <c:layout>
                <c:manualLayout>
                  <c:x val="-2.8813438077250446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43-42CF-B59E-345F564197A2}"/>
                </c:ext>
              </c:extLst>
            </c:dLbl>
            <c:dLbl>
              <c:idx val="27"/>
              <c:layout>
                <c:manualLayout>
                  <c:x val="-2.6304954378511616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8B-49F1-B644-EA55D6E7AFA9}"/>
                </c:ext>
              </c:extLst>
            </c:dLbl>
            <c:dLbl>
              <c:idx val="28"/>
              <c:layout>
                <c:manualLayout>
                  <c:x val="-2.383873423199882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D8-4816-8854-5958C8B6D75C}"/>
                </c:ext>
              </c:extLst>
            </c:dLbl>
            <c:dLbl>
              <c:idx val="29"/>
              <c:layout>
                <c:manualLayout>
                  <c:x val="-2.1507817189079518E-2"/>
                  <c:y val="2.7053967763939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7F-4B15-8546-9ED975627A18}"/>
                </c:ext>
              </c:extLst>
            </c:dLbl>
            <c:dLbl>
              <c:idx val="30"/>
              <c:layout>
                <c:manualLayout>
                  <c:x val="-7.6367102708048314E-3"/>
                  <c:y val="2.7053967763939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7F-4B15-8546-9ED975627A18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B1-452C-8E6A-FE25160374D0}"/>
                </c:ext>
              </c:extLst>
            </c:dLbl>
            <c:dLbl>
              <c:idx val="32"/>
              <c:layout>
                <c:manualLayout>
                  <c:x val="-3.0990981734529039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5B-43E6-88CD-DD02EFBB1458}"/>
                </c:ext>
              </c:extLst>
            </c:dLbl>
            <c:dLbl>
              <c:idx val="33"/>
              <c:layout>
                <c:manualLayout>
                  <c:x val="-2.528659691338675E-2"/>
                  <c:y val="3.0657569322511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5B-43E6-88CD-DD02EFBB1458}"/>
                </c:ext>
              </c:extLst>
            </c:dLbl>
            <c:dLbl>
              <c:idx val="34"/>
              <c:layout>
                <c:manualLayout>
                  <c:x val="-1.1621580815154903E-2"/>
                  <c:y val="2.7053967763939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342-43ED-B4DF-4F59602CA3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Resumen!$BD$63:$CL$63</c:f>
              <c:numCache>
                <c:formatCode>0</c:formatCode>
                <c:ptCount val="35"/>
                <c:pt idx="0">
                  <c:v>81</c:v>
                </c:pt>
                <c:pt idx="1">
                  <c:v>132</c:v>
                </c:pt>
                <c:pt idx="2">
                  <c:v>159</c:v>
                </c:pt>
                <c:pt idx="3">
                  <c:v>187</c:v>
                </c:pt>
                <c:pt idx="4">
                  <c:v>187</c:v>
                </c:pt>
                <c:pt idx="5">
                  <c:v>188</c:v>
                </c:pt>
                <c:pt idx="6">
                  <c:v>189</c:v>
                </c:pt>
                <c:pt idx="7">
                  <c:v>188</c:v>
                </c:pt>
                <c:pt idx="8">
                  <c:v>190</c:v>
                </c:pt>
                <c:pt idx="9">
                  <c:v>190</c:v>
                </c:pt>
                <c:pt idx="10">
                  <c:v>190</c:v>
                </c:pt>
                <c:pt idx="11">
                  <c:v>185</c:v>
                </c:pt>
                <c:pt idx="12">
                  <c:v>184</c:v>
                </c:pt>
                <c:pt idx="13">
                  <c:v>184</c:v>
                </c:pt>
                <c:pt idx="14">
                  <c:v>183</c:v>
                </c:pt>
                <c:pt idx="15">
                  <c:v>180</c:v>
                </c:pt>
                <c:pt idx="16">
                  <c:v>179</c:v>
                </c:pt>
                <c:pt idx="17">
                  <c:v>179</c:v>
                </c:pt>
                <c:pt idx="18">
                  <c:v>178</c:v>
                </c:pt>
                <c:pt idx="19">
                  <c:v>180</c:v>
                </c:pt>
                <c:pt idx="20">
                  <c:v>178</c:v>
                </c:pt>
                <c:pt idx="21">
                  <c:v>173</c:v>
                </c:pt>
                <c:pt idx="22">
                  <c:v>168</c:v>
                </c:pt>
                <c:pt idx="23">
                  <c:v>163</c:v>
                </c:pt>
                <c:pt idx="24">
                  <c:v>161</c:v>
                </c:pt>
                <c:pt idx="25">
                  <c:v>164</c:v>
                </c:pt>
                <c:pt idx="26">
                  <c:v>164</c:v>
                </c:pt>
                <c:pt idx="27">
                  <c:v>161</c:v>
                </c:pt>
                <c:pt idx="28">
                  <c:v>163</c:v>
                </c:pt>
                <c:pt idx="29">
                  <c:v>166</c:v>
                </c:pt>
                <c:pt idx="30">
                  <c:v>166</c:v>
                </c:pt>
                <c:pt idx="31">
                  <c:v>167</c:v>
                </c:pt>
                <c:pt idx="32">
                  <c:v>167</c:v>
                </c:pt>
                <c:pt idx="33">
                  <c:v>173</c:v>
                </c:pt>
                <c:pt idx="34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E-4C33-9C87-CC411EB9628B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2"/>
              <c:layout>
                <c:manualLayout>
                  <c:x val="-2.9094348825439202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88C-45CF-A90E-A102EBCE9BAE}"/>
                </c:ext>
              </c:extLst>
            </c:dLbl>
            <c:dLbl>
              <c:idx val="13"/>
              <c:layout>
                <c:manualLayout>
                  <c:x val="-2.9094348825439133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88C-45CF-A90E-A102EBCE9BAE}"/>
                </c:ext>
              </c:extLst>
            </c:dLbl>
            <c:dLbl>
              <c:idx val="14"/>
              <c:layout>
                <c:manualLayout>
                  <c:x val="-2.9094348825439272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88C-45CF-A90E-A102EBCE9BAE}"/>
                </c:ext>
              </c:extLst>
            </c:dLbl>
            <c:dLbl>
              <c:idx val="15"/>
              <c:layout>
                <c:manualLayout>
                  <c:x val="-2.9094348825439133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88C-45CF-A90E-A102EBCE9BAE}"/>
                </c:ext>
              </c:extLst>
            </c:dLbl>
            <c:dLbl>
              <c:idx val="16"/>
              <c:layout>
                <c:manualLayout>
                  <c:x val="-2.9094348825439133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88C-45CF-A90E-A102EBCE9BAE}"/>
                </c:ext>
              </c:extLst>
            </c:dLbl>
            <c:dLbl>
              <c:idx val="17"/>
              <c:layout>
                <c:manualLayout>
                  <c:x val="-2.9094348825439133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25-4E97-8F45-55B5A281FA80}"/>
                </c:ext>
              </c:extLst>
            </c:dLbl>
            <c:dLbl>
              <c:idx val="18"/>
              <c:layout>
                <c:manualLayout>
                  <c:x val="-2.8439487777694453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ED-4C2F-A35A-7B1091C4431B}"/>
                </c:ext>
              </c:extLst>
            </c:dLbl>
            <c:dLbl>
              <c:idx val="19"/>
              <c:layout>
                <c:manualLayout>
                  <c:x val="-2.7222357210050004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6B7-4731-B059-2C878C17BD10}"/>
                </c:ext>
              </c:extLst>
            </c:dLbl>
            <c:dLbl>
              <c:idx val="20"/>
              <c:layout>
                <c:manualLayout>
                  <c:x val="-2.4224631825470487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B7E-49A9-82B5-AF71BD384C6A}"/>
                </c:ext>
              </c:extLst>
            </c:dLbl>
            <c:dLbl>
              <c:idx val="21"/>
              <c:layout>
                <c:manualLayout>
                  <c:x val="-2.3223448595349187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7D-4C8A-B19E-1194B8012A81}"/>
                </c:ext>
              </c:extLst>
            </c:dLbl>
            <c:dLbl>
              <c:idx val="22"/>
              <c:layout>
                <c:manualLayout>
                  <c:x val="-2.0412698360547665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86-43B8-AEB7-6105F4FD73BB}"/>
                </c:ext>
              </c:extLst>
            </c:dLbl>
            <c:dLbl>
              <c:idx val="23"/>
              <c:layout>
                <c:manualLayout>
                  <c:x val="-2.1471527283811104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08-4705-8A56-D765C0358DD9}"/>
                </c:ext>
              </c:extLst>
            </c:dLbl>
            <c:dLbl>
              <c:idx val="24"/>
              <c:layout>
                <c:manualLayout>
                  <c:x val="-3.099098173452903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B3-480B-8786-2DA000C3AFD6}"/>
                </c:ext>
              </c:extLst>
            </c:dLbl>
            <c:dLbl>
              <c:idx val="25"/>
              <c:layout>
                <c:manualLayout>
                  <c:x val="-1.4299118722798439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B3-480B-8786-2DA000C3AFD6}"/>
                </c:ext>
              </c:extLst>
            </c:dLbl>
            <c:dLbl>
              <c:idx val="26"/>
              <c:layout>
                <c:manualLayout>
                  <c:x val="-1.1743741895441166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43-42CF-B59E-345F564197A2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8B-49F1-B644-EA55D6E7AFA9}"/>
                </c:ext>
              </c:extLst>
            </c:dLbl>
            <c:dLbl>
              <c:idx val="28"/>
              <c:layout>
                <c:manualLayout>
                  <c:x val="-2.952863295926853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D8-4816-8854-5958C8B6D75C}"/>
                </c:ext>
              </c:extLst>
            </c:dLbl>
            <c:dLbl>
              <c:idx val="29"/>
              <c:layout>
                <c:manualLayout>
                  <c:x val="-2.3404450098169421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7F-4B15-8546-9ED975627A18}"/>
                </c:ext>
              </c:extLst>
            </c:dLbl>
            <c:dLbl>
              <c:idx val="30"/>
              <c:layout>
                <c:manualLayout>
                  <c:x val="-1.1429976088984641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97F-4B15-8546-9ED975627A18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FB1-452C-8E6A-FE25160374D0}"/>
                </c:ext>
              </c:extLst>
            </c:dLbl>
            <c:dLbl>
              <c:idx val="32"/>
              <c:layout>
                <c:manualLayout>
                  <c:x val="-2.9094348825439133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5B-43E6-88CD-DD02EFBB1458}"/>
                </c:ext>
              </c:extLst>
            </c:dLbl>
            <c:dLbl>
              <c:idx val="33"/>
              <c:layout>
                <c:manualLayout>
                  <c:x val="-2.3389964004296982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5B-43E6-88CD-DD02EFBB1458}"/>
                </c:ext>
              </c:extLst>
            </c:dLbl>
            <c:dLbl>
              <c:idx val="34"/>
              <c:layout>
                <c:manualLayout>
                  <c:x val="-2.138416269705381E-3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342-43ED-B4DF-4F59602CA3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Resumen!$BD$65:$CL$65</c:f>
              <c:numCache>
                <c:formatCode>0</c:formatCode>
                <c:ptCount val="35"/>
                <c:pt idx="0">
                  <c:v>50</c:v>
                </c:pt>
                <c:pt idx="1">
                  <c:v>100</c:v>
                </c:pt>
                <c:pt idx="2">
                  <c:v>120</c:v>
                </c:pt>
                <c:pt idx="3">
                  <c:v>135</c:v>
                </c:pt>
                <c:pt idx="4">
                  <c:v>150</c:v>
                </c:pt>
                <c:pt idx="5">
                  <c:v>158</c:v>
                </c:pt>
                <c:pt idx="6">
                  <c:v>158</c:v>
                </c:pt>
                <c:pt idx="7">
                  <c:v>158</c:v>
                </c:pt>
                <c:pt idx="8">
                  <c:v>158</c:v>
                </c:pt>
                <c:pt idx="9">
                  <c:v>158</c:v>
                </c:pt>
                <c:pt idx="10">
                  <c:v>158</c:v>
                </c:pt>
                <c:pt idx="11">
                  <c:v>158</c:v>
                </c:pt>
                <c:pt idx="12">
                  <c:v>190</c:v>
                </c:pt>
                <c:pt idx="13">
                  <c:v>190</c:v>
                </c:pt>
                <c:pt idx="14">
                  <c:v>190</c:v>
                </c:pt>
                <c:pt idx="15">
                  <c:v>190</c:v>
                </c:pt>
                <c:pt idx="16">
                  <c:v>190</c:v>
                </c:pt>
                <c:pt idx="17">
                  <c:v>190</c:v>
                </c:pt>
                <c:pt idx="18">
                  <c:v>190</c:v>
                </c:pt>
                <c:pt idx="19">
                  <c:v>190</c:v>
                </c:pt>
                <c:pt idx="20">
                  <c:v>190</c:v>
                </c:pt>
                <c:pt idx="21">
                  <c:v>190</c:v>
                </c:pt>
                <c:pt idx="22">
                  <c:v>190</c:v>
                </c:pt>
                <c:pt idx="23">
                  <c:v>190</c:v>
                </c:pt>
                <c:pt idx="24">
                  <c:v>190</c:v>
                </c:pt>
                <c:pt idx="25">
                  <c:v>190</c:v>
                </c:pt>
                <c:pt idx="26">
                  <c:v>190</c:v>
                </c:pt>
                <c:pt idx="27">
                  <c:v>190</c:v>
                </c:pt>
                <c:pt idx="28">
                  <c:v>190</c:v>
                </c:pt>
                <c:pt idx="29">
                  <c:v>190</c:v>
                </c:pt>
                <c:pt idx="30">
                  <c:v>190</c:v>
                </c:pt>
                <c:pt idx="31">
                  <c:v>190</c:v>
                </c:pt>
                <c:pt idx="32">
                  <c:v>190</c:v>
                </c:pt>
                <c:pt idx="33">
                  <c:v>190</c:v>
                </c:pt>
                <c:pt idx="34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E-4C33-9C87-CC411EB96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5280"/>
        <c:axId val="172528344"/>
      </c:lineChart>
      <c:dateAx>
        <c:axId val="1716452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8344"/>
        <c:crosses val="autoZero"/>
        <c:auto val="0"/>
        <c:lblOffset val="100"/>
        <c:baseTimeUnit val="months"/>
      </c:dateAx>
      <c:valAx>
        <c:axId val="17252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ARTE K518</a:t>
            </a:r>
          </a:p>
          <a:p>
            <a:pPr>
              <a:defRPr/>
            </a:pPr>
            <a:r>
              <a:rPr lang="es-CO"/>
              <a:t>Meta</a:t>
            </a:r>
            <a:r>
              <a:rPr lang="es-CO" baseline="0"/>
              <a:t> teórica acumulaa/Ventas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7685330401461624E-2"/>
          <c:y val="0.23006369426751591"/>
          <c:w val="0.94588756487574577"/>
          <c:h val="0.50438036009829978"/>
        </c:manualLayout>
      </c:layout>
      <c:lineChart>
        <c:grouping val="standard"/>
        <c:varyColors val="0"/>
        <c:ser>
          <c:idx val="0"/>
          <c:order val="0"/>
          <c:tx>
            <c:strRef>
              <c:f>Resumen!$B$69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6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A0C-4F7A-B7ED-B6D3D44B822C}"/>
                </c:ext>
              </c:extLst>
            </c:dLbl>
            <c:dLbl>
              <c:idx val="27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A0C-4F7A-B7ED-B6D3D44B822C}"/>
                </c:ext>
              </c:extLst>
            </c:dLbl>
            <c:dLbl>
              <c:idx val="28"/>
              <c:layout>
                <c:manualLayout>
                  <c:x val="-2.0999315537303317E-2"/>
                  <c:y val="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A0C-4F7A-B7ED-B6D3D44B822C}"/>
                </c:ext>
              </c:extLst>
            </c:dLbl>
            <c:dLbl>
              <c:idx val="29"/>
              <c:layout>
                <c:manualLayout>
                  <c:x val="-1.9630390143737266E-2"/>
                  <c:y val="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A0C-4F7A-B7ED-B6D3D44B822C}"/>
                </c:ext>
              </c:extLst>
            </c:dLbl>
            <c:dLbl>
              <c:idx val="30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A0C-4F7A-B7ED-B6D3D44B822C}"/>
                </c:ext>
              </c:extLst>
            </c:dLbl>
            <c:dLbl>
              <c:idx val="31"/>
              <c:layout>
                <c:manualLayout>
                  <c:x val="-2.099931553730321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A0C-4F7A-B7ED-B6D3D44B822C}"/>
                </c:ext>
              </c:extLst>
            </c:dLbl>
            <c:dLbl>
              <c:idx val="32"/>
              <c:layout>
                <c:manualLayout>
                  <c:x val="-2.0999315537303317E-2"/>
                  <c:y val="3.61251818045036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A0C-4F7A-B7ED-B6D3D44B822C}"/>
                </c:ext>
              </c:extLst>
            </c:dLbl>
            <c:dLbl>
              <c:idx val="33"/>
              <c:layout>
                <c:manualLayout>
                  <c:x val="-2.2368240930869369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A0C-4F7A-B7ED-B6D3D44B822C}"/>
                </c:ext>
              </c:extLst>
            </c:dLbl>
            <c:dLbl>
              <c:idx val="34"/>
              <c:layout>
                <c:manualLayout>
                  <c:x val="-2.0999315537303217E-2"/>
                  <c:y val="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A0C-4F7A-B7ED-B6D3D44B822C}"/>
                </c:ext>
              </c:extLst>
            </c:dLbl>
            <c:dLbl>
              <c:idx val="35"/>
              <c:layout>
                <c:manualLayout>
                  <c:x val="-2.0999315537303217E-2"/>
                  <c:y val="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A0C-4F7A-B7ED-B6D3D44B822C}"/>
                </c:ext>
              </c:extLst>
            </c:dLbl>
            <c:dLbl>
              <c:idx val="36"/>
              <c:layout>
                <c:manualLayout>
                  <c:x val="-1.9845968945873552E-2"/>
                  <c:y val="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A0C-4F7A-B7ED-B6D3D44B822C}"/>
                </c:ext>
              </c:extLst>
            </c:dLbl>
            <c:dLbl>
              <c:idx val="37"/>
              <c:layout>
                <c:manualLayout>
                  <c:x val="-1.540278204444177E-2"/>
                  <c:y val="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BD4-486A-BC2C-5321817F1C7E}"/>
                </c:ext>
              </c:extLst>
            </c:dLbl>
            <c:dLbl>
              <c:idx val="38"/>
              <c:layout>
                <c:manualLayout>
                  <c:x val="-1.9691934346272012E-2"/>
                  <c:y val="2.90330596973250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6C-4D10-96D6-5FECE7604134}"/>
                </c:ext>
              </c:extLst>
            </c:dLbl>
            <c:dLbl>
              <c:idx val="39"/>
              <c:layout>
                <c:manualLayout>
                  <c:x val="-1.5108663837965983E-2"/>
                  <c:y val="2.3076171329647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77-4E5E-9E15-6C5952469374}"/>
                </c:ext>
              </c:extLst>
            </c:dLbl>
            <c:dLbl>
              <c:idx val="40"/>
              <c:layout>
                <c:manualLayout>
                  <c:x val="-1.6333028816731265E-2"/>
                  <c:y val="2.3076171329647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77-4E5E-9E15-6C5952469374}"/>
                </c:ext>
              </c:extLst>
            </c:dLbl>
            <c:dLbl>
              <c:idx val="41"/>
              <c:layout>
                <c:manualLayout>
                  <c:x val="-1.6333028816731265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90-4776-8F5D-4D5163EC0154}"/>
                </c:ext>
              </c:extLst>
            </c:dLbl>
            <c:dLbl>
              <c:idx val="42"/>
              <c:layout>
                <c:manualLayout>
                  <c:x val="-1.8781758774262192E-2"/>
                  <c:y val="2.30761713296476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90-4776-8F5D-4D5163EC0154}"/>
                </c:ext>
              </c:extLst>
            </c:dLbl>
            <c:dLbl>
              <c:idx val="43"/>
              <c:layout>
                <c:manualLayout>
                  <c:x val="-1.7557393795496909E-2"/>
                  <c:y val="2.30761713296474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90-4776-8F5D-4D5163EC0154}"/>
                </c:ext>
              </c:extLst>
            </c:dLbl>
            <c:dLbl>
              <c:idx val="44"/>
              <c:layout>
                <c:manualLayout>
                  <c:x val="-1.8781758774262192E-2"/>
                  <c:y val="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C9-45EC-B4FF-3A0A59AB94FA}"/>
                </c:ext>
              </c:extLst>
            </c:dLbl>
            <c:dLbl>
              <c:idx val="45"/>
              <c:layout>
                <c:manualLayout>
                  <c:x val="-1.8333756880063522E-2"/>
                  <c:y val="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49B-4FCA-969D-6A4BB5BAB501}"/>
                </c:ext>
              </c:extLst>
            </c:dLbl>
            <c:dLbl>
              <c:idx val="46"/>
              <c:layout>
                <c:manualLayout>
                  <c:x val="-2.0563740055167767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8C-4679-9163-76EAB88517CD}"/>
                </c:ext>
              </c:extLst>
            </c:dLbl>
            <c:dLbl>
              <c:idx val="47"/>
              <c:layout>
                <c:manualLayout>
                  <c:x val="-1.7905325544187028E-2"/>
                  <c:y val="3.01683699112078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5A-49F1-AB97-D55772E50F5C}"/>
                </c:ext>
              </c:extLst>
            </c:dLbl>
            <c:dLbl>
              <c:idx val="48"/>
              <c:layout>
                <c:manualLayout>
                  <c:x val="-1.8928682571714046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57A-4021-A639-1252DA1624D3}"/>
                </c:ext>
              </c:extLst>
            </c:dLbl>
            <c:dLbl>
              <c:idx val="49"/>
              <c:layout>
                <c:manualLayout>
                  <c:x val="-1.6333028816731446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89-48A8-AAD9-A21689F26888}"/>
                </c:ext>
              </c:extLst>
            </c:dLbl>
            <c:dLbl>
              <c:idx val="50"/>
              <c:layout>
                <c:manualLayout>
                  <c:x val="-1.7557393795496729E-2"/>
                  <c:y val="2.6622270620427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89-48A8-AAD9-A21689F26888}"/>
                </c:ext>
              </c:extLst>
            </c:dLbl>
            <c:dLbl>
              <c:idx val="51"/>
              <c:layout>
                <c:manualLayout>
                  <c:x val="-1.8371837523103864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89-48A8-AAD9-A21689F26888}"/>
                </c:ext>
              </c:extLst>
            </c:dLbl>
            <c:dLbl>
              <c:idx val="52"/>
              <c:layout>
                <c:manualLayout>
                  <c:x val="-1.6333028816731446E-2"/>
                  <c:y val="3.01683699112078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3F-428E-AA46-B0E07EF4B98F}"/>
                </c:ext>
              </c:extLst>
            </c:dLbl>
            <c:dLbl>
              <c:idx val="53"/>
              <c:layout>
                <c:manualLayout>
                  <c:x val="-1.5108663837965983E-2"/>
                  <c:y val="3.01683699112078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3F-428E-AA46-B0E07EF4B98F}"/>
                </c:ext>
              </c:extLst>
            </c:dLbl>
            <c:dLbl>
              <c:idx val="54"/>
              <c:layout>
                <c:manualLayout>
                  <c:x val="-1.0211203922904134E-2"/>
                  <c:y val="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03F-428E-AA46-B0E07EF4B98F}"/>
                </c:ext>
              </c:extLst>
            </c:dLbl>
            <c:dLbl>
              <c:idx val="55"/>
              <c:layout>
                <c:manualLayout>
                  <c:x val="-6.7028680219392575E-3"/>
                  <c:y val="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03F-428E-AA46-B0E07EF4B98F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C0-4A13-93E6-9CCE760E5865}"/>
                </c:ext>
              </c:extLst>
            </c:dLbl>
            <c:dLbl>
              <c:idx val="57"/>
              <c:layout>
                <c:manualLayout>
                  <c:x val="-1.8781758774262192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AB-4FC6-ADE2-51D0DFF4D6AB}"/>
                </c:ext>
              </c:extLst>
            </c:dLbl>
            <c:dLbl>
              <c:idx val="58"/>
              <c:layout>
                <c:manualLayout>
                  <c:x val="-1.6068392449273692E-2"/>
                  <c:y val="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AB-4FC6-ADE2-51D0DFF4D6AB}"/>
                </c:ext>
              </c:extLst>
            </c:dLbl>
            <c:dLbl>
              <c:idx val="59"/>
              <c:layout>
                <c:manualLayout>
                  <c:x val="-6.139852945089448E-3"/>
                  <c:y val="2.30761713296475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94-49F6-87C0-7FF73F4FC6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Resumen!$AE$7:$CL$7</c:f>
              <c:numCache>
                <c:formatCode>mmm\-yy</c:formatCode>
                <c:ptCount val="60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  <c:pt idx="19">
                  <c:v>44317</c:v>
                </c:pt>
                <c:pt idx="20">
                  <c:v>44348</c:v>
                </c:pt>
                <c:pt idx="21">
                  <c:v>44378</c:v>
                </c:pt>
                <c:pt idx="22">
                  <c:v>44409</c:v>
                </c:pt>
                <c:pt idx="23">
                  <c:v>44440</c:v>
                </c:pt>
                <c:pt idx="24">
                  <c:v>44470</c:v>
                </c:pt>
                <c:pt idx="25">
                  <c:v>44501</c:v>
                </c:pt>
                <c:pt idx="26">
                  <c:v>44531</c:v>
                </c:pt>
                <c:pt idx="27">
                  <c:v>44562</c:v>
                </c:pt>
                <c:pt idx="28">
                  <c:v>44593</c:v>
                </c:pt>
                <c:pt idx="29">
                  <c:v>44621</c:v>
                </c:pt>
                <c:pt idx="30">
                  <c:v>44652</c:v>
                </c:pt>
                <c:pt idx="31">
                  <c:v>44682</c:v>
                </c:pt>
                <c:pt idx="32">
                  <c:v>44713</c:v>
                </c:pt>
                <c:pt idx="33">
                  <c:v>44743</c:v>
                </c:pt>
                <c:pt idx="34">
                  <c:v>44774</c:v>
                </c:pt>
                <c:pt idx="35">
                  <c:v>44805</c:v>
                </c:pt>
                <c:pt idx="36">
                  <c:v>44835</c:v>
                </c:pt>
                <c:pt idx="37">
                  <c:v>44866</c:v>
                </c:pt>
                <c:pt idx="38">
                  <c:v>44896</c:v>
                </c:pt>
                <c:pt idx="39">
                  <c:v>44927</c:v>
                </c:pt>
                <c:pt idx="40">
                  <c:v>44958</c:v>
                </c:pt>
                <c:pt idx="41">
                  <c:v>44986</c:v>
                </c:pt>
                <c:pt idx="42">
                  <c:v>45017</c:v>
                </c:pt>
                <c:pt idx="43">
                  <c:v>45047</c:v>
                </c:pt>
                <c:pt idx="44">
                  <c:v>45078</c:v>
                </c:pt>
                <c:pt idx="45">
                  <c:v>45108</c:v>
                </c:pt>
                <c:pt idx="46">
                  <c:v>45139</c:v>
                </c:pt>
                <c:pt idx="47">
                  <c:v>45170</c:v>
                </c:pt>
                <c:pt idx="48">
                  <c:v>45200</c:v>
                </c:pt>
                <c:pt idx="49">
                  <c:v>45231</c:v>
                </c:pt>
                <c:pt idx="50">
                  <c:v>45261</c:v>
                </c:pt>
                <c:pt idx="51">
                  <c:v>45292</c:v>
                </c:pt>
                <c:pt idx="52">
                  <c:v>45323</c:v>
                </c:pt>
                <c:pt idx="53">
                  <c:v>45352</c:v>
                </c:pt>
                <c:pt idx="54">
                  <c:v>45383</c:v>
                </c:pt>
                <c:pt idx="55">
                  <c:v>45413</c:v>
                </c:pt>
                <c:pt idx="56">
                  <c:v>45444</c:v>
                </c:pt>
                <c:pt idx="57">
                  <c:v>45474</c:v>
                </c:pt>
                <c:pt idx="58">
                  <c:v>45505</c:v>
                </c:pt>
                <c:pt idx="59">
                  <c:v>45536</c:v>
                </c:pt>
              </c:numCache>
            </c:numRef>
          </c:cat>
          <c:val>
            <c:numRef>
              <c:f>Resumen!$AE$69:$CL$69</c:f>
              <c:numCache>
                <c:formatCode>0</c:formatCode>
                <c:ptCount val="60"/>
                <c:pt idx="0">
                  <c:v>92</c:v>
                </c:pt>
                <c:pt idx="1">
                  <c:v>224</c:v>
                </c:pt>
                <c:pt idx="2">
                  <c:v>253</c:v>
                </c:pt>
                <c:pt idx="3">
                  <c:v>287</c:v>
                </c:pt>
                <c:pt idx="4">
                  <c:v>322</c:v>
                </c:pt>
                <c:pt idx="5">
                  <c:v>333</c:v>
                </c:pt>
                <c:pt idx="6">
                  <c:v>339</c:v>
                </c:pt>
                <c:pt idx="7">
                  <c:v>344</c:v>
                </c:pt>
                <c:pt idx="8">
                  <c:v>345</c:v>
                </c:pt>
                <c:pt idx="9">
                  <c:v>351</c:v>
                </c:pt>
                <c:pt idx="10">
                  <c:v>357</c:v>
                </c:pt>
                <c:pt idx="11">
                  <c:v>358</c:v>
                </c:pt>
                <c:pt idx="12">
                  <c:v>366</c:v>
                </c:pt>
                <c:pt idx="13">
                  <c:v>368</c:v>
                </c:pt>
                <c:pt idx="14">
                  <c:v>369</c:v>
                </c:pt>
                <c:pt idx="15">
                  <c:v>376</c:v>
                </c:pt>
                <c:pt idx="16">
                  <c:v>378</c:v>
                </c:pt>
                <c:pt idx="17">
                  <c:v>385</c:v>
                </c:pt>
                <c:pt idx="18">
                  <c:v>390</c:v>
                </c:pt>
                <c:pt idx="19">
                  <c:v>395</c:v>
                </c:pt>
                <c:pt idx="20">
                  <c:v>402</c:v>
                </c:pt>
                <c:pt idx="21">
                  <c:v>409</c:v>
                </c:pt>
                <c:pt idx="22">
                  <c:v>412</c:v>
                </c:pt>
                <c:pt idx="23">
                  <c:v>417</c:v>
                </c:pt>
                <c:pt idx="24">
                  <c:v>425</c:v>
                </c:pt>
                <c:pt idx="25">
                  <c:v>428</c:v>
                </c:pt>
                <c:pt idx="26">
                  <c:v>423</c:v>
                </c:pt>
                <c:pt idx="27">
                  <c:v>423</c:v>
                </c:pt>
                <c:pt idx="28">
                  <c:v>424</c:v>
                </c:pt>
                <c:pt idx="29">
                  <c:v>421</c:v>
                </c:pt>
                <c:pt idx="30">
                  <c:v>424</c:v>
                </c:pt>
                <c:pt idx="31">
                  <c:v>424</c:v>
                </c:pt>
                <c:pt idx="32">
                  <c:v>428</c:v>
                </c:pt>
                <c:pt idx="33">
                  <c:v>423</c:v>
                </c:pt>
                <c:pt idx="34">
                  <c:v>425</c:v>
                </c:pt>
                <c:pt idx="35">
                  <c:v>421</c:v>
                </c:pt>
                <c:pt idx="36">
                  <c:v>417</c:v>
                </c:pt>
                <c:pt idx="37">
                  <c:v>396</c:v>
                </c:pt>
                <c:pt idx="38">
                  <c:v>358</c:v>
                </c:pt>
                <c:pt idx="39">
                  <c:v>352</c:v>
                </c:pt>
                <c:pt idx="40">
                  <c:v>357</c:v>
                </c:pt>
                <c:pt idx="41">
                  <c:v>359</c:v>
                </c:pt>
                <c:pt idx="42">
                  <c:v>364</c:v>
                </c:pt>
                <c:pt idx="43">
                  <c:v>365</c:v>
                </c:pt>
                <c:pt idx="44">
                  <c:v>374</c:v>
                </c:pt>
                <c:pt idx="45">
                  <c:v>391</c:v>
                </c:pt>
                <c:pt idx="46">
                  <c:v>422</c:v>
                </c:pt>
                <c:pt idx="47">
                  <c:v>433</c:v>
                </c:pt>
                <c:pt idx="48">
                  <c:v>442</c:v>
                </c:pt>
                <c:pt idx="49">
                  <c:v>442</c:v>
                </c:pt>
                <c:pt idx="50">
                  <c:v>443</c:v>
                </c:pt>
                <c:pt idx="51">
                  <c:v>444</c:v>
                </c:pt>
                <c:pt idx="52">
                  <c:v>443</c:v>
                </c:pt>
                <c:pt idx="53">
                  <c:v>444</c:v>
                </c:pt>
                <c:pt idx="54">
                  <c:v>445</c:v>
                </c:pt>
                <c:pt idx="55">
                  <c:v>445</c:v>
                </c:pt>
                <c:pt idx="56">
                  <c:v>445</c:v>
                </c:pt>
                <c:pt idx="57">
                  <c:v>445</c:v>
                </c:pt>
                <c:pt idx="58">
                  <c:v>448</c:v>
                </c:pt>
                <c:pt idx="59">
                  <c:v>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F-4075-88EE-4631EB6B9775}"/>
            </c:ext>
          </c:extLst>
        </c:ser>
        <c:ser>
          <c:idx val="1"/>
          <c:order val="1"/>
          <c:tx>
            <c:strRef>
              <c:f>Resumen!$B$71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6"/>
              <c:layout>
                <c:manualLayout>
                  <c:x val="-2.0999315537303217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A0C-4F7A-B7ED-B6D3D44B822C}"/>
                </c:ext>
              </c:extLst>
            </c:dLbl>
            <c:dLbl>
              <c:idx val="27"/>
              <c:layout>
                <c:manualLayout>
                  <c:x val="-2.2368240930869268E-2"/>
                  <c:y val="-3.61251818045037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A0C-4F7A-B7ED-B6D3D44B822C}"/>
                </c:ext>
              </c:extLst>
            </c:dLbl>
            <c:dLbl>
              <c:idx val="28"/>
              <c:layout>
                <c:manualLayout>
                  <c:x val="-2.2368240930869369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A0C-4F7A-B7ED-B6D3D44B822C}"/>
                </c:ext>
              </c:extLst>
            </c:dLbl>
            <c:dLbl>
              <c:idx val="29"/>
              <c:layout>
                <c:manualLayout>
                  <c:x val="-2.0999315537303217E-2"/>
                  <c:y val="-3.1878897303442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A0C-4F7A-B7ED-B6D3D44B822C}"/>
                </c:ext>
              </c:extLst>
            </c:dLbl>
            <c:dLbl>
              <c:idx val="30"/>
              <c:layout>
                <c:manualLayout>
                  <c:x val="-2.0999315537303217E-2"/>
                  <c:y val="-2.7632612802380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A0C-4F7A-B7ED-B6D3D44B822C}"/>
                </c:ext>
              </c:extLst>
            </c:dLbl>
            <c:dLbl>
              <c:idx val="31"/>
              <c:layout>
                <c:manualLayout>
                  <c:x val="-2.2368240930869268E-2"/>
                  <c:y val="-3.18788973034421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A0C-4F7A-B7ED-B6D3D44B822C}"/>
                </c:ext>
              </c:extLst>
            </c:dLbl>
            <c:dLbl>
              <c:idx val="32"/>
              <c:layout>
                <c:manualLayout>
                  <c:x val="-2.0999315537303317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A0C-4F7A-B7ED-B6D3D44B822C}"/>
                </c:ext>
              </c:extLst>
            </c:dLbl>
            <c:dLbl>
              <c:idx val="33"/>
              <c:layout>
                <c:manualLayout>
                  <c:x val="-2.2368240930869369E-2"/>
                  <c:y val="-4.46177508066269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0C-4F7A-B7ED-B6D3D44B822C}"/>
                </c:ext>
              </c:extLst>
            </c:dLbl>
            <c:dLbl>
              <c:idx val="34"/>
              <c:layout>
                <c:manualLayout>
                  <c:x val="-2.0999315537303217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0C-4F7A-B7ED-B6D3D44B822C}"/>
                </c:ext>
              </c:extLst>
            </c:dLbl>
            <c:dLbl>
              <c:idx val="35"/>
              <c:layout>
                <c:manualLayout>
                  <c:x val="-2.0999315537303217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A0C-4F7A-B7ED-B6D3D44B822C}"/>
                </c:ext>
              </c:extLst>
            </c:dLbl>
            <c:dLbl>
              <c:idx val="36"/>
              <c:layout>
                <c:manualLayout>
                  <c:x val="-1.4370267371609551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A0C-4F7A-B7ED-B6D3D44B822C}"/>
                </c:ext>
              </c:extLst>
            </c:dLbl>
            <c:dLbl>
              <c:idx val="37"/>
              <c:layout>
                <c:manualLayout>
                  <c:x val="-1.2664931257309468E-2"/>
                  <c:y val="-3.1878897303442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D4-486A-BC2C-5321817F1C7E}"/>
                </c:ext>
              </c:extLst>
            </c:dLbl>
            <c:dLbl>
              <c:idx val="38"/>
              <c:layout>
                <c:manualLayout>
                  <c:x val="-1.7243204388741086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6C-4D10-96D6-5FECE7604134}"/>
                </c:ext>
              </c:extLst>
            </c:dLbl>
            <c:dLbl>
              <c:idx val="39"/>
              <c:layout>
                <c:manualLayout>
                  <c:x val="-1.9630390143737266E-2"/>
                  <c:y val="-3.61251818045037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AF7-4519-A3D8-2195918CD6B7}"/>
                </c:ext>
              </c:extLst>
            </c:dLbl>
            <c:dLbl>
              <c:idx val="40"/>
              <c:layout>
                <c:manualLayout>
                  <c:x val="-2.0999315537303317E-2"/>
                  <c:y val="-2.7632612802380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AF7-4519-A3D8-2195918CD6B7}"/>
                </c:ext>
              </c:extLst>
            </c:dLbl>
            <c:dLbl>
              <c:idx val="41"/>
              <c:layout>
                <c:manualLayout>
                  <c:x val="-1.9630390143737166E-2"/>
                  <c:y val="-3.61251818045037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F7-4519-A3D8-2195918CD6B7}"/>
                </c:ext>
              </c:extLst>
            </c:dLbl>
            <c:dLbl>
              <c:idx val="42"/>
              <c:layout>
                <c:manualLayout>
                  <c:x val="-2.0999315537303418E-2"/>
                  <c:y val="-3.18788973034422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AF7-4519-A3D8-2195918CD6B7}"/>
                </c:ext>
              </c:extLst>
            </c:dLbl>
            <c:dLbl>
              <c:idx val="43"/>
              <c:layout>
                <c:manualLayout>
                  <c:x val="-2.128842915322918E-2"/>
                  <c:y val="-3.61251818045037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F7-4519-A3D8-2195918CD6B7}"/>
                </c:ext>
              </c:extLst>
            </c:dLbl>
            <c:dLbl>
              <c:idx val="44"/>
              <c:layout>
                <c:manualLayout>
                  <c:x val="-1.3466776611855757E-2"/>
                  <c:y val="-4.03714663055653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F7-4519-A3D8-2195918CD6B7}"/>
                </c:ext>
              </c:extLst>
            </c:dLbl>
            <c:dLbl>
              <c:idx val="45"/>
              <c:layout>
                <c:manualLayout>
                  <c:x val="-1.4660661943767134E-2"/>
                  <c:y val="-3.37144692019880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90-4776-8F5D-4D5163EC0154}"/>
                </c:ext>
              </c:extLst>
            </c:dLbl>
            <c:dLbl>
              <c:idx val="46"/>
              <c:layout>
                <c:manualLayout>
                  <c:x val="-1.6890645118871377E-2"/>
                  <c:y val="-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8C-4679-9163-76EAB88517CD}"/>
                </c:ext>
              </c:extLst>
            </c:dLbl>
            <c:dLbl>
              <c:idx val="47"/>
              <c:layout>
                <c:manualLayout>
                  <c:x val="-1.3007865629125001E-2"/>
                  <c:y val="-3.0168369911207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5A-49F1-AB97-D55772E50F5C}"/>
                </c:ext>
              </c:extLst>
            </c:dLbl>
            <c:dLbl>
              <c:idx val="48"/>
              <c:layout>
                <c:manualLayout>
                  <c:x val="-1.035812772035581E-2"/>
                  <c:y val="-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7A-4021-A639-1252DA1624D3}"/>
                </c:ext>
              </c:extLst>
            </c:dLbl>
            <c:dLbl>
              <c:idx val="49"/>
              <c:layout>
                <c:manualLayout>
                  <c:x val="-7.7624739653730304E-3"/>
                  <c:y val="-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C89-48A8-AAD9-A21689F26888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89-48A8-AAD9-A21689F26888}"/>
                </c:ext>
              </c:extLst>
            </c:dLbl>
            <c:dLbl>
              <c:idx val="51"/>
              <c:layout>
                <c:manualLayout>
                  <c:x val="-2.0820567480634787E-2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89-48A8-AAD9-A21689F26888}"/>
                </c:ext>
              </c:extLst>
            </c:dLbl>
            <c:dLbl>
              <c:idx val="52"/>
              <c:layout>
                <c:manualLayout>
                  <c:x val="-1.8781758774262192E-2"/>
                  <c:y val="-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3F-428E-AA46-B0E07EF4B98F}"/>
                </c:ext>
              </c:extLst>
            </c:dLbl>
            <c:dLbl>
              <c:idx val="53"/>
              <c:layout>
                <c:manualLayout>
                  <c:x val="-1.8781758774262192E-2"/>
                  <c:y val="-1.95300720388674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3F-428E-AA46-B0E07EF4B98F}"/>
                </c:ext>
              </c:extLst>
            </c:dLbl>
            <c:dLbl>
              <c:idx val="54"/>
              <c:layout>
                <c:manualLayout>
                  <c:x val="-1.6333028816731446E-2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3F-428E-AA46-B0E07EF4B98F}"/>
                </c:ext>
              </c:extLst>
            </c:dLbl>
            <c:dLbl>
              <c:idx val="55"/>
              <c:layout>
                <c:manualLayout>
                  <c:x val="-9.1515979794700025E-3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3F-428E-AA46-B0E07EF4B98F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C0-4A13-93E6-9CCE760E5865}"/>
                </c:ext>
              </c:extLst>
            </c:dLbl>
            <c:dLbl>
              <c:idx val="57"/>
              <c:layout>
                <c:manualLayout>
                  <c:x val="-2.0006123753027651E-2"/>
                  <c:y val="-2.3076171329647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FAB-4FC6-ADE2-51D0DFF4D6AB}"/>
                </c:ext>
              </c:extLst>
            </c:dLbl>
            <c:dLbl>
              <c:idx val="58"/>
              <c:layout>
                <c:manualLayout>
                  <c:x val="-1.2395297512977304E-2"/>
                  <c:y val="-2.6622270620427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FAB-4FC6-ADE2-51D0DFF4D6AB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994-49F6-87C0-7FF73F4FC6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Resumen!$AE$7:$CL$7</c:f>
              <c:numCache>
                <c:formatCode>mmm\-yy</c:formatCode>
                <c:ptCount val="60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  <c:pt idx="13">
                  <c:v>44136</c:v>
                </c:pt>
                <c:pt idx="14">
                  <c:v>44166</c:v>
                </c:pt>
                <c:pt idx="15">
                  <c:v>44197</c:v>
                </c:pt>
                <c:pt idx="16">
                  <c:v>44228</c:v>
                </c:pt>
                <c:pt idx="17">
                  <c:v>44256</c:v>
                </c:pt>
                <c:pt idx="18">
                  <c:v>44287</c:v>
                </c:pt>
                <c:pt idx="19">
                  <c:v>44317</c:v>
                </c:pt>
                <c:pt idx="20">
                  <c:v>44348</c:v>
                </c:pt>
                <c:pt idx="21">
                  <c:v>44378</c:v>
                </c:pt>
                <c:pt idx="22">
                  <c:v>44409</c:v>
                </c:pt>
                <c:pt idx="23">
                  <c:v>44440</c:v>
                </c:pt>
                <c:pt idx="24">
                  <c:v>44470</c:v>
                </c:pt>
                <c:pt idx="25">
                  <c:v>44501</c:v>
                </c:pt>
                <c:pt idx="26">
                  <c:v>44531</c:v>
                </c:pt>
                <c:pt idx="27">
                  <c:v>44562</c:v>
                </c:pt>
                <c:pt idx="28">
                  <c:v>44593</c:v>
                </c:pt>
                <c:pt idx="29">
                  <c:v>44621</c:v>
                </c:pt>
                <c:pt idx="30">
                  <c:v>44652</c:v>
                </c:pt>
                <c:pt idx="31">
                  <c:v>44682</c:v>
                </c:pt>
                <c:pt idx="32">
                  <c:v>44713</c:v>
                </c:pt>
                <c:pt idx="33">
                  <c:v>44743</c:v>
                </c:pt>
                <c:pt idx="34">
                  <c:v>44774</c:v>
                </c:pt>
                <c:pt idx="35">
                  <c:v>44805</c:v>
                </c:pt>
                <c:pt idx="36">
                  <c:v>44835</c:v>
                </c:pt>
                <c:pt idx="37">
                  <c:v>44866</c:v>
                </c:pt>
                <c:pt idx="38">
                  <c:v>44896</c:v>
                </c:pt>
                <c:pt idx="39">
                  <c:v>44927</c:v>
                </c:pt>
                <c:pt idx="40">
                  <c:v>44958</c:v>
                </c:pt>
                <c:pt idx="41">
                  <c:v>44986</c:v>
                </c:pt>
                <c:pt idx="42">
                  <c:v>45017</c:v>
                </c:pt>
                <c:pt idx="43">
                  <c:v>45047</c:v>
                </c:pt>
                <c:pt idx="44">
                  <c:v>45078</c:v>
                </c:pt>
                <c:pt idx="45">
                  <c:v>45108</c:v>
                </c:pt>
                <c:pt idx="46">
                  <c:v>45139</c:v>
                </c:pt>
                <c:pt idx="47">
                  <c:v>45170</c:v>
                </c:pt>
                <c:pt idx="48">
                  <c:v>45200</c:v>
                </c:pt>
                <c:pt idx="49">
                  <c:v>45231</c:v>
                </c:pt>
                <c:pt idx="50">
                  <c:v>45261</c:v>
                </c:pt>
                <c:pt idx="51">
                  <c:v>45292</c:v>
                </c:pt>
                <c:pt idx="52">
                  <c:v>45323</c:v>
                </c:pt>
                <c:pt idx="53">
                  <c:v>45352</c:v>
                </c:pt>
                <c:pt idx="54">
                  <c:v>45383</c:v>
                </c:pt>
                <c:pt idx="55">
                  <c:v>45413</c:v>
                </c:pt>
                <c:pt idx="56">
                  <c:v>45444</c:v>
                </c:pt>
                <c:pt idx="57">
                  <c:v>45474</c:v>
                </c:pt>
                <c:pt idx="58">
                  <c:v>45505</c:v>
                </c:pt>
                <c:pt idx="59">
                  <c:v>45536</c:v>
                </c:pt>
              </c:numCache>
            </c:numRef>
          </c:cat>
          <c:val>
            <c:numRef>
              <c:f>Resumen!$AE$71:$CL$71</c:f>
              <c:numCache>
                <c:formatCode>0</c:formatCode>
                <c:ptCount val="60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145</c:v>
                </c:pt>
                <c:pt idx="5">
                  <c:v>170</c:v>
                </c:pt>
                <c:pt idx="6">
                  <c:v>195</c:v>
                </c:pt>
                <c:pt idx="7">
                  <c:v>215</c:v>
                </c:pt>
                <c:pt idx="8">
                  <c:v>235</c:v>
                </c:pt>
                <c:pt idx="9">
                  <c:v>255</c:v>
                </c:pt>
                <c:pt idx="10">
                  <c:v>275</c:v>
                </c:pt>
                <c:pt idx="11">
                  <c:v>285</c:v>
                </c:pt>
                <c:pt idx="12">
                  <c:v>295</c:v>
                </c:pt>
                <c:pt idx="13">
                  <c:v>305</c:v>
                </c:pt>
                <c:pt idx="14">
                  <c:v>315</c:v>
                </c:pt>
                <c:pt idx="15">
                  <c:v>325</c:v>
                </c:pt>
                <c:pt idx="16">
                  <c:v>335</c:v>
                </c:pt>
                <c:pt idx="17">
                  <c:v>345</c:v>
                </c:pt>
                <c:pt idx="18">
                  <c:v>355</c:v>
                </c:pt>
                <c:pt idx="19">
                  <c:v>365</c:v>
                </c:pt>
                <c:pt idx="20">
                  <c:v>375</c:v>
                </c:pt>
                <c:pt idx="21">
                  <c:v>385</c:v>
                </c:pt>
                <c:pt idx="22">
                  <c:v>395</c:v>
                </c:pt>
                <c:pt idx="23">
                  <c:v>405</c:v>
                </c:pt>
                <c:pt idx="24">
                  <c:v>415</c:v>
                </c:pt>
                <c:pt idx="25">
                  <c:v>425</c:v>
                </c:pt>
                <c:pt idx="26">
                  <c:v>435</c:v>
                </c:pt>
                <c:pt idx="27">
                  <c:v>445</c:v>
                </c:pt>
                <c:pt idx="28">
                  <c:v>455</c:v>
                </c:pt>
                <c:pt idx="29">
                  <c:v>465</c:v>
                </c:pt>
                <c:pt idx="30">
                  <c:v>475</c:v>
                </c:pt>
                <c:pt idx="31">
                  <c:v>485</c:v>
                </c:pt>
                <c:pt idx="32">
                  <c:v>495</c:v>
                </c:pt>
                <c:pt idx="33">
                  <c:v>505</c:v>
                </c:pt>
                <c:pt idx="34">
                  <c:v>515</c:v>
                </c:pt>
                <c:pt idx="35">
                  <c:v>525</c:v>
                </c:pt>
                <c:pt idx="36">
                  <c:v>535</c:v>
                </c:pt>
                <c:pt idx="37">
                  <c:v>543</c:v>
                </c:pt>
                <c:pt idx="38">
                  <c:v>551</c:v>
                </c:pt>
                <c:pt idx="39">
                  <c:v>559</c:v>
                </c:pt>
                <c:pt idx="40">
                  <c:v>567</c:v>
                </c:pt>
                <c:pt idx="41">
                  <c:v>575</c:v>
                </c:pt>
                <c:pt idx="42">
                  <c:v>583</c:v>
                </c:pt>
                <c:pt idx="43">
                  <c:v>591</c:v>
                </c:pt>
                <c:pt idx="44">
                  <c:v>599</c:v>
                </c:pt>
                <c:pt idx="45">
                  <c:v>607</c:v>
                </c:pt>
                <c:pt idx="46">
                  <c:v>613</c:v>
                </c:pt>
                <c:pt idx="47">
                  <c:v>613</c:v>
                </c:pt>
                <c:pt idx="48">
                  <c:v>613</c:v>
                </c:pt>
                <c:pt idx="49">
                  <c:v>613</c:v>
                </c:pt>
                <c:pt idx="50">
                  <c:v>613</c:v>
                </c:pt>
                <c:pt idx="51">
                  <c:v>613</c:v>
                </c:pt>
                <c:pt idx="52">
                  <c:v>613</c:v>
                </c:pt>
                <c:pt idx="53">
                  <c:v>613</c:v>
                </c:pt>
                <c:pt idx="54">
                  <c:v>613</c:v>
                </c:pt>
                <c:pt idx="55">
                  <c:v>613</c:v>
                </c:pt>
                <c:pt idx="56">
                  <c:v>613</c:v>
                </c:pt>
                <c:pt idx="57">
                  <c:v>613</c:v>
                </c:pt>
                <c:pt idx="58">
                  <c:v>613</c:v>
                </c:pt>
                <c:pt idx="59">
                  <c:v>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F-4075-88EE-4631EB6B9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6384"/>
        <c:axId val="172528736"/>
      </c:lineChart>
      <c:dateAx>
        <c:axId val="1725263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8736"/>
        <c:crosses val="autoZero"/>
        <c:auto val="1"/>
        <c:lblOffset val="100"/>
        <c:baseTimeUnit val="months"/>
      </c:dateAx>
      <c:valAx>
        <c:axId val="1725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Camagua E1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Resumen!$B$81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2.9094348825439272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15-490D-A9B7-515BDC9736DE}"/>
                </c:ext>
              </c:extLst>
            </c:dLbl>
            <c:dLbl>
              <c:idx val="23"/>
              <c:layout>
                <c:manualLayout>
                  <c:x val="-2.1471527283811104E-2"/>
                  <c:y val="2.34503662053677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15-490D-A9B7-515BDC9736DE}"/>
                </c:ext>
              </c:extLst>
            </c:dLbl>
            <c:dLbl>
              <c:idx val="24"/>
              <c:layout>
                <c:manualLayout>
                  <c:x val="-2.0700628143911725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5D-4097-9357-EFCC1EE3FA46}"/>
                </c:ext>
              </c:extLst>
            </c:dLbl>
            <c:dLbl>
              <c:idx val="25"/>
              <c:layout>
                <c:manualLayout>
                  <c:x val="-1.9989017450068151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6D-4E97-9B1A-BCCF059C079D}"/>
                </c:ext>
              </c:extLst>
            </c:dLbl>
            <c:dLbl>
              <c:idx val="26"/>
              <c:layout>
                <c:manualLayout>
                  <c:x val="-2.9094348825439272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E8-49CA-98B8-C210FEEBB9BE}"/>
                </c:ext>
              </c:extLst>
            </c:dLbl>
            <c:dLbl>
              <c:idx val="27"/>
              <c:layout>
                <c:manualLayout>
                  <c:x val="-2.4408321469421575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6E8-49CA-98B8-C210FEEBB9BE}"/>
                </c:ext>
              </c:extLst>
            </c:dLbl>
            <c:dLbl>
              <c:idx val="28"/>
              <c:layout>
                <c:manualLayout>
                  <c:x val="-2.573536714108873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8E-4AFB-9AAF-CA265ECEA011}"/>
                </c:ext>
              </c:extLst>
            </c:dLbl>
            <c:dLbl>
              <c:idx val="29"/>
              <c:layout>
                <c:manualLayout>
                  <c:x val="-2.3307079652758016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41-4D89-8B0B-60BE51F08A63}"/>
                </c:ext>
              </c:extLst>
            </c:dLbl>
            <c:dLbl>
              <c:idx val="30"/>
              <c:layout>
                <c:manualLayout>
                  <c:x val="-2.2809773543524207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ECE-4FAE-B1EA-5F536C3E3BAD}"/>
                </c:ext>
              </c:extLst>
            </c:dLbl>
            <c:dLbl>
              <c:idx val="31"/>
              <c:layout>
                <c:manualLayout>
                  <c:x val="-1.3921285552719898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9A-4EB2-ADE4-DC95199BF03C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4E-4F70-ACAF-B8B9E9CFC8D3}"/>
                </c:ext>
              </c:extLst>
            </c:dLbl>
            <c:dLbl>
              <c:idx val="33"/>
              <c:layout>
                <c:manualLayout>
                  <c:x val="-3.6666394367926174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4E-4F70-ACAF-B8B9E9CFC8D3}"/>
                </c:ext>
              </c:extLst>
            </c:dLbl>
            <c:dLbl>
              <c:idx val="34"/>
              <c:layout>
                <c:manualLayout>
                  <c:x val="-3.0587909906053947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06-4CAE-BDA4-3338E9643C2C}"/>
                </c:ext>
              </c:extLst>
            </c:dLbl>
            <c:dLbl>
              <c:idx val="35"/>
              <c:layout>
                <c:manualLayout>
                  <c:x val="-3.0220829300499383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B1-4791-B8A6-B1CCDF933AE1}"/>
                </c:ext>
              </c:extLst>
            </c:dLbl>
            <c:dLbl>
              <c:idx val="36"/>
              <c:layout>
                <c:manualLayout>
                  <c:x val="-1.4700398457186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6A-4709-B083-858D34B0F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Resumen!$BB$81:$CL$81</c:f>
              <c:numCache>
                <c:formatCode>0</c:formatCode>
                <c:ptCount val="37"/>
                <c:pt idx="0">
                  <c:v>55</c:v>
                </c:pt>
                <c:pt idx="1">
                  <c:v>210</c:v>
                </c:pt>
                <c:pt idx="2">
                  <c:v>229</c:v>
                </c:pt>
                <c:pt idx="3">
                  <c:v>239</c:v>
                </c:pt>
                <c:pt idx="4">
                  <c:v>246</c:v>
                </c:pt>
                <c:pt idx="5">
                  <c:v>254</c:v>
                </c:pt>
                <c:pt idx="6">
                  <c:v>259</c:v>
                </c:pt>
                <c:pt idx="7">
                  <c:v>274</c:v>
                </c:pt>
                <c:pt idx="8">
                  <c:v>286</c:v>
                </c:pt>
                <c:pt idx="9">
                  <c:v>289</c:v>
                </c:pt>
                <c:pt idx="10">
                  <c:v>293</c:v>
                </c:pt>
                <c:pt idx="11">
                  <c:v>292</c:v>
                </c:pt>
                <c:pt idx="12">
                  <c:v>291</c:v>
                </c:pt>
                <c:pt idx="13">
                  <c:v>294</c:v>
                </c:pt>
                <c:pt idx="14">
                  <c:v>294</c:v>
                </c:pt>
                <c:pt idx="15">
                  <c:v>294</c:v>
                </c:pt>
                <c:pt idx="16">
                  <c:v>293</c:v>
                </c:pt>
                <c:pt idx="17">
                  <c:v>293</c:v>
                </c:pt>
                <c:pt idx="18">
                  <c:v>291</c:v>
                </c:pt>
                <c:pt idx="19">
                  <c:v>289</c:v>
                </c:pt>
                <c:pt idx="20">
                  <c:v>291</c:v>
                </c:pt>
                <c:pt idx="21">
                  <c:v>284</c:v>
                </c:pt>
                <c:pt idx="22">
                  <c:v>263</c:v>
                </c:pt>
                <c:pt idx="23">
                  <c:v>267</c:v>
                </c:pt>
                <c:pt idx="24">
                  <c:v>273</c:v>
                </c:pt>
                <c:pt idx="25">
                  <c:v>271</c:v>
                </c:pt>
                <c:pt idx="26">
                  <c:v>269</c:v>
                </c:pt>
                <c:pt idx="27">
                  <c:v>271</c:v>
                </c:pt>
                <c:pt idx="28">
                  <c:v>273</c:v>
                </c:pt>
                <c:pt idx="29">
                  <c:v>278</c:v>
                </c:pt>
                <c:pt idx="30">
                  <c:v>281</c:v>
                </c:pt>
                <c:pt idx="31">
                  <c:v>283</c:v>
                </c:pt>
                <c:pt idx="32">
                  <c:v>284</c:v>
                </c:pt>
                <c:pt idx="33">
                  <c:v>285</c:v>
                </c:pt>
                <c:pt idx="34">
                  <c:v>286</c:v>
                </c:pt>
                <c:pt idx="35">
                  <c:v>285</c:v>
                </c:pt>
                <c:pt idx="36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D-4383-9FF5-BBB3ED7D7795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2"/>
              <c:layout>
                <c:manualLayout>
                  <c:x val="-3.0990981734529039E-2"/>
                  <c:y val="-3.786477243965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15-490D-A9B7-515BDC9736DE}"/>
                </c:ext>
              </c:extLst>
            </c:dLbl>
            <c:dLbl>
              <c:idx val="23"/>
              <c:layout>
                <c:manualLayout>
                  <c:x val="-2.3368160192901007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15-490D-A9B7-515BDC9736DE}"/>
                </c:ext>
              </c:extLst>
            </c:dLbl>
            <c:dLbl>
              <c:idx val="24"/>
              <c:layout>
                <c:manualLayout>
                  <c:x val="-1.8803995234821961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65D-4097-9357-EFCC1EE3FA46}"/>
                </c:ext>
              </c:extLst>
            </c:dLbl>
            <c:dLbl>
              <c:idx val="25"/>
              <c:layout>
                <c:manualLayout>
                  <c:x val="-1.8092384540978248E-2"/>
                  <c:y val="-2.34503662053678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6D-4E97-9B1A-BCCF059C079D}"/>
                </c:ext>
              </c:extLst>
            </c:dLbl>
            <c:dLbl>
              <c:idx val="26"/>
              <c:layout>
                <c:manualLayout>
                  <c:x val="-2.5301083007259466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6E8-49CA-98B8-C210FEEBB9BE}"/>
                </c:ext>
              </c:extLst>
            </c:dLbl>
            <c:dLbl>
              <c:idx val="27"/>
              <c:layout>
                <c:manualLayout>
                  <c:x val="-1.6821789833061956E-2"/>
                  <c:y val="-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6E8-49CA-98B8-C210FEEBB9BE}"/>
                </c:ext>
              </c:extLst>
            </c:dLbl>
            <c:dLbl>
              <c:idx val="28"/>
              <c:layout>
                <c:manualLayout>
                  <c:x val="-6.7690380501898252E-3"/>
                  <c:y val="-2.34503662053678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8E-4AFB-9AAF-CA265ECEA011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41-4D89-8B0B-60BE51F08A63}"/>
                </c:ext>
              </c:extLst>
            </c:dLbl>
            <c:dLbl>
              <c:idx val="30"/>
              <c:layout>
                <c:manualLayout>
                  <c:x val="-1.7119874816254353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ECE-4FAE-B1EA-5F536C3E3BAD}"/>
                </c:ext>
              </c:extLst>
            </c:dLbl>
            <c:dLbl>
              <c:idx val="31"/>
              <c:layout>
                <c:manualLayout>
                  <c:x val="-1.2024652643629993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9A-4EB2-ADE4-DC95199BF03C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4E-4F70-ACAF-B8B9E9CFC8D3}"/>
                </c:ext>
              </c:extLst>
            </c:dLbl>
            <c:dLbl>
              <c:idx val="33"/>
              <c:layout>
                <c:manualLayout>
                  <c:x val="-3.2873128549746368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4E-4F70-ACAF-B8B9E9CFC8D3}"/>
                </c:ext>
              </c:extLst>
            </c:dLbl>
            <c:dLbl>
              <c:idx val="34"/>
              <c:layout>
                <c:manualLayout>
                  <c:x val="-3.0587909906053947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06-4CAE-BDA4-3338E9643C2C}"/>
                </c:ext>
              </c:extLst>
            </c:dLbl>
            <c:dLbl>
              <c:idx val="35"/>
              <c:layout>
                <c:manualLayout>
                  <c:x val="-3.0220829300499383E-2"/>
                  <c:y val="-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B1-4791-B8A6-B1CCDF933AE1}"/>
                </c:ext>
              </c:extLst>
            </c:dLbl>
            <c:dLbl>
              <c:idx val="36"/>
              <c:layout>
                <c:manualLayout>
                  <c:x val="-3.3206010026469129E-3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6A-4709-B083-858D34B0F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Resumen!$BB$83:$CL$83</c:f>
              <c:numCache>
                <c:formatCode>0</c:formatCode>
                <c:ptCount val="37"/>
                <c:pt idx="0">
                  <c:v>10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110</c:v>
                </c:pt>
                <c:pt idx="5">
                  <c:v>120</c:v>
                </c:pt>
                <c:pt idx="6">
                  <c:v>130</c:v>
                </c:pt>
                <c:pt idx="7">
                  <c:v>140</c:v>
                </c:pt>
                <c:pt idx="8">
                  <c:v>150</c:v>
                </c:pt>
                <c:pt idx="9">
                  <c:v>160</c:v>
                </c:pt>
                <c:pt idx="10">
                  <c:v>170</c:v>
                </c:pt>
                <c:pt idx="11">
                  <c:v>180</c:v>
                </c:pt>
                <c:pt idx="12">
                  <c:v>190</c:v>
                </c:pt>
                <c:pt idx="13">
                  <c:v>200</c:v>
                </c:pt>
                <c:pt idx="14">
                  <c:v>210</c:v>
                </c:pt>
                <c:pt idx="15">
                  <c:v>220</c:v>
                </c:pt>
                <c:pt idx="16">
                  <c:v>230</c:v>
                </c:pt>
                <c:pt idx="17">
                  <c:v>240</c:v>
                </c:pt>
                <c:pt idx="18">
                  <c:v>250</c:v>
                </c:pt>
                <c:pt idx="19">
                  <c:v>260</c:v>
                </c:pt>
                <c:pt idx="20">
                  <c:v>270</c:v>
                </c:pt>
                <c:pt idx="21">
                  <c:v>280</c:v>
                </c:pt>
                <c:pt idx="22">
                  <c:v>290</c:v>
                </c:pt>
                <c:pt idx="23">
                  <c:v>299</c:v>
                </c:pt>
                <c:pt idx="24">
                  <c:v>299</c:v>
                </c:pt>
                <c:pt idx="25">
                  <c:v>299</c:v>
                </c:pt>
                <c:pt idx="26">
                  <c:v>299</c:v>
                </c:pt>
                <c:pt idx="27">
                  <c:v>299</c:v>
                </c:pt>
                <c:pt idx="28">
                  <c:v>299</c:v>
                </c:pt>
                <c:pt idx="29">
                  <c:v>299</c:v>
                </c:pt>
                <c:pt idx="30">
                  <c:v>299</c:v>
                </c:pt>
                <c:pt idx="31">
                  <c:v>299</c:v>
                </c:pt>
                <c:pt idx="32">
                  <c:v>299</c:v>
                </c:pt>
                <c:pt idx="33">
                  <c:v>299</c:v>
                </c:pt>
                <c:pt idx="34">
                  <c:v>299</c:v>
                </c:pt>
                <c:pt idx="35">
                  <c:v>299</c:v>
                </c:pt>
                <c:pt idx="36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D-4383-9FF5-BBB3ED7D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30304"/>
        <c:axId val="172524032"/>
      </c:lineChart>
      <c:dateAx>
        <c:axId val="172530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4032"/>
        <c:crosses val="autoZero"/>
        <c:auto val="0"/>
        <c:lblOffset val="100"/>
        <c:baseTimeUnit val="months"/>
      </c:dateAx>
      <c:valAx>
        <c:axId val="1725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3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Camagua E2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Resumen!$B$81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63291610893968E-2"/>
                  <c:y val="-3.426117088108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5AA-485A-941A-D75C4F52B231}"/>
                </c:ext>
              </c:extLst>
            </c:dLbl>
            <c:dLbl>
              <c:idx val="1"/>
              <c:layout>
                <c:manualLayout>
                  <c:x val="-2.4770025792714152E-2"/>
                  <c:y val="-3.06575693225116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5AA-485A-941A-D75C4F52B231}"/>
                </c:ext>
              </c:extLst>
            </c:dLbl>
            <c:dLbl>
              <c:idx val="2"/>
              <c:layout>
                <c:manualLayout>
                  <c:x val="-3.0459924519983864E-2"/>
                  <c:y val="-2.7053967763939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AA-485A-941A-D75C4F52B2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Resumen!$BE$7:$CL$7</c:f>
              <c:numCache>
                <c:formatCode>mmm\-yy</c:formatCode>
                <c:ptCount val="34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  <c:pt idx="12">
                  <c:v>44896</c:v>
                </c:pt>
                <c:pt idx="13">
                  <c:v>44927</c:v>
                </c:pt>
                <c:pt idx="14">
                  <c:v>44958</c:v>
                </c:pt>
                <c:pt idx="15">
                  <c:v>44986</c:v>
                </c:pt>
                <c:pt idx="16">
                  <c:v>45017</c:v>
                </c:pt>
                <c:pt idx="17">
                  <c:v>45047</c:v>
                </c:pt>
                <c:pt idx="18">
                  <c:v>45078</c:v>
                </c:pt>
                <c:pt idx="19">
                  <c:v>45108</c:v>
                </c:pt>
                <c:pt idx="20">
                  <c:v>45139</c:v>
                </c:pt>
                <c:pt idx="21">
                  <c:v>45170</c:v>
                </c:pt>
                <c:pt idx="22">
                  <c:v>45200</c:v>
                </c:pt>
                <c:pt idx="23">
                  <c:v>45231</c:v>
                </c:pt>
                <c:pt idx="24">
                  <c:v>45261</c:v>
                </c:pt>
                <c:pt idx="25">
                  <c:v>45292</c:v>
                </c:pt>
                <c:pt idx="26">
                  <c:v>45323</c:v>
                </c:pt>
                <c:pt idx="27">
                  <c:v>45352</c:v>
                </c:pt>
                <c:pt idx="28">
                  <c:v>45383</c:v>
                </c:pt>
                <c:pt idx="29">
                  <c:v>45413</c:v>
                </c:pt>
                <c:pt idx="30">
                  <c:v>45444</c:v>
                </c:pt>
                <c:pt idx="31">
                  <c:v>45474</c:v>
                </c:pt>
                <c:pt idx="32">
                  <c:v>45505</c:v>
                </c:pt>
                <c:pt idx="33">
                  <c:v>45536</c:v>
                </c:pt>
              </c:numCache>
            </c:numRef>
          </c:cat>
          <c:val>
            <c:numRef>
              <c:f>Resumen!$BE$87:$CL$87</c:f>
              <c:numCache>
                <c:formatCode>0</c:formatCode>
                <c:ptCount val="34"/>
                <c:pt idx="0">
                  <c:v>37</c:v>
                </c:pt>
                <c:pt idx="1">
                  <c:v>78</c:v>
                </c:pt>
                <c:pt idx="2">
                  <c:v>98</c:v>
                </c:pt>
                <c:pt idx="3">
                  <c:v>119</c:v>
                </c:pt>
                <c:pt idx="4">
                  <c:v>122</c:v>
                </c:pt>
                <c:pt idx="5">
                  <c:v>130</c:v>
                </c:pt>
                <c:pt idx="6">
                  <c:v>141</c:v>
                </c:pt>
                <c:pt idx="7">
                  <c:v>149</c:v>
                </c:pt>
                <c:pt idx="8">
                  <c:v>152</c:v>
                </c:pt>
                <c:pt idx="9">
                  <c:v>164</c:v>
                </c:pt>
                <c:pt idx="10">
                  <c:v>168</c:v>
                </c:pt>
                <c:pt idx="11">
                  <c:v>169</c:v>
                </c:pt>
                <c:pt idx="12">
                  <c:v>171</c:v>
                </c:pt>
                <c:pt idx="13">
                  <c:v>172</c:v>
                </c:pt>
                <c:pt idx="14">
                  <c:v>172</c:v>
                </c:pt>
                <c:pt idx="15">
                  <c:v>175</c:v>
                </c:pt>
                <c:pt idx="16">
                  <c:v>172</c:v>
                </c:pt>
                <c:pt idx="17">
                  <c:v>170</c:v>
                </c:pt>
                <c:pt idx="18">
                  <c:v>168</c:v>
                </c:pt>
                <c:pt idx="19">
                  <c:v>170</c:v>
                </c:pt>
                <c:pt idx="20">
                  <c:v>166</c:v>
                </c:pt>
                <c:pt idx="21">
                  <c:v>168</c:v>
                </c:pt>
                <c:pt idx="22">
                  <c:v>169</c:v>
                </c:pt>
                <c:pt idx="23">
                  <c:v>169</c:v>
                </c:pt>
                <c:pt idx="24">
                  <c:v>170</c:v>
                </c:pt>
                <c:pt idx="25">
                  <c:v>169</c:v>
                </c:pt>
                <c:pt idx="26">
                  <c:v>170</c:v>
                </c:pt>
                <c:pt idx="27">
                  <c:v>169</c:v>
                </c:pt>
                <c:pt idx="28">
                  <c:v>171</c:v>
                </c:pt>
                <c:pt idx="29">
                  <c:v>169</c:v>
                </c:pt>
                <c:pt idx="30">
                  <c:v>171</c:v>
                </c:pt>
                <c:pt idx="31">
                  <c:v>170</c:v>
                </c:pt>
                <c:pt idx="32">
                  <c:v>172</c:v>
                </c:pt>
                <c:pt idx="33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A-4439-B3CA-A7C8ECC302ED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76759974534343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5AA-485A-941A-D75C4F52B231}"/>
                </c:ext>
              </c:extLst>
            </c:dLbl>
            <c:dLbl>
              <c:idx val="1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AA-485A-941A-D75C4F52B231}"/>
                </c:ext>
              </c:extLst>
            </c:dLbl>
            <c:dLbl>
              <c:idx val="2"/>
              <c:layout>
                <c:manualLayout>
                  <c:x val="-2.4770025792714187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5AA-485A-941A-D75C4F52B2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Resumen!$BE$7:$CL$7</c:f>
              <c:numCache>
                <c:formatCode>mmm\-yy</c:formatCode>
                <c:ptCount val="34"/>
                <c:pt idx="0">
                  <c:v>44531</c:v>
                </c:pt>
                <c:pt idx="1">
                  <c:v>44562</c:v>
                </c:pt>
                <c:pt idx="2">
                  <c:v>44593</c:v>
                </c:pt>
                <c:pt idx="3">
                  <c:v>44621</c:v>
                </c:pt>
                <c:pt idx="4">
                  <c:v>44652</c:v>
                </c:pt>
                <c:pt idx="5">
                  <c:v>44682</c:v>
                </c:pt>
                <c:pt idx="6">
                  <c:v>44713</c:v>
                </c:pt>
                <c:pt idx="7">
                  <c:v>44743</c:v>
                </c:pt>
                <c:pt idx="8">
                  <c:v>44774</c:v>
                </c:pt>
                <c:pt idx="9">
                  <c:v>44805</c:v>
                </c:pt>
                <c:pt idx="10">
                  <c:v>44835</c:v>
                </c:pt>
                <c:pt idx="11">
                  <c:v>44866</c:v>
                </c:pt>
                <c:pt idx="12">
                  <c:v>44896</c:v>
                </c:pt>
                <c:pt idx="13">
                  <c:v>44927</c:v>
                </c:pt>
                <c:pt idx="14">
                  <c:v>44958</c:v>
                </c:pt>
                <c:pt idx="15">
                  <c:v>44986</c:v>
                </c:pt>
                <c:pt idx="16">
                  <c:v>45017</c:v>
                </c:pt>
                <c:pt idx="17">
                  <c:v>45047</c:v>
                </c:pt>
                <c:pt idx="18">
                  <c:v>45078</c:v>
                </c:pt>
                <c:pt idx="19">
                  <c:v>45108</c:v>
                </c:pt>
                <c:pt idx="20">
                  <c:v>45139</c:v>
                </c:pt>
                <c:pt idx="21">
                  <c:v>45170</c:v>
                </c:pt>
                <c:pt idx="22">
                  <c:v>45200</c:v>
                </c:pt>
                <c:pt idx="23">
                  <c:v>45231</c:v>
                </c:pt>
                <c:pt idx="24">
                  <c:v>45261</c:v>
                </c:pt>
                <c:pt idx="25">
                  <c:v>45292</c:v>
                </c:pt>
                <c:pt idx="26">
                  <c:v>45323</c:v>
                </c:pt>
                <c:pt idx="27">
                  <c:v>45352</c:v>
                </c:pt>
                <c:pt idx="28">
                  <c:v>45383</c:v>
                </c:pt>
                <c:pt idx="29">
                  <c:v>45413</c:v>
                </c:pt>
                <c:pt idx="30">
                  <c:v>45444</c:v>
                </c:pt>
                <c:pt idx="31">
                  <c:v>45474</c:v>
                </c:pt>
                <c:pt idx="32">
                  <c:v>45505</c:v>
                </c:pt>
                <c:pt idx="33">
                  <c:v>45536</c:v>
                </c:pt>
              </c:numCache>
            </c:numRef>
          </c:cat>
          <c:val>
            <c:numRef>
              <c:f>Resumen!$BE$89:$CL$89</c:f>
              <c:numCache>
                <c:formatCode>0</c:formatCode>
                <c:ptCount val="34"/>
                <c:pt idx="0">
                  <c:v>25</c:v>
                </c:pt>
                <c:pt idx="1">
                  <c:v>75</c:v>
                </c:pt>
                <c:pt idx="2">
                  <c:v>105</c:v>
                </c:pt>
                <c:pt idx="3">
                  <c:v>130</c:v>
                </c:pt>
                <c:pt idx="4">
                  <c:v>150</c:v>
                </c:pt>
                <c:pt idx="5">
                  <c:v>160</c:v>
                </c:pt>
                <c:pt idx="6">
                  <c:v>170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AA-4439-B3CA-A7C8ECC30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5992"/>
        <c:axId val="172529520"/>
      </c:lineChart>
      <c:dateAx>
        <c:axId val="1725259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9520"/>
        <c:crosses val="autoZero"/>
        <c:auto val="0"/>
        <c:lblOffset val="100"/>
        <c:baseTimeUnit val="months"/>
      </c:dateAx>
      <c:valAx>
        <c:axId val="1725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Camagua E3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Resumen!$B$81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Resumen!$BN$7:$CM$7</c:f>
              <c:numCache>
                <c:formatCode>mmm\-yy</c:formatCode>
                <c:ptCount val="26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  <c:pt idx="22">
                  <c:v>45474</c:v>
                </c:pt>
                <c:pt idx="23">
                  <c:v>45505</c:v>
                </c:pt>
                <c:pt idx="24">
                  <c:v>45536</c:v>
                </c:pt>
                <c:pt idx="25">
                  <c:v>45566</c:v>
                </c:pt>
              </c:numCache>
            </c:numRef>
          </c:cat>
          <c:val>
            <c:numRef>
              <c:f>Resumen!$BN$93:$CL$93</c:f>
              <c:numCache>
                <c:formatCode>0</c:formatCode>
                <c:ptCount val="25"/>
                <c:pt idx="0">
                  <c:v>34</c:v>
                </c:pt>
                <c:pt idx="1">
                  <c:v>55</c:v>
                </c:pt>
                <c:pt idx="2">
                  <c:v>67</c:v>
                </c:pt>
                <c:pt idx="3">
                  <c:v>83</c:v>
                </c:pt>
                <c:pt idx="4">
                  <c:v>94</c:v>
                </c:pt>
                <c:pt idx="5">
                  <c:v>104</c:v>
                </c:pt>
                <c:pt idx="6">
                  <c:v>115</c:v>
                </c:pt>
                <c:pt idx="7">
                  <c:v>113</c:v>
                </c:pt>
                <c:pt idx="8">
                  <c:v>111</c:v>
                </c:pt>
                <c:pt idx="9">
                  <c:v>114</c:v>
                </c:pt>
                <c:pt idx="10">
                  <c:v>122</c:v>
                </c:pt>
                <c:pt idx="11">
                  <c:v>126</c:v>
                </c:pt>
                <c:pt idx="12">
                  <c:v>132</c:v>
                </c:pt>
                <c:pt idx="13">
                  <c:v>135</c:v>
                </c:pt>
                <c:pt idx="14">
                  <c:v>140</c:v>
                </c:pt>
                <c:pt idx="15">
                  <c:v>149</c:v>
                </c:pt>
                <c:pt idx="16">
                  <c:v>160</c:v>
                </c:pt>
                <c:pt idx="17">
                  <c:v>170</c:v>
                </c:pt>
                <c:pt idx="18">
                  <c:v>183</c:v>
                </c:pt>
                <c:pt idx="19">
                  <c:v>190</c:v>
                </c:pt>
                <c:pt idx="20">
                  <c:v>193</c:v>
                </c:pt>
                <c:pt idx="21">
                  <c:v>204</c:v>
                </c:pt>
                <c:pt idx="22">
                  <c:v>220</c:v>
                </c:pt>
                <c:pt idx="23">
                  <c:v>231</c:v>
                </c:pt>
                <c:pt idx="24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59-4329-899D-49526F801A45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Resumen!$BN$7:$CM$7</c:f>
              <c:numCache>
                <c:formatCode>mmm\-yy</c:formatCode>
                <c:ptCount val="26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  <c:pt idx="22">
                  <c:v>45474</c:v>
                </c:pt>
                <c:pt idx="23">
                  <c:v>45505</c:v>
                </c:pt>
                <c:pt idx="24">
                  <c:v>45536</c:v>
                </c:pt>
                <c:pt idx="25">
                  <c:v>45566</c:v>
                </c:pt>
              </c:numCache>
            </c:numRef>
          </c:cat>
          <c:val>
            <c:numRef>
              <c:f>Resumen!$BN$95:$CM$95</c:f>
              <c:numCache>
                <c:formatCode>0</c:formatCode>
                <c:ptCount val="26"/>
                <c:pt idx="0">
                  <c:v>30</c:v>
                </c:pt>
                <c:pt idx="1">
                  <c:v>50</c:v>
                </c:pt>
                <c:pt idx="2">
                  <c:v>68</c:v>
                </c:pt>
                <c:pt idx="3">
                  <c:v>83</c:v>
                </c:pt>
                <c:pt idx="4">
                  <c:v>93</c:v>
                </c:pt>
                <c:pt idx="5">
                  <c:v>103</c:v>
                </c:pt>
                <c:pt idx="6">
                  <c:v>115</c:v>
                </c:pt>
                <c:pt idx="7">
                  <c:v>127</c:v>
                </c:pt>
                <c:pt idx="8">
                  <c:v>137</c:v>
                </c:pt>
                <c:pt idx="9">
                  <c:v>147</c:v>
                </c:pt>
                <c:pt idx="10">
                  <c:v>157</c:v>
                </c:pt>
                <c:pt idx="11">
                  <c:v>167</c:v>
                </c:pt>
                <c:pt idx="12">
                  <c:v>177</c:v>
                </c:pt>
                <c:pt idx="13">
                  <c:v>187</c:v>
                </c:pt>
                <c:pt idx="14">
                  <c:v>197</c:v>
                </c:pt>
                <c:pt idx="15">
                  <c:v>207</c:v>
                </c:pt>
                <c:pt idx="16">
                  <c:v>217</c:v>
                </c:pt>
                <c:pt idx="17">
                  <c:v>227</c:v>
                </c:pt>
                <c:pt idx="18">
                  <c:v>237</c:v>
                </c:pt>
                <c:pt idx="19">
                  <c:v>247</c:v>
                </c:pt>
                <c:pt idx="20">
                  <c:v>257</c:v>
                </c:pt>
                <c:pt idx="21">
                  <c:v>267</c:v>
                </c:pt>
                <c:pt idx="22">
                  <c:v>277</c:v>
                </c:pt>
                <c:pt idx="23">
                  <c:v>287</c:v>
                </c:pt>
                <c:pt idx="24">
                  <c:v>297</c:v>
                </c:pt>
                <c:pt idx="25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59-4329-899D-49526F80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5600"/>
        <c:axId val="172526776"/>
      </c:lineChart>
      <c:dateAx>
        <c:axId val="172525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6776"/>
        <c:crosses val="autoZero"/>
        <c:auto val="0"/>
        <c:lblOffset val="100"/>
        <c:baseTimeUnit val="months"/>
      </c:dateAx>
      <c:valAx>
        <c:axId val="17252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MONTE SIÓN TORRE 1</a:t>
            </a:r>
          </a:p>
          <a:p>
            <a:pPr>
              <a:defRPr/>
            </a:pPr>
            <a:r>
              <a:rPr lang="es-CO"/>
              <a:t>Meta teórica</a:t>
            </a:r>
            <a:r>
              <a:rPr lang="es-CO" baseline="0"/>
              <a:t> acumulada/Vtas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Resumen!$J$7:$AU$7</c:f>
              <c:numCache>
                <c:formatCode>mmm\-yy</c:formatCode>
                <c:ptCount val="3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</c:numCache>
            </c:numRef>
          </c:cat>
          <c:val>
            <c:numRef>
              <c:f>Resumen!$J$255:$AU$255</c:f>
              <c:numCache>
                <c:formatCode>0</c:formatCode>
                <c:ptCount val="38"/>
                <c:pt idx="0">
                  <c:v>118</c:v>
                </c:pt>
                <c:pt idx="1">
                  <c:v>131</c:v>
                </c:pt>
                <c:pt idx="2">
                  <c:v>136</c:v>
                </c:pt>
                <c:pt idx="3">
                  <c:v>140</c:v>
                </c:pt>
                <c:pt idx="4">
                  <c:v>141</c:v>
                </c:pt>
                <c:pt idx="5">
                  <c:v>146</c:v>
                </c:pt>
                <c:pt idx="6">
                  <c:v>148</c:v>
                </c:pt>
                <c:pt idx="7">
                  <c:v>152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155</c:v>
                </c:pt>
                <c:pt idx="12">
                  <c:v>155</c:v>
                </c:pt>
                <c:pt idx="13">
                  <c:v>155</c:v>
                </c:pt>
                <c:pt idx="14">
                  <c:v>155</c:v>
                </c:pt>
                <c:pt idx="15">
                  <c:v>156</c:v>
                </c:pt>
                <c:pt idx="16">
                  <c:v>156</c:v>
                </c:pt>
                <c:pt idx="17">
                  <c:v>156</c:v>
                </c:pt>
                <c:pt idx="18">
                  <c:v>158</c:v>
                </c:pt>
                <c:pt idx="19">
                  <c:v>158</c:v>
                </c:pt>
                <c:pt idx="20">
                  <c:v>163</c:v>
                </c:pt>
                <c:pt idx="21">
                  <c:v>161</c:v>
                </c:pt>
                <c:pt idx="22">
                  <c:v>163</c:v>
                </c:pt>
                <c:pt idx="23">
                  <c:v>163</c:v>
                </c:pt>
                <c:pt idx="24">
                  <c:v>163</c:v>
                </c:pt>
                <c:pt idx="25">
                  <c:v>162</c:v>
                </c:pt>
                <c:pt idx="26">
                  <c:v>162</c:v>
                </c:pt>
                <c:pt idx="27">
                  <c:v>162</c:v>
                </c:pt>
                <c:pt idx="28">
                  <c:v>162</c:v>
                </c:pt>
                <c:pt idx="29">
                  <c:v>162</c:v>
                </c:pt>
                <c:pt idx="30">
                  <c:v>164</c:v>
                </c:pt>
                <c:pt idx="31">
                  <c:v>164</c:v>
                </c:pt>
                <c:pt idx="32">
                  <c:v>166</c:v>
                </c:pt>
                <c:pt idx="33">
                  <c:v>166</c:v>
                </c:pt>
                <c:pt idx="34">
                  <c:v>166</c:v>
                </c:pt>
                <c:pt idx="35">
                  <c:v>168</c:v>
                </c:pt>
                <c:pt idx="36">
                  <c:v>170</c:v>
                </c:pt>
                <c:pt idx="37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F-4687-BDBD-794265C66EC2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Resumen!$J$7:$AU$7</c:f>
              <c:numCache>
                <c:formatCode>mmm\-yy</c:formatCode>
                <c:ptCount val="3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</c:numCache>
            </c:numRef>
          </c:cat>
          <c:val>
            <c:numRef>
              <c:f>Resumen!$J$257:$AU$257</c:f>
              <c:numCache>
                <c:formatCode>0</c:formatCode>
                <c:ptCount val="38"/>
                <c:pt idx="0">
                  <c:v>116</c:v>
                </c:pt>
                <c:pt idx="1">
                  <c:v>124</c:v>
                </c:pt>
                <c:pt idx="2">
                  <c:v>132</c:v>
                </c:pt>
                <c:pt idx="3">
                  <c:v>134</c:v>
                </c:pt>
                <c:pt idx="4">
                  <c:v>136</c:v>
                </c:pt>
                <c:pt idx="5">
                  <c:v>138</c:v>
                </c:pt>
                <c:pt idx="6">
                  <c:v>140</c:v>
                </c:pt>
                <c:pt idx="7">
                  <c:v>142</c:v>
                </c:pt>
                <c:pt idx="8">
                  <c:v>144</c:v>
                </c:pt>
                <c:pt idx="9">
                  <c:v>146</c:v>
                </c:pt>
                <c:pt idx="10">
                  <c:v>148</c:v>
                </c:pt>
                <c:pt idx="11">
                  <c:v>150</c:v>
                </c:pt>
                <c:pt idx="12">
                  <c:v>152</c:v>
                </c:pt>
                <c:pt idx="13">
                  <c:v>154</c:v>
                </c:pt>
                <c:pt idx="14">
                  <c:v>156</c:v>
                </c:pt>
                <c:pt idx="15">
                  <c:v>158</c:v>
                </c:pt>
                <c:pt idx="16">
                  <c:v>160</c:v>
                </c:pt>
                <c:pt idx="17">
                  <c:v>162</c:v>
                </c:pt>
                <c:pt idx="18">
                  <c:v>164</c:v>
                </c:pt>
                <c:pt idx="19">
                  <c:v>166</c:v>
                </c:pt>
                <c:pt idx="20">
                  <c:v>168</c:v>
                </c:pt>
                <c:pt idx="21">
                  <c:v>170</c:v>
                </c:pt>
                <c:pt idx="22">
                  <c:v>172</c:v>
                </c:pt>
                <c:pt idx="23">
                  <c:v>174</c:v>
                </c:pt>
                <c:pt idx="24">
                  <c:v>176</c:v>
                </c:pt>
                <c:pt idx="25">
                  <c:v>176</c:v>
                </c:pt>
                <c:pt idx="26">
                  <c:v>176</c:v>
                </c:pt>
                <c:pt idx="27">
                  <c:v>176</c:v>
                </c:pt>
                <c:pt idx="28">
                  <c:v>176</c:v>
                </c:pt>
                <c:pt idx="29">
                  <c:v>176</c:v>
                </c:pt>
                <c:pt idx="30">
                  <c:v>176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176</c:v>
                </c:pt>
                <c:pt idx="37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F-4687-BDBD-794265C6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7320"/>
        <c:axId val="173123008"/>
      </c:lineChart>
      <c:dateAx>
        <c:axId val="173127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3008"/>
        <c:crosses val="autoZero"/>
        <c:auto val="1"/>
        <c:lblOffset val="100"/>
        <c:baseTimeUnit val="months"/>
      </c:dateAx>
      <c:valAx>
        <c:axId val="1731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MONTE SIÓN TORRE 2</a:t>
            </a:r>
          </a:p>
          <a:p>
            <a:pPr>
              <a:defRPr/>
            </a:pPr>
            <a:r>
              <a:rPr lang="es-CO"/>
              <a:t>Meta teórica</a:t>
            </a:r>
            <a:r>
              <a:rPr lang="es-CO" baseline="0"/>
              <a:t> acumulada/Vtas  acumuladas</a:t>
            </a:r>
            <a:endParaRPr lang="es-CO"/>
          </a:p>
        </c:rich>
      </c:tx>
      <c:layout>
        <c:manualLayout>
          <c:xMode val="edge"/>
          <c:yMode val="edge"/>
          <c:x val="0.24207224714837675"/>
          <c:y val="3.70370490382842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Resumen!$L$7:$BE$7</c:f>
              <c:numCache>
                <c:formatCode>mmm\-yy</c:formatCode>
                <c:ptCount val="46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</c:numCache>
            </c:numRef>
          </c:cat>
          <c:val>
            <c:numRef>
              <c:f>Resumen!$L$111:$BE$111</c:f>
              <c:numCache>
                <c:formatCode>0</c:formatCode>
                <c:ptCount val="46"/>
                <c:pt idx="0">
                  <c:v>3</c:v>
                </c:pt>
                <c:pt idx="1">
                  <c:v>8</c:v>
                </c:pt>
                <c:pt idx="2">
                  <c:v>9</c:v>
                </c:pt>
                <c:pt idx="3">
                  <c:v>12</c:v>
                </c:pt>
                <c:pt idx="4">
                  <c:v>13</c:v>
                </c:pt>
                <c:pt idx="5">
                  <c:v>18</c:v>
                </c:pt>
                <c:pt idx="6">
                  <c:v>24</c:v>
                </c:pt>
                <c:pt idx="7">
                  <c:v>30</c:v>
                </c:pt>
                <c:pt idx="8">
                  <c:v>36</c:v>
                </c:pt>
                <c:pt idx="9">
                  <c:v>37</c:v>
                </c:pt>
                <c:pt idx="10">
                  <c:v>39</c:v>
                </c:pt>
                <c:pt idx="11">
                  <c:v>46</c:v>
                </c:pt>
                <c:pt idx="12">
                  <c:v>53</c:v>
                </c:pt>
                <c:pt idx="13">
                  <c:v>58</c:v>
                </c:pt>
                <c:pt idx="14">
                  <c:v>58</c:v>
                </c:pt>
                <c:pt idx="15">
                  <c:v>62</c:v>
                </c:pt>
                <c:pt idx="16">
                  <c:v>73</c:v>
                </c:pt>
                <c:pt idx="17">
                  <c:v>87</c:v>
                </c:pt>
                <c:pt idx="18">
                  <c:v>96</c:v>
                </c:pt>
                <c:pt idx="19">
                  <c:v>101</c:v>
                </c:pt>
                <c:pt idx="20">
                  <c:v>103</c:v>
                </c:pt>
                <c:pt idx="21">
                  <c:v>107</c:v>
                </c:pt>
                <c:pt idx="22">
                  <c:v>113</c:v>
                </c:pt>
                <c:pt idx="23">
                  <c:v>123</c:v>
                </c:pt>
                <c:pt idx="24">
                  <c:v>130</c:v>
                </c:pt>
                <c:pt idx="25">
                  <c:v>130</c:v>
                </c:pt>
                <c:pt idx="26">
                  <c:v>130</c:v>
                </c:pt>
                <c:pt idx="27">
                  <c:v>137</c:v>
                </c:pt>
                <c:pt idx="28">
                  <c:v>150</c:v>
                </c:pt>
                <c:pt idx="29">
                  <c:v>164</c:v>
                </c:pt>
                <c:pt idx="30">
                  <c:v>170</c:v>
                </c:pt>
                <c:pt idx="31">
                  <c:v>173</c:v>
                </c:pt>
                <c:pt idx="32">
                  <c:v>175</c:v>
                </c:pt>
                <c:pt idx="33">
                  <c:v>174</c:v>
                </c:pt>
                <c:pt idx="34">
                  <c:v>176</c:v>
                </c:pt>
                <c:pt idx="35">
                  <c:v>175</c:v>
                </c:pt>
                <c:pt idx="36">
                  <c:v>176</c:v>
                </c:pt>
                <c:pt idx="37">
                  <c:v>176</c:v>
                </c:pt>
                <c:pt idx="38">
                  <c:v>175</c:v>
                </c:pt>
                <c:pt idx="39">
                  <c:v>175</c:v>
                </c:pt>
                <c:pt idx="40">
                  <c:v>176</c:v>
                </c:pt>
                <c:pt idx="41">
                  <c:v>174</c:v>
                </c:pt>
                <c:pt idx="42">
                  <c:v>175</c:v>
                </c:pt>
                <c:pt idx="43">
                  <c:v>174</c:v>
                </c:pt>
                <c:pt idx="44">
                  <c:v>174</c:v>
                </c:pt>
                <c:pt idx="45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E-4694-A4DB-A193F803C2C8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Resumen!$L$7:$BE$7</c:f>
              <c:numCache>
                <c:formatCode>mmm\-yy</c:formatCode>
                <c:ptCount val="46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</c:numCache>
            </c:numRef>
          </c:cat>
          <c:val>
            <c:numRef>
              <c:f>Resumen!$L$113:$BE$113</c:f>
              <c:numCache>
                <c:formatCode>0</c:formatCode>
                <c:ptCount val="46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26</c:v>
                </c:pt>
                <c:pt idx="6">
                  <c:v>32</c:v>
                </c:pt>
                <c:pt idx="7">
                  <c:v>38</c:v>
                </c:pt>
                <c:pt idx="8">
                  <c:v>44</c:v>
                </c:pt>
                <c:pt idx="9">
                  <c:v>50</c:v>
                </c:pt>
                <c:pt idx="10">
                  <c:v>56</c:v>
                </c:pt>
                <c:pt idx="11">
                  <c:v>62</c:v>
                </c:pt>
                <c:pt idx="12">
                  <c:v>68</c:v>
                </c:pt>
                <c:pt idx="13">
                  <c:v>74</c:v>
                </c:pt>
                <c:pt idx="14">
                  <c:v>80</c:v>
                </c:pt>
                <c:pt idx="15">
                  <c:v>86</c:v>
                </c:pt>
                <c:pt idx="16">
                  <c:v>92</c:v>
                </c:pt>
                <c:pt idx="17">
                  <c:v>98</c:v>
                </c:pt>
                <c:pt idx="18">
                  <c:v>104</c:v>
                </c:pt>
                <c:pt idx="19">
                  <c:v>110</c:v>
                </c:pt>
                <c:pt idx="20">
                  <c:v>116</c:v>
                </c:pt>
                <c:pt idx="21">
                  <c:v>122</c:v>
                </c:pt>
                <c:pt idx="22">
                  <c:v>128</c:v>
                </c:pt>
                <c:pt idx="23">
                  <c:v>134</c:v>
                </c:pt>
                <c:pt idx="24">
                  <c:v>140</c:v>
                </c:pt>
                <c:pt idx="25">
                  <c:v>146</c:v>
                </c:pt>
                <c:pt idx="26">
                  <c:v>152</c:v>
                </c:pt>
                <c:pt idx="27">
                  <c:v>158</c:v>
                </c:pt>
                <c:pt idx="28">
                  <c:v>164</c:v>
                </c:pt>
                <c:pt idx="29">
                  <c:v>170</c:v>
                </c:pt>
                <c:pt idx="30">
                  <c:v>174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176</c:v>
                </c:pt>
                <c:pt idx="37">
                  <c:v>176</c:v>
                </c:pt>
                <c:pt idx="38">
                  <c:v>176</c:v>
                </c:pt>
                <c:pt idx="39">
                  <c:v>176</c:v>
                </c:pt>
                <c:pt idx="40">
                  <c:v>176</c:v>
                </c:pt>
                <c:pt idx="41">
                  <c:v>176</c:v>
                </c:pt>
                <c:pt idx="42">
                  <c:v>176</c:v>
                </c:pt>
                <c:pt idx="43">
                  <c:v>176</c:v>
                </c:pt>
                <c:pt idx="44">
                  <c:v>176</c:v>
                </c:pt>
                <c:pt idx="45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E-4694-A4DB-A193F803C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6928"/>
        <c:axId val="173128104"/>
      </c:lineChart>
      <c:dateAx>
        <c:axId val="1731269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8104"/>
        <c:crosses val="autoZero"/>
        <c:auto val="1"/>
        <c:lblOffset val="100"/>
        <c:baseTimeUnit val="months"/>
      </c:dateAx>
      <c:valAx>
        <c:axId val="17312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MONTE SIÓN TORRE 3</a:t>
            </a:r>
          </a:p>
          <a:p>
            <a:pPr>
              <a:defRPr/>
            </a:pPr>
            <a:r>
              <a:rPr lang="es-CO"/>
              <a:t>Meta teórica</a:t>
            </a:r>
            <a:r>
              <a:rPr lang="es-CO" baseline="0"/>
              <a:t> acumulada/Vtas 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-2.0999313273799718E-2"/>
                  <c:y val="2.80391421660527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A46-4472-B6B2-F18838BDFC0D}"/>
                </c:ext>
              </c:extLst>
            </c:dLbl>
            <c:dLbl>
              <c:idx val="34"/>
              <c:layout>
                <c:manualLayout>
                  <c:x val="-2.0999313273799617E-2"/>
                  <c:y val="2.80391421660527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A46-4472-B6B2-F18838BDFC0D}"/>
                </c:ext>
              </c:extLst>
            </c:dLbl>
            <c:dLbl>
              <c:idx val="35"/>
              <c:layout>
                <c:manualLayout>
                  <c:x val="-2.0999313273799815E-2"/>
                  <c:y val="3.17739694302918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A46-4472-B6B2-F18838BDFC0D}"/>
                </c:ext>
              </c:extLst>
            </c:dLbl>
            <c:dLbl>
              <c:idx val="36"/>
              <c:layout>
                <c:manualLayout>
                  <c:x val="-1.5739191068657423E-2"/>
                  <c:y val="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A46-4472-B6B2-F18838BDFC0D}"/>
                </c:ext>
              </c:extLst>
            </c:dLbl>
            <c:dLbl>
              <c:idx val="37"/>
              <c:layout>
                <c:manualLayout>
                  <c:x val="-1.8140630876205936E-2"/>
                  <c:y val="2.80391421660527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56-4062-820B-529705386B62}"/>
                </c:ext>
              </c:extLst>
            </c:dLbl>
            <c:dLbl>
              <c:idx val="38"/>
              <c:layout>
                <c:manualLayout>
                  <c:x val="-2.0999313273799815E-2"/>
                  <c:y val="2.4304314901813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88-4198-A804-588CA7CAA0A7}"/>
                </c:ext>
              </c:extLst>
            </c:dLbl>
            <c:dLbl>
              <c:idx val="39"/>
              <c:layout>
                <c:manualLayout>
                  <c:x val="-1.7518362730913166E-2"/>
                  <c:y val="2.4304314901813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88-4198-A804-588CA7CAA0A7}"/>
                </c:ext>
              </c:extLst>
            </c:dLbl>
            <c:dLbl>
              <c:idx val="40"/>
              <c:layout>
                <c:manualLayout>
                  <c:x val="-1.9967768816766769E-2"/>
                  <c:y val="2.8039142166052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36-4670-B4EE-AC87C7A8F7E4}"/>
                </c:ext>
              </c:extLst>
            </c:dLbl>
            <c:dLbl>
              <c:idx val="41"/>
              <c:layout>
                <c:manualLayout>
                  <c:x val="-1.6955270960428453E-2"/>
                  <c:y val="2.80391421660527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F-4C3E-B6EB-1423A8149107}"/>
                </c:ext>
              </c:extLst>
            </c:dLbl>
            <c:dLbl>
              <c:idx val="42"/>
              <c:layout>
                <c:manualLayout>
                  <c:x val="-1.532452528744466E-2"/>
                  <c:y val="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07-4893-977C-22886D2384FC}"/>
                </c:ext>
              </c:extLst>
            </c:dLbl>
            <c:dLbl>
              <c:idx val="43"/>
              <c:layout>
                <c:manualLayout>
                  <c:x val="-1.9630388027789398E-2"/>
                  <c:y val="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F50-4587-A40F-AEAA578FE903}"/>
                </c:ext>
              </c:extLst>
            </c:dLbl>
            <c:dLbl>
              <c:idx val="44"/>
              <c:layout>
                <c:manualLayout>
                  <c:x val="-2.0311401390332218E-2"/>
                  <c:y val="2.43043149018136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0-4587-A40F-AEAA578FE903}"/>
                </c:ext>
              </c:extLst>
            </c:dLbl>
            <c:dLbl>
              <c:idx val="45"/>
              <c:layout>
                <c:manualLayout>
                  <c:x val="-1.8713962638688766E-2"/>
                  <c:y val="2.8039142166052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BE-4A8C-B3FF-F5FC6CEAB263}"/>
                </c:ext>
              </c:extLst>
            </c:dLbl>
            <c:dLbl>
              <c:idx val="46"/>
              <c:layout>
                <c:manualLayout>
                  <c:x val="-1.6892537535768561E-2"/>
                  <c:y val="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0DB-471A-B795-3F8CC4384D24}"/>
                </c:ext>
              </c:extLst>
            </c:dLbl>
            <c:dLbl>
              <c:idx val="47"/>
              <c:layout>
                <c:manualLayout>
                  <c:x val="-1.9654532851026116E-2"/>
                  <c:y val="3.17739694302917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DB-471A-B795-3F8CC4384D24}"/>
                </c:ext>
              </c:extLst>
            </c:dLbl>
            <c:dLbl>
              <c:idx val="48"/>
              <c:layout>
                <c:manualLayout>
                  <c:x val="-7.1330706362193264E-3"/>
                  <c:y val="3.17739694302918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10-4F9D-8854-1266F993FB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Resumen!$AP$7:$CL$7</c:f>
              <c:numCache>
                <c:formatCode>mmm\-yy</c:formatCode>
                <c:ptCount val="49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  <c:pt idx="23">
                  <c:v>44774</c:v>
                </c:pt>
                <c:pt idx="24">
                  <c:v>44805</c:v>
                </c:pt>
                <c:pt idx="25">
                  <c:v>44835</c:v>
                </c:pt>
                <c:pt idx="26">
                  <c:v>44866</c:v>
                </c:pt>
                <c:pt idx="27">
                  <c:v>44896</c:v>
                </c:pt>
                <c:pt idx="28">
                  <c:v>44927</c:v>
                </c:pt>
                <c:pt idx="29">
                  <c:v>44958</c:v>
                </c:pt>
                <c:pt idx="30">
                  <c:v>44986</c:v>
                </c:pt>
                <c:pt idx="31">
                  <c:v>45017</c:v>
                </c:pt>
                <c:pt idx="32">
                  <c:v>45047</c:v>
                </c:pt>
                <c:pt idx="33">
                  <c:v>45078</c:v>
                </c:pt>
                <c:pt idx="34">
                  <c:v>45108</c:v>
                </c:pt>
                <c:pt idx="35">
                  <c:v>45139</c:v>
                </c:pt>
                <c:pt idx="36">
                  <c:v>45170</c:v>
                </c:pt>
                <c:pt idx="37">
                  <c:v>45200</c:v>
                </c:pt>
                <c:pt idx="38">
                  <c:v>45231</c:v>
                </c:pt>
                <c:pt idx="39">
                  <c:v>45261</c:v>
                </c:pt>
                <c:pt idx="40">
                  <c:v>45292</c:v>
                </c:pt>
                <c:pt idx="41">
                  <c:v>45323</c:v>
                </c:pt>
                <c:pt idx="42">
                  <c:v>45352</c:v>
                </c:pt>
                <c:pt idx="43">
                  <c:v>45383</c:v>
                </c:pt>
                <c:pt idx="44">
                  <c:v>45413</c:v>
                </c:pt>
                <c:pt idx="45">
                  <c:v>45444</c:v>
                </c:pt>
                <c:pt idx="46">
                  <c:v>45474</c:v>
                </c:pt>
                <c:pt idx="47">
                  <c:v>45505</c:v>
                </c:pt>
                <c:pt idx="48">
                  <c:v>45536</c:v>
                </c:pt>
              </c:numCache>
            </c:numRef>
          </c:cat>
          <c:val>
            <c:numRef>
              <c:f>Resumen!$AP$117:$CL$117</c:f>
              <c:numCache>
                <c:formatCode>0</c:formatCode>
                <c:ptCount val="49"/>
                <c:pt idx="1">
                  <c:v>16</c:v>
                </c:pt>
                <c:pt idx="2">
                  <c:v>34</c:v>
                </c:pt>
                <c:pt idx="3">
                  <c:v>46</c:v>
                </c:pt>
                <c:pt idx="4">
                  <c:v>57</c:v>
                </c:pt>
                <c:pt idx="5">
                  <c:v>73</c:v>
                </c:pt>
                <c:pt idx="6">
                  <c:v>85</c:v>
                </c:pt>
                <c:pt idx="7">
                  <c:v>99</c:v>
                </c:pt>
                <c:pt idx="8">
                  <c:v>108</c:v>
                </c:pt>
                <c:pt idx="9">
                  <c:v>118</c:v>
                </c:pt>
                <c:pt idx="10">
                  <c:v>121</c:v>
                </c:pt>
                <c:pt idx="11">
                  <c:v>128</c:v>
                </c:pt>
                <c:pt idx="12">
                  <c:v>136</c:v>
                </c:pt>
                <c:pt idx="13">
                  <c:v>139</c:v>
                </c:pt>
                <c:pt idx="14">
                  <c:v>140</c:v>
                </c:pt>
                <c:pt idx="15">
                  <c:v>141</c:v>
                </c:pt>
                <c:pt idx="16">
                  <c:v>145</c:v>
                </c:pt>
                <c:pt idx="17">
                  <c:v>153</c:v>
                </c:pt>
                <c:pt idx="18">
                  <c:v>154</c:v>
                </c:pt>
                <c:pt idx="19">
                  <c:v>159</c:v>
                </c:pt>
                <c:pt idx="20">
                  <c:v>160</c:v>
                </c:pt>
                <c:pt idx="21">
                  <c:v>161</c:v>
                </c:pt>
                <c:pt idx="22">
                  <c:v>163</c:v>
                </c:pt>
                <c:pt idx="23">
                  <c:v>164</c:v>
                </c:pt>
                <c:pt idx="24">
                  <c:v>162</c:v>
                </c:pt>
                <c:pt idx="25">
                  <c:v>163</c:v>
                </c:pt>
                <c:pt idx="26">
                  <c:v>164</c:v>
                </c:pt>
                <c:pt idx="27">
                  <c:v>166</c:v>
                </c:pt>
                <c:pt idx="28">
                  <c:v>167</c:v>
                </c:pt>
                <c:pt idx="29">
                  <c:v>166</c:v>
                </c:pt>
                <c:pt idx="30">
                  <c:v>164</c:v>
                </c:pt>
                <c:pt idx="31">
                  <c:v>161</c:v>
                </c:pt>
                <c:pt idx="32">
                  <c:v>157</c:v>
                </c:pt>
                <c:pt idx="33">
                  <c:v>154</c:v>
                </c:pt>
                <c:pt idx="34">
                  <c:v>157</c:v>
                </c:pt>
                <c:pt idx="35">
                  <c:v>157</c:v>
                </c:pt>
                <c:pt idx="36">
                  <c:v>154</c:v>
                </c:pt>
                <c:pt idx="37">
                  <c:v>154</c:v>
                </c:pt>
                <c:pt idx="38">
                  <c:v>153</c:v>
                </c:pt>
                <c:pt idx="39">
                  <c:v>154</c:v>
                </c:pt>
                <c:pt idx="40">
                  <c:v>156</c:v>
                </c:pt>
                <c:pt idx="41">
                  <c:v>157</c:v>
                </c:pt>
                <c:pt idx="42">
                  <c:v>161</c:v>
                </c:pt>
                <c:pt idx="43">
                  <c:v>160</c:v>
                </c:pt>
                <c:pt idx="44">
                  <c:v>161</c:v>
                </c:pt>
                <c:pt idx="45">
                  <c:v>163</c:v>
                </c:pt>
                <c:pt idx="46">
                  <c:v>166</c:v>
                </c:pt>
                <c:pt idx="47">
                  <c:v>170</c:v>
                </c:pt>
                <c:pt idx="48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3-4BB2-BC1E-09DCD4B24209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-2.2368238519810235E-2"/>
                  <c:y val="-2.8039142166052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46-4472-B6B2-F18838BDFC0D}"/>
                </c:ext>
              </c:extLst>
            </c:dLbl>
            <c:dLbl>
              <c:idx val="34"/>
              <c:layout>
                <c:manualLayout>
                  <c:x val="-2.0999313273799617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46-4472-B6B2-F18838BDFC0D}"/>
                </c:ext>
              </c:extLst>
            </c:dLbl>
            <c:dLbl>
              <c:idx val="35"/>
              <c:layout>
                <c:manualLayout>
                  <c:x val="-2.0999313273799815E-2"/>
                  <c:y val="-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46-4472-B6B2-F18838BDFC0D}"/>
                </c:ext>
              </c:extLst>
            </c:dLbl>
            <c:dLbl>
              <c:idx val="36"/>
              <c:layout>
                <c:manualLayout>
                  <c:x val="-1.4370265822647003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46-4472-B6B2-F18838BDFC0D}"/>
                </c:ext>
              </c:extLst>
            </c:dLbl>
            <c:dLbl>
              <c:idx val="37"/>
              <c:layout>
                <c:manualLayout>
                  <c:x val="-1.6771705630195515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56-4062-820B-529705386B62}"/>
                </c:ext>
              </c:extLst>
            </c:dLbl>
            <c:dLbl>
              <c:idx val="38"/>
              <c:layout>
                <c:manualLayout>
                  <c:x val="-1.6892537535768762E-2"/>
                  <c:y val="-3.55087966945308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88-4198-A804-588CA7CAA0A7}"/>
                </c:ext>
              </c:extLst>
            </c:dLbl>
            <c:dLbl>
              <c:idx val="39"/>
              <c:layout>
                <c:manualLayout>
                  <c:x val="-1.8887287976923586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88-4198-A804-588CA7CAA0A7}"/>
                </c:ext>
              </c:extLst>
            </c:dLbl>
            <c:dLbl>
              <c:idx val="40"/>
              <c:layout>
                <c:manualLayout>
                  <c:x val="-1.9967768816766769E-2"/>
                  <c:y val="-3.5508796694530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36-4670-B4EE-AC87C7A8F7E4}"/>
                </c:ext>
              </c:extLst>
            </c:dLbl>
            <c:dLbl>
              <c:idx val="41"/>
              <c:layout>
                <c:manualLayout>
                  <c:x val="-1.6955270960428453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B8F-4C3E-B6EB-1423A8149107}"/>
                </c:ext>
              </c:extLst>
            </c:dLbl>
            <c:dLbl>
              <c:idx val="42"/>
              <c:layout>
                <c:manualLayout>
                  <c:x val="-1.6693450533455077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07-4893-977C-22886D2384FC}"/>
                </c:ext>
              </c:extLst>
            </c:dLbl>
            <c:dLbl>
              <c:idx val="43"/>
              <c:layout>
                <c:manualLayout>
                  <c:x val="-1.6892537535768561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0-4587-A40F-AEAA578FE903}"/>
                </c:ext>
              </c:extLst>
            </c:dLbl>
            <c:dLbl>
              <c:idx val="44"/>
              <c:layout>
                <c:manualLayout>
                  <c:x val="-1.6204625652300964E-2"/>
                  <c:y val="-3.17739694302918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0-4587-A40F-AEAA578FE903}"/>
                </c:ext>
              </c:extLst>
            </c:dLbl>
            <c:dLbl>
              <c:idx val="45"/>
              <c:layout>
                <c:manualLayout>
                  <c:x val="-1.5976112146667727E-2"/>
                  <c:y val="-2.8039142166052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BE-4A8C-B3FF-F5FC6CEAB263}"/>
                </c:ext>
              </c:extLst>
            </c:dLbl>
            <c:dLbl>
              <c:idx val="46"/>
              <c:layout>
                <c:manualLayout>
                  <c:x val="-1.4154687043747725E-2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0DB-471A-B795-3F8CC4384D24}"/>
                </c:ext>
              </c:extLst>
            </c:dLbl>
            <c:dLbl>
              <c:idx val="47"/>
              <c:layout>
                <c:manualLayout>
                  <c:x val="-1.4178831866984444E-2"/>
                  <c:y val="-2.80391421660527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0DB-471A-B795-3F8CC4384D24}"/>
                </c:ext>
              </c:extLst>
            </c:dLbl>
            <c:dLbl>
              <c:idx val="48"/>
              <c:layout>
                <c:manualLayout>
                  <c:x val="-5.7641453902089078E-3"/>
                  <c:y val="-3.1773969430291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10-4F9D-8854-1266F993FB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Resumen!$AP$7:$CL$7</c:f>
              <c:numCache>
                <c:formatCode>mmm\-yy</c:formatCode>
                <c:ptCount val="49"/>
                <c:pt idx="0">
                  <c:v>44075</c:v>
                </c:pt>
                <c:pt idx="1">
                  <c:v>44105</c:v>
                </c:pt>
                <c:pt idx="2">
                  <c:v>44136</c:v>
                </c:pt>
                <c:pt idx="3">
                  <c:v>44166</c:v>
                </c:pt>
                <c:pt idx="4">
                  <c:v>44197</c:v>
                </c:pt>
                <c:pt idx="5">
                  <c:v>44228</c:v>
                </c:pt>
                <c:pt idx="6">
                  <c:v>44256</c:v>
                </c:pt>
                <c:pt idx="7">
                  <c:v>44287</c:v>
                </c:pt>
                <c:pt idx="8">
                  <c:v>44317</c:v>
                </c:pt>
                <c:pt idx="9">
                  <c:v>44348</c:v>
                </c:pt>
                <c:pt idx="10">
                  <c:v>44378</c:v>
                </c:pt>
                <c:pt idx="11">
                  <c:v>44409</c:v>
                </c:pt>
                <c:pt idx="12">
                  <c:v>44440</c:v>
                </c:pt>
                <c:pt idx="13">
                  <c:v>44470</c:v>
                </c:pt>
                <c:pt idx="14">
                  <c:v>44501</c:v>
                </c:pt>
                <c:pt idx="15">
                  <c:v>44531</c:v>
                </c:pt>
                <c:pt idx="16">
                  <c:v>44562</c:v>
                </c:pt>
                <c:pt idx="17">
                  <c:v>44593</c:v>
                </c:pt>
                <c:pt idx="18">
                  <c:v>44621</c:v>
                </c:pt>
                <c:pt idx="19">
                  <c:v>44652</c:v>
                </c:pt>
                <c:pt idx="20">
                  <c:v>44682</c:v>
                </c:pt>
                <c:pt idx="21">
                  <c:v>44713</c:v>
                </c:pt>
                <c:pt idx="22">
                  <c:v>44743</c:v>
                </c:pt>
                <c:pt idx="23">
                  <c:v>44774</c:v>
                </c:pt>
                <c:pt idx="24">
                  <c:v>44805</c:v>
                </c:pt>
                <c:pt idx="25">
                  <c:v>44835</c:v>
                </c:pt>
                <c:pt idx="26">
                  <c:v>44866</c:v>
                </c:pt>
                <c:pt idx="27">
                  <c:v>44896</c:v>
                </c:pt>
                <c:pt idx="28">
                  <c:v>44927</c:v>
                </c:pt>
                <c:pt idx="29">
                  <c:v>44958</c:v>
                </c:pt>
                <c:pt idx="30">
                  <c:v>44986</c:v>
                </c:pt>
                <c:pt idx="31">
                  <c:v>45017</c:v>
                </c:pt>
                <c:pt idx="32">
                  <c:v>45047</c:v>
                </c:pt>
                <c:pt idx="33">
                  <c:v>45078</c:v>
                </c:pt>
                <c:pt idx="34">
                  <c:v>45108</c:v>
                </c:pt>
                <c:pt idx="35">
                  <c:v>45139</c:v>
                </c:pt>
                <c:pt idx="36">
                  <c:v>45170</c:v>
                </c:pt>
                <c:pt idx="37">
                  <c:v>45200</c:v>
                </c:pt>
                <c:pt idx="38">
                  <c:v>45231</c:v>
                </c:pt>
                <c:pt idx="39">
                  <c:v>45261</c:v>
                </c:pt>
                <c:pt idx="40">
                  <c:v>45292</c:v>
                </c:pt>
                <c:pt idx="41">
                  <c:v>45323</c:v>
                </c:pt>
                <c:pt idx="42">
                  <c:v>45352</c:v>
                </c:pt>
                <c:pt idx="43">
                  <c:v>45383</c:v>
                </c:pt>
                <c:pt idx="44">
                  <c:v>45413</c:v>
                </c:pt>
                <c:pt idx="45">
                  <c:v>45444</c:v>
                </c:pt>
                <c:pt idx="46">
                  <c:v>45474</c:v>
                </c:pt>
                <c:pt idx="47">
                  <c:v>45505</c:v>
                </c:pt>
                <c:pt idx="48">
                  <c:v>45536</c:v>
                </c:pt>
              </c:numCache>
            </c:numRef>
          </c:cat>
          <c:val>
            <c:numRef>
              <c:f>Resumen!$AP$119:$CL$119</c:f>
              <c:numCache>
                <c:formatCode>0</c:formatCode>
                <c:ptCount val="49"/>
                <c:pt idx="1">
                  <c:v>6</c:v>
                </c:pt>
                <c:pt idx="2">
                  <c:v>12</c:v>
                </c:pt>
                <c:pt idx="3">
                  <c:v>18</c:v>
                </c:pt>
                <c:pt idx="4">
                  <c:v>25</c:v>
                </c:pt>
                <c:pt idx="5">
                  <c:v>32</c:v>
                </c:pt>
                <c:pt idx="6">
                  <c:v>39</c:v>
                </c:pt>
                <c:pt idx="7">
                  <c:v>46</c:v>
                </c:pt>
                <c:pt idx="8">
                  <c:v>53</c:v>
                </c:pt>
                <c:pt idx="9">
                  <c:v>60</c:v>
                </c:pt>
                <c:pt idx="10">
                  <c:v>67</c:v>
                </c:pt>
                <c:pt idx="11">
                  <c:v>74</c:v>
                </c:pt>
                <c:pt idx="12">
                  <c:v>81</c:v>
                </c:pt>
                <c:pt idx="13">
                  <c:v>88</c:v>
                </c:pt>
                <c:pt idx="14">
                  <c:v>95</c:v>
                </c:pt>
                <c:pt idx="15">
                  <c:v>102</c:v>
                </c:pt>
                <c:pt idx="16">
                  <c:v>109</c:v>
                </c:pt>
                <c:pt idx="17">
                  <c:v>115</c:v>
                </c:pt>
                <c:pt idx="18">
                  <c:v>121</c:v>
                </c:pt>
                <c:pt idx="19">
                  <c:v>127</c:v>
                </c:pt>
                <c:pt idx="20">
                  <c:v>133</c:v>
                </c:pt>
                <c:pt idx="21">
                  <c:v>138</c:v>
                </c:pt>
                <c:pt idx="22">
                  <c:v>143</c:v>
                </c:pt>
                <c:pt idx="23">
                  <c:v>148</c:v>
                </c:pt>
                <c:pt idx="24">
                  <c:v>153</c:v>
                </c:pt>
                <c:pt idx="25">
                  <c:v>154</c:v>
                </c:pt>
                <c:pt idx="26">
                  <c:v>155</c:v>
                </c:pt>
                <c:pt idx="27">
                  <c:v>156</c:v>
                </c:pt>
                <c:pt idx="28">
                  <c:v>157</c:v>
                </c:pt>
                <c:pt idx="29">
                  <c:v>158</c:v>
                </c:pt>
                <c:pt idx="30">
                  <c:v>159</c:v>
                </c:pt>
                <c:pt idx="31">
                  <c:v>160</c:v>
                </c:pt>
                <c:pt idx="32">
                  <c:v>160</c:v>
                </c:pt>
                <c:pt idx="33">
                  <c:v>160</c:v>
                </c:pt>
                <c:pt idx="34">
                  <c:v>161</c:v>
                </c:pt>
                <c:pt idx="35">
                  <c:v>162</c:v>
                </c:pt>
                <c:pt idx="36">
                  <c:v>164</c:v>
                </c:pt>
                <c:pt idx="37">
                  <c:v>166</c:v>
                </c:pt>
                <c:pt idx="38">
                  <c:v>167</c:v>
                </c:pt>
                <c:pt idx="39">
                  <c:v>168</c:v>
                </c:pt>
                <c:pt idx="40">
                  <c:v>169</c:v>
                </c:pt>
                <c:pt idx="41">
                  <c:v>170</c:v>
                </c:pt>
                <c:pt idx="42">
                  <c:v>171</c:v>
                </c:pt>
                <c:pt idx="43">
                  <c:v>172</c:v>
                </c:pt>
                <c:pt idx="44">
                  <c:v>173</c:v>
                </c:pt>
                <c:pt idx="45">
                  <c:v>174</c:v>
                </c:pt>
                <c:pt idx="46">
                  <c:v>175</c:v>
                </c:pt>
                <c:pt idx="47">
                  <c:v>176</c:v>
                </c:pt>
                <c:pt idx="48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3-4BB2-BC1E-09DCD4B24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8888"/>
        <c:axId val="173123400"/>
      </c:lineChart>
      <c:dateAx>
        <c:axId val="1731288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3400"/>
        <c:crosses val="autoZero"/>
        <c:auto val="1"/>
        <c:lblOffset val="100"/>
        <c:baseTimeUnit val="months"/>
      </c:dateAx>
      <c:valAx>
        <c:axId val="1731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Wood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9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90-4420-A1D5-5FEAA89E4AFF}"/>
                </c:ext>
              </c:extLst>
            </c:dLbl>
            <c:dLbl>
              <c:idx val="10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485-482F-A82D-76BE33F5647A}"/>
                </c:ext>
              </c:extLst>
            </c:dLbl>
            <c:dLbl>
              <c:idx val="11"/>
              <c:layout>
                <c:manualLayout>
                  <c:x val="-2.477002579271422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485-482F-A82D-76BE33F5647A}"/>
                </c:ext>
              </c:extLst>
            </c:dLbl>
            <c:dLbl>
              <c:idx val="12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250-4B30-B9A3-C8394044B9CF}"/>
                </c:ext>
              </c:extLst>
            </c:dLbl>
            <c:dLbl>
              <c:idx val="13"/>
              <c:layout>
                <c:manualLayout>
                  <c:x val="-2.6666658701804055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50-4B30-B9A3-C8394044B9CF}"/>
                </c:ext>
              </c:extLst>
            </c:dLbl>
            <c:dLbl>
              <c:idx val="14"/>
              <c:layout>
                <c:manualLayout>
                  <c:x val="-2.2873392883624315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89C-46CF-BF67-BCFBF9A0026B}"/>
                </c:ext>
              </c:extLst>
            </c:dLbl>
            <c:dLbl>
              <c:idx val="15"/>
              <c:layout>
                <c:manualLayout>
                  <c:x val="-2.4770025792714152E-2"/>
                  <c:y val="3.42611708810833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CE-4A0B-80DD-E8450775E5A8}"/>
                </c:ext>
              </c:extLst>
            </c:dLbl>
            <c:dLbl>
              <c:idx val="22"/>
              <c:layout>
                <c:manualLayout>
                  <c:x val="-2.6666658701804055E-2"/>
                  <c:y val="-3.781086029035377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DD-40BB-8AC8-AA0FFBC1B33F}"/>
                </c:ext>
              </c:extLst>
            </c:dLbl>
            <c:dLbl>
              <c:idx val="30"/>
              <c:layout>
                <c:manualLayout>
                  <c:x val="-1.7790416687263305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DB-40D2-9E58-BF647D2C5E6D}"/>
                </c:ext>
              </c:extLst>
            </c:dLbl>
            <c:dLbl>
              <c:idx val="31"/>
              <c:layout>
                <c:manualLayout>
                  <c:x val="-2.6666658701804194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940-4EE3-B80B-F732B3C6C96B}"/>
                </c:ext>
              </c:extLst>
            </c:dLbl>
            <c:dLbl>
              <c:idx val="32"/>
              <c:layout>
                <c:manualLayout>
                  <c:x val="-2.2567691500560701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40-4EE3-B80B-F732B3C6C96B}"/>
                </c:ext>
              </c:extLst>
            </c:dLbl>
            <c:dLbl>
              <c:idx val="33"/>
              <c:layout>
                <c:manualLayout>
                  <c:x val="-2.2151626989952614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4F-42CB-8132-9D2248F908BD}"/>
                </c:ext>
              </c:extLst>
            </c:dLbl>
            <c:dLbl>
              <c:idx val="34"/>
              <c:layout>
                <c:manualLayout>
                  <c:x val="-2.4770025792714152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DA-463D-8C79-B16817D03D68}"/>
                </c:ext>
              </c:extLst>
            </c:dLbl>
            <c:dLbl>
              <c:idx val="35"/>
              <c:layout>
                <c:manualLayout>
                  <c:x val="-2.506198778777498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DA-463D-8C79-B16817D03D68}"/>
                </c:ext>
              </c:extLst>
            </c:dLbl>
            <c:dLbl>
              <c:idx val="36"/>
              <c:layout>
                <c:manualLayout>
                  <c:x val="-1.9024721489911182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22-4567-9CF7-952E123F76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Resumen!$BB$123:$CL$123</c:f>
              <c:numCache>
                <c:formatCode>0</c:formatCode>
                <c:ptCount val="37"/>
                <c:pt idx="0">
                  <c:v>7</c:v>
                </c:pt>
                <c:pt idx="1">
                  <c:v>21</c:v>
                </c:pt>
                <c:pt idx="2">
                  <c:v>24</c:v>
                </c:pt>
                <c:pt idx="3">
                  <c:v>28</c:v>
                </c:pt>
                <c:pt idx="4">
                  <c:v>30</c:v>
                </c:pt>
                <c:pt idx="5">
                  <c:v>35</c:v>
                </c:pt>
                <c:pt idx="6">
                  <c:v>41</c:v>
                </c:pt>
                <c:pt idx="7">
                  <c:v>44</c:v>
                </c:pt>
                <c:pt idx="8">
                  <c:v>48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52</c:v>
                </c:pt>
                <c:pt idx="13">
                  <c:v>53</c:v>
                </c:pt>
                <c:pt idx="14">
                  <c:v>56</c:v>
                </c:pt>
                <c:pt idx="15">
                  <c:v>58</c:v>
                </c:pt>
                <c:pt idx="16">
                  <c:v>62</c:v>
                </c:pt>
                <c:pt idx="17">
                  <c:v>63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71</c:v>
                </c:pt>
                <c:pt idx="23">
                  <c:v>71</c:v>
                </c:pt>
                <c:pt idx="24">
                  <c:v>77</c:v>
                </c:pt>
                <c:pt idx="25">
                  <c:v>78</c:v>
                </c:pt>
                <c:pt idx="26">
                  <c:v>78</c:v>
                </c:pt>
                <c:pt idx="27">
                  <c:v>78</c:v>
                </c:pt>
                <c:pt idx="28">
                  <c:v>78</c:v>
                </c:pt>
                <c:pt idx="29">
                  <c:v>79</c:v>
                </c:pt>
                <c:pt idx="30">
                  <c:v>79</c:v>
                </c:pt>
                <c:pt idx="31">
                  <c:v>79</c:v>
                </c:pt>
                <c:pt idx="32">
                  <c:v>79</c:v>
                </c:pt>
                <c:pt idx="33">
                  <c:v>80</c:v>
                </c:pt>
                <c:pt idx="34">
                  <c:v>80</c:v>
                </c:pt>
                <c:pt idx="35">
                  <c:v>79</c:v>
                </c:pt>
                <c:pt idx="36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8-4CE7-BD0E-695714572A9E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45702759989168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485-482F-A82D-76BE33F5647A}"/>
                </c:ext>
              </c:extLst>
            </c:dLbl>
            <c:dLbl>
              <c:idx val="1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485-482F-A82D-76BE33F5647A}"/>
                </c:ext>
              </c:extLst>
            </c:dLbl>
            <c:dLbl>
              <c:idx val="2"/>
              <c:layout>
                <c:manualLayout>
                  <c:x val="-2.4770025792714152E-2"/>
                  <c:y val="3.42611708810832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85-482F-A82D-76BE33F5647A}"/>
                </c:ext>
              </c:extLst>
            </c:dLbl>
            <c:dLbl>
              <c:idx val="3"/>
              <c:layout>
                <c:manualLayout>
                  <c:x val="-2.47700257927141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85-482F-A82D-76BE33F5647A}"/>
                </c:ext>
              </c:extLst>
            </c:dLbl>
            <c:dLbl>
              <c:idx val="4"/>
              <c:layout>
                <c:manualLayout>
                  <c:x val="-2.2873392883624246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85-482F-A82D-76BE33F5647A}"/>
                </c:ext>
              </c:extLst>
            </c:dLbl>
            <c:dLbl>
              <c:idx val="5"/>
              <c:layout>
                <c:manualLayout>
                  <c:x val="-2.477002579271418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85-482F-A82D-76BE33F5647A}"/>
                </c:ext>
              </c:extLst>
            </c:dLbl>
            <c:dLbl>
              <c:idx val="6"/>
              <c:layout>
                <c:manualLayout>
                  <c:x val="-2.4770025792714187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85-482F-A82D-76BE33F5647A}"/>
                </c:ext>
              </c:extLst>
            </c:dLbl>
            <c:dLbl>
              <c:idx val="7"/>
              <c:layout>
                <c:manualLayout>
                  <c:x val="-2.4770025792714187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85-482F-A82D-76BE33F5647A}"/>
                </c:ext>
              </c:extLst>
            </c:dLbl>
            <c:dLbl>
              <c:idx val="8"/>
              <c:layout>
                <c:manualLayout>
                  <c:x val="-2.4770025792714152E-2"/>
                  <c:y val="2.7053967763939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85-482F-A82D-76BE33F5647A}"/>
                </c:ext>
              </c:extLst>
            </c:dLbl>
            <c:dLbl>
              <c:idx val="10"/>
              <c:layout>
                <c:manualLayout>
                  <c:x val="-2.6666658701804055E-2"/>
                  <c:y val="-4.14144618489256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485-482F-A82D-76BE33F5647A}"/>
                </c:ext>
              </c:extLst>
            </c:dLbl>
            <c:dLbl>
              <c:idx val="11"/>
              <c:layout>
                <c:manualLayout>
                  <c:x val="-2.6666658701804125E-2"/>
                  <c:y val="-4.14144618489256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485-482F-A82D-76BE33F5647A}"/>
                </c:ext>
              </c:extLst>
            </c:dLbl>
            <c:dLbl>
              <c:idx val="16"/>
              <c:layout>
                <c:manualLayout>
                  <c:x val="-2.4770025792714152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5E-4285-A5CC-E9C2E9D791EA}"/>
                </c:ext>
              </c:extLst>
            </c:dLbl>
            <c:dLbl>
              <c:idx val="17"/>
              <c:layout>
                <c:manualLayout>
                  <c:x val="-2.2873392883624315E-2"/>
                  <c:y val="2.70539677639396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5E-4285-A5CC-E9C2E9D791EA}"/>
                </c:ext>
              </c:extLst>
            </c:dLbl>
            <c:dLbl>
              <c:idx val="18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5E-4285-A5CC-E9C2E9D791EA}"/>
                </c:ext>
              </c:extLst>
            </c:dLbl>
            <c:dLbl>
              <c:idx val="19"/>
              <c:layout>
                <c:manualLayout>
                  <c:x val="-2.4770025792714152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5E-4285-A5CC-E9C2E9D791EA}"/>
                </c:ext>
              </c:extLst>
            </c:dLbl>
            <c:dLbl>
              <c:idx val="20"/>
              <c:layout>
                <c:manualLayout>
                  <c:x val="-2.4770025792714152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DD-40BB-8AC8-AA0FFBC1B33F}"/>
                </c:ext>
              </c:extLst>
            </c:dLbl>
            <c:dLbl>
              <c:idx val="21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DD-40BB-8AC8-AA0FFBC1B33F}"/>
                </c:ext>
              </c:extLst>
            </c:dLbl>
            <c:dLbl>
              <c:idx val="22"/>
              <c:layout>
                <c:manualLayout>
                  <c:x val="-2.8563291610893961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DD-40BB-8AC8-AA0FFBC1B33F}"/>
                </c:ext>
              </c:extLst>
            </c:dLbl>
            <c:dLbl>
              <c:idx val="23"/>
              <c:layout>
                <c:manualLayout>
                  <c:x val="-2.4770025792714152E-2"/>
                  <c:y val="2.345036620536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B25-42B1-96C0-813FB4EEDB6E}"/>
                </c:ext>
              </c:extLst>
            </c:dLbl>
            <c:dLbl>
              <c:idx val="24"/>
              <c:layout>
                <c:manualLayout>
                  <c:x val="-2.8563291610893961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B25-42B1-96C0-813FB4EEDB6E}"/>
                </c:ext>
              </c:extLst>
            </c:dLbl>
            <c:dLbl>
              <c:idx val="25"/>
              <c:layout>
                <c:manualLayout>
                  <c:x val="-2.4479706550566846E-2"/>
                  <c:y val="2.34503662053678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7BA-4168-B854-D1FD5CCAAEC4}"/>
                </c:ext>
              </c:extLst>
            </c:dLbl>
            <c:dLbl>
              <c:idx val="26"/>
              <c:layout>
                <c:manualLayout>
                  <c:x val="-2.4770025792714152E-2"/>
                  <c:y val="2.70539677639396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E1D-4FF9-AF90-E9D1BEF46F57}"/>
                </c:ext>
              </c:extLst>
            </c:dLbl>
            <c:dLbl>
              <c:idx val="27"/>
              <c:layout>
                <c:manualLayout>
                  <c:x val="-2.3197164548735029E-2"/>
                  <c:y val="1.624316308822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1D-4FF9-AF90-E9D1BEF46F57}"/>
                </c:ext>
              </c:extLst>
            </c:dLbl>
            <c:dLbl>
              <c:idx val="28"/>
              <c:layout>
                <c:manualLayout>
                  <c:x val="-2.4770025792714152E-2"/>
                  <c:y val="-3.4207258731781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940-4EE3-B80B-F732B3C6C96B}"/>
                </c:ext>
              </c:extLst>
            </c:dLbl>
            <c:dLbl>
              <c:idx val="29"/>
              <c:layout>
                <c:manualLayout>
                  <c:x val="-2.6666658701804055E-2"/>
                  <c:y val="-3.4207258731781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940-4EE3-B80B-F732B3C6C96B}"/>
                </c:ext>
              </c:extLst>
            </c:dLbl>
            <c:dLbl>
              <c:idx val="30"/>
              <c:layout>
                <c:manualLayout>
                  <c:x val="-2.1583682505443111E-2"/>
                  <c:y val="-3.42072587317819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8DB-40D2-9E58-BF647D2C5E6D}"/>
                </c:ext>
              </c:extLst>
            </c:dLbl>
            <c:dLbl>
              <c:idx val="31"/>
              <c:layout>
                <c:manualLayout>
                  <c:x val="-2.4770025792714152E-2"/>
                  <c:y val="-2.70000556146382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940-4EE3-B80B-F732B3C6C96B}"/>
                </c:ext>
              </c:extLst>
            </c:dLbl>
            <c:dLbl>
              <c:idx val="32"/>
              <c:layout>
                <c:manualLayout>
                  <c:x val="-2.0671058591470799E-2"/>
                  <c:y val="-3.06036571732100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40-4EE3-B80B-F732B3C6C9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Resumen!$BB$7:$CL$7</c:f>
              <c:numCache>
                <c:formatCode>mmm\-yy</c:formatCode>
                <c:ptCount val="37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  <c:pt idx="34">
                  <c:v>45474</c:v>
                </c:pt>
                <c:pt idx="35">
                  <c:v>45505</c:v>
                </c:pt>
                <c:pt idx="36">
                  <c:v>45536</c:v>
                </c:pt>
              </c:numCache>
            </c:numRef>
          </c:cat>
          <c:val>
            <c:numRef>
              <c:f>Resumen!$BB$125:$CL$125</c:f>
              <c:numCache>
                <c:formatCode>0</c:formatCode>
                <c:ptCount val="37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40</c:v>
                </c:pt>
                <c:pt idx="7">
                  <c:v>44</c:v>
                </c:pt>
                <c:pt idx="8">
                  <c:v>48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52</c:v>
                </c:pt>
                <c:pt idx="13">
                  <c:v>54</c:v>
                </c:pt>
                <c:pt idx="14">
                  <c:v>56</c:v>
                </c:pt>
                <c:pt idx="15">
                  <c:v>58</c:v>
                </c:pt>
                <c:pt idx="16">
                  <c:v>60</c:v>
                </c:pt>
                <c:pt idx="17">
                  <c:v>62</c:v>
                </c:pt>
                <c:pt idx="18">
                  <c:v>65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73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81</c:v>
                </c:pt>
                <c:pt idx="31">
                  <c:v>83</c:v>
                </c:pt>
                <c:pt idx="32">
                  <c:v>84</c:v>
                </c:pt>
                <c:pt idx="33">
                  <c:v>85</c:v>
                </c:pt>
                <c:pt idx="34">
                  <c:v>86</c:v>
                </c:pt>
                <c:pt idx="35">
                  <c:v>86</c:v>
                </c:pt>
                <c:pt idx="36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8-4CE7-BD0E-69571457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3792"/>
        <c:axId val="173124184"/>
      </c:lineChart>
      <c:dateAx>
        <c:axId val="1731237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4184"/>
        <c:crosses val="autoZero"/>
        <c:auto val="0"/>
        <c:lblOffset val="100"/>
        <c:baseTimeUnit val="months"/>
      </c:dateAx>
      <c:valAx>
        <c:axId val="17312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COSTA AZUL TORRE 4</a:t>
            </a:r>
          </a:p>
          <a:p>
            <a:pPr>
              <a:defRPr/>
            </a:pPr>
            <a:r>
              <a:rPr lang="es-CO"/>
              <a:t>Meta teórica acumulada/Vtas 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Resumen!$AQ$7:$CL$7</c:f>
              <c:numCache>
                <c:formatCode>mmm\-yy</c:formatCode>
                <c:ptCount val="48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  <c:pt idx="21">
                  <c:v>44743</c:v>
                </c:pt>
                <c:pt idx="22">
                  <c:v>44774</c:v>
                </c:pt>
                <c:pt idx="23">
                  <c:v>44805</c:v>
                </c:pt>
                <c:pt idx="24">
                  <c:v>44835</c:v>
                </c:pt>
                <c:pt idx="25">
                  <c:v>44866</c:v>
                </c:pt>
                <c:pt idx="26">
                  <c:v>44896</c:v>
                </c:pt>
                <c:pt idx="27">
                  <c:v>44927</c:v>
                </c:pt>
                <c:pt idx="28">
                  <c:v>44958</c:v>
                </c:pt>
                <c:pt idx="29">
                  <c:v>44986</c:v>
                </c:pt>
                <c:pt idx="30">
                  <c:v>45017</c:v>
                </c:pt>
                <c:pt idx="31">
                  <c:v>45047</c:v>
                </c:pt>
                <c:pt idx="32">
                  <c:v>45078</c:v>
                </c:pt>
                <c:pt idx="33">
                  <c:v>45108</c:v>
                </c:pt>
                <c:pt idx="34">
                  <c:v>45139</c:v>
                </c:pt>
                <c:pt idx="35">
                  <c:v>45170</c:v>
                </c:pt>
                <c:pt idx="36">
                  <c:v>45200</c:v>
                </c:pt>
                <c:pt idx="37">
                  <c:v>45231</c:v>
                </c:pt>
                <c:pt idx="38">
                  <c:v>45261</c:v>
                </c:pt>
                <c:pt idx="39">
                  <c:v>45292</c:v>
                </c:pt>
                <c:pt idx="40">
                  <c:v>45323</c:v>
                </c:pt>
                <c:pt idx="41">
                  <c:v>45352</c:v>
                </c:pt>
                <c:pt idx="42">
                  <c:v>45383</c:v>
                </c:pt>
                <c:pt idx="43">
                  <c:v>45413</c:v>
                </c:pt>
                <c:pt idx="44">
                  <c:v>45444</c:v>
                </c:pt>
                <c:pt idx="45">
                  <c:v>45474</c:v>
                </c:pt>
                <c:pt idx="46">
                  <c:v>45505</c:v>
                </c:pt>
                <c:pt idx="47">
                  <c:v>45536</c:v>
                </c:pt>
              </c:numCache>
            </c:numRef>
          </c:cat>
          <c:val>
            <c:numRef>
              <c:f>Resumen!$AQ$135:$CL$135</c:f>
              <c:numCache>
                <c:formatCode>0</c:formatCode>
                <c:ptCount val="48"/>
                <c:pt idx="0">
                  <c:v>15</c:v>
                </c:pt>
                <c:pt idx="1">
                  <c:v>25</c:v>
                </c:pt>
                <c:pt idx="2">
                  <c:v>30</c:v>
                </c:pt>
                <c:pt idx="3">
                  <c:v>39</c:v>
                </c:pt>
                <c:pt idx="4">
                  <c:v>46</c:v>
                </c:pt>
                <c:pt idx="5">
                  <c:v>49</c:v>
                </c:pt>
                <c:pt idx="6">
                  <c:v>53</c:v>
                </c:pt>
                <c:pt idx="7">
                  <c:v>59</c:v>
                </c:pt>
                <c:pt idx="8">
                  <c:v>66</c:v>
                </c:pt>
                <c:pt idx="9">
                  <c:v>71</c:v>
                </c:pt>
                <c:pt idx="10">
                  <c:v>77</c:v>
                </c:pt>
                <c:pt idx="11">
                  <c:v>82</c:v>
                </c:pt>
                <c:pt idx="12">
                  <c:v>87</c:v>
                </c:pt>
                <c:pt idx="13">
                  <c:v>88</c:v>
                </c:pt>
                <c:pt idx="14">
                  <c:v>88</c:v>
                </c:pt>
                <c:pt idx="15">
                  <c:v>88</c:v>
                </c:pt>
                <c:pt idx="16">
                  <c:v>94</c:v>
                </c:pt>
                <c:pt idx="17">
                  <c:v>100</c:v>
                </c:pt>
                <c:pt idx="18">
                  <c:v>102</c:v>
                </c:pt>
                <c:pt idx="19">
                  <c:v>106</c:v>
                </c:pt>
                <c:pt idx="20">
                  <c:v>106</c:v>
                </c:pt>
                <c:pt idx="21">
                  <c:v>107</c:v>
                </c:pt>
                <c:pt idx="22">
                  <c:v>110</c:v>
                </c:pt>
                <c:pt idx="23">
                  <c:v>111</c:v>
                </c:pt>
                <c:pt idx="24">
                  <c:v>112</c:v>
                </c:pt>
                <c:pt idx="25">
                  <c:v>112</c:v>
                </c:pt>
                <c:pt idx="26">
                  <c:v>113</c:v>
                </c:pt>
                <c:pt idx="27">
                  <c:v>113</c:v>
                </c:pt>
                <c:pt idx="28">
                  <c:v>113</c:v>
                </c:pt>
                <c:pt idx="29">
                  <c:v>114</c:v>
                </c:pt>
                <c:pt idx="30">
                  <c:v>115</c:v>
                </c:pt>
                <c:pt idx="31">
                  <c:v>115</c:v>
                </c:pt>
                <c:pt idx="32">
                  <c:v>116</c:v>
                </c:pt>
                <c:pt idx="33">
                  <c:v>116</c:v>
                </c:pt>
                <c:pt idx="34">
                  <c:v>116</c:v>
                </c:pt>
                <c:pt idx="35">
                  <c:v>115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116</c:v>
                </c:pt>
                <c:pt idx="41">
                  <c:v>116</c:v>
                </c:pt>
                <c:pt idx="42">
                  <c:v>114</c:v>
                </c:pt>
                <c:pt idx="43">
                  <c:v>117</c:v>
                </c:pt>
                <c:pt idx="44">
                  <c:v>118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5-42A4-B5F2-7235248CF691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Resumen!$AQ$7:$CL$7</c:f>
              <c:numCache>
                <c:formatCode>mmm\-yy</c:formatCode>
                <c:ptCount val="48"/>
                <c:pt idx="0">
                  <c:v>44105</c:v>
                </c:pt>
                <c:pt idx="1">
                  <c:v>44136</c:v>
                </c:pt>
                <c:pt idx="2">
                  <c:v>44166</c:v>
                </c:pt>
                <c:pt idx="3">
                  <c:v>44197</c:v>
                </c:pt>
                <c:pt idx="4">
                  <c:v>44228</c:v>
                </c:pt>
                <c:pt idx="5">
                  <c:v>44256</c:v>
                </c:pt>
                <c:pt idx="6">
                  <c:v>44287</c:v>
                </c:pt>
                <c:pt idx="7">
                  <c:v>44317</c:v>
                </c:pt>
                <c:pt idx="8">
                  <c:v>44348</c:v>
                </c:pt>
                <c:pt idx="9">
                  <c:v>44378</c:v>
                </c:pt>
                <c:pt idx="10">
                  <c:v>44409</c:v>
                </c:pt>
                <c:pt idx="11">
                  <c:v>44440</c:v>
                </c:pt>
                <c:pt idx="12">
                  <c:v>44470</c:v>
                </c:pt>
                <c:pt idx="13">
                  <c:v>44501</c:v>
                </c:pt>
                <c:pt idx="14">
                  <c:v>44531</c:v>
                </c:pt>
                <c:pt idx="15">
                  <c:v>44562</c:v>
                </c:pt>
                <c:pt idx="16">
                  <c:v>44593</c:v>
                </c:pt>
                <c:pt idx="17">
                  <c:v>44621</c:v>
                </c:pt>
                <c:pt idx="18">
                  <c:v>44652</c:v>
                </c:pt>
                <c:pt idx="19">
                  <c:v>44682</c:v>
                </c:pt>
                <c:pt idx="20">
                  <c:v>44713</c:v>
                </c:pt>
                <c:pt idx="21">
                  <c:v>44743</c:v>
                </c:pt>
                <c:pt idx="22">
                  <c:v>44774</c:v>
                </c:pt>
                <c:pt idx="23">
                  <c:v>44805</c:v>
                </c:pt>
                <c:pt idx="24">
                  <c:v>44835</c:v>
                </c:pt>
                <c:pt idx="25">
                  <c:v>44866</c:v>
                </c:pt>
                <c:pt idx="26">
                  <c:v>44896</c:v>
                </c:pt>
                <c:pt idx="27">
                  <c:v>44927</c:v>
                </c:pt>
                <c:pt idx="28">
                  <c:v>44958</c:v>
                </c:pt>
                <c:pt idx="29">
                  <c:v>44986</c:v>
                </c:pt>
                <c:pt idx="30">
                  <c:v>45017</c:v>
                </c:pt>
                <c:pt idx="31">
                  <c:v>45047</c:v>
                </c:pt>
                <c:pt idx="32">
                  <c:v>45078</c:v>
                </c:pt>
                <c:pt idx="33">
                  <c:v>45108</c:v>
                </c:pt>
                <c:pt idx="34">
                  <c:v>45139</c:v>
                </c:pt>
                <c:pt idx="35">
                  <c:v>45170</c:v>
                </c:pt>
                <c:pt idx="36">
                  <c:v>45200</c:v>
                </c:pt>
                <c:pt idx="37">
                  <c:v>45231</c:v>
                </c:pt>
                <c:pt idx="38">
                  <c:v>45261</c:v>
                </c:pt>
                <c:pt idx="39">
                  <c:v>45292</c:v>
                </c:pt>
                <c:pt idx="40">
                  <c:v>45323</c:v>
                </c:pt>
                <c:pt idx="41">
                  <c:v>45352</c:v>
                </c:pt>
                <c:pt idx="42">
                  <c:v>45383</c:v>
                </c:pt>
                <c:pt idx="43">
                  <c:v>45413</c:v>
                </c:pt>
                <c:pt idx="44">
                  <c:v>45444</c:v>
                </c:pt>
                <c:pt idx="45">
                  <c:v>45474</c:v>
                </c:pt>
                <c:pt idx="46">
                  <c:v>45505</c:v>
                </c:pt>
                <c:pt idx="47">
                  <c:v>45536</c:v>
                </c:pt>
              </c:numCache>
            </c:numRef>
          </c:cat>
          <c:val>
            <c:numRef>
              <c:f>Resumen!$AQ$137:$CL$137</c:f>
              <c:numCache>
                <c:formatCode>0</c:formatCode>
                <c:ptCount val="48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68</c:v>
                </c:pt>
                <c:pt idx="14">
                  <c:v>71</c:v>
                </c:pt>
                <c:pt idx="15">
                  <c:v>74</c:v>
                </c:pt>
                <c:pt idx="16">
                  <c:v>77</c:v>
                </c:pt>
                <c:pt idx="17">
                  <c:v>80</c:v>
                </c:pt>
                <c:pt idx="18">
                  <c:v>83</c:v>
                </c:pt>
                <c:pt idx="19">
                  <c:v>86</c:v>
                </c:pt>
                <c:pt idx="20">
                  <c:v>89</c:v>
                </c:pt>
                <c:pt idx="21">
                  <c:v>92</c:v>
                </c:pt>
                <c:pt idx="22">
                  <c:v>95</c:v>
                </c:pt>
                <c:pt idx="23">
                  <c:v>98</c:v>
                </c:pt>
                <c:pt idx="24">
                  <c:v>101</c:v>
                </c:pt>
                <c:pt idx="25">
                  <c:v>104</c:v>
                </c:pt>
                <c:pt idx="26">
                  <c:v>107</c:v>
                </c:pt>
                <c:pt idx="27">
                  <c:v>107</c:v>
                </c:pt>
                <c:pt idx="28">
                  <c:v>107</c:v>
                </c:pt>
                <c:pt idx="29">
                  <c:v>107</c:v>
                </c:pt>
                <c:pt idx="30">
                  <c:v>107</c:v>
                </c:pt>
                <c:pt idx="31">
                  <c:v>107</c:v>
                </c:pt>
                <c:pt idx="32">
                  <c:v>107</c:v>
                </c:pt>
                <c:pt idx="33">
                  <c:v>107</c:v>
                </c:pt>
                <c:pt idx="34">
                  <c:v>108</c:v>
                </c:pt>
                <c:pt idx="35">
                  <c:v>109</c:v>
                </c:pt>
                <c:pt idx="36">
                  <c:v>110</c:v>
                </c:pt>
                <c:pt idx="37">
                  <c:v>111</c:v>
                </c:pt>
                <c:pt idx="38">
                  <c:v>111</c:v>
                </c:pt>
                <c:pt idx="39">
                  <c:v>112</c:v>
                </c:pt>
                <c:pt idx="40">
                  <c:v>113</c:v>
                </c:pt>
                <c:pt idx="41">
                  <c:v>114</c:v>
                </c:pt>
                <c:pt idx="42">
                  <c:v>115</c:v>
                </c:pt>
                <c:pt idx="43">
                  <c:v>115</c:v>
                </c:pt>
                <c:pt idx="44">
                  <c:v>115</c:v>
                </c:pt>
                <c:pt idx="45">
                  <c:v>116</c:v>
                </c:pt>
                <c:pt idx="46">
                  <c:v>117</c:v>
                </c:pt>
                <c:pt idx="47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5-42A4-B5F2-7235248CF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752"/>
        <c:axId val="173969912"/>
      </c:lineChart>
      <c:dateAx>
        <c:axId val="1731257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9912"/>
        <c:crosses val="autoZero"/>
        <c:auto val="1"/>
        <c:lblOffset val="100"/>
        <c:baseTimeUnit val="months"/>
      </c:dateAx>
      <c:valAx>
        <c:axId val="17396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COSTA AZUL TORRE</a:t>
            </a:r>
            <a:r>
              <a:rPr lang="es-CO" baseline="0"/>
              <a:t> 2</a:t>
            </a:r>
          </a:p>
          <a:p>
            <a:pPr>
              <a:defRPr/>
            </a:pPr>
            <a:r>
              <a:rPr lang="es-CO"/>
              <a:t>Meta teórica acumulada/Vtas 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6.8007102801510066E-2"/>
          <c:y val="0.2848782440062394"/>
          <c:w val="0.93199289719848988"/>
          <c:h val="0.6075768701063462"/>
        </c:manualLayout>
      </c:layout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Resumen!$J$7:$BB$7</c:f>
              <c:numCache>
                <c:formatCode>mmm\-yy</c:formatCode>
                <c:ptCount val="45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  <c:pt idx="38">
                  <c:v>44256</c:v>
                </c:pt>
                <c:pt idx="39">
                  <c:v>44287</c:v>
                </c:pt>
                <c:pt idx="40">
                  <c:v>44317</c:v>
                </c:pt>
                <c:pt idx="41">
                  <c:v>44348</c:v>
                </c:pt>
                <c:pt idx="42">
                  <c:v>44378</c:v>
                </c:pt>
                <c:pt idx="43">
                  <c:v>44409</c:v>
                </c:pt>
                <c:pt idx="44">
                  <c:v>44440</c:v>
                </c:pt>
              </c:numCache>
            </c:numRef>
          </c:cat>
          <c:val>
            <c:numRef>
              <c:f>Resumen!$J$153:$BB$153</c:f>
              <c:numCache>
                <c:formatCode>0</c:formatCode>
                <c:ptCount val="45"/>
                <c:pt idx="0">
                  <c:v>50</c:v>
                </c:pt>
                <c:pt idx="1">
                  <c:v>53</c:v>
                </c:pt>
                <c:pt idx="2">
                  <c:v>56</c:v>
                </c:pt>
                <c:pt idx="3">
                  <c:v>58</c:v>
                </c:pt>
                <c:pt idx="4">
                  <c:v>59</c:v>
                </c:pt>
                <c:pt idx="5">
                  <c:v>61</c:v>
                </c:pt>
                <c:pt idx="6">
                  <c:v>60</c:v>
                </c:pt>
                <c:pt idx="7">
                  <c:v>58</c:v>
                </c:pt>
                <c:pt idx="8">
                  <c:v>61</c:v>
                </c:pt>
                <c:pt idx="9">
                  <c:v>67</c:v>
                </c:pt>
                <c:pt idx="10">
                  <c:v>69</c:v>
                </c:pt>
                <c:pt idx="11">
                  <c:v>69</c:v>
                </c:pt>
                <c:pt idx="12">
                  <c:v>71</c:v>
                </c:pt>
                <c:pt idx="13">
                  <c:v>72</c:v>
                </c:pt>
                <c:pt idx="14">
                  <c:v>73</c:v>
                </c:pt>
                <c:pt idx="15">
                  <c:v>74</c:v>
                </c:pt>
                <c:pt idx="16">
                  <c:v>74</c:v>
                </c:pt>
                <c:pt idx="17">
                  <c:v>78</c:v>
                </c:pt>
                <c:pt idx="18">
                  <c:v>78</c:v>
                </c:pt>
                <c:pt idx="19">
                  <c:v>77</c:v>
                </c:pt>
                <c:pt idx="20">
                  <c:v>76</c:v>
                </c:pt>
                <c:pt idx="21">
                  <c:v>77</c:v>
                </c:pt>
                <c:pt idx="22">
                  <c:v>77</c:v>
                </c:pt>
                <c:pt idx="23">
                  <c:v>77</c:v>
                </c:pt>
                <c:pt idx="24">
                  <c:v>77</c:v>
                </c:pt>
                <c:pt idx="25">
                  <c:v>76</c:v>
                </c:pt>
                <c:pt idx="26">
                  <c:v>78</c:v>
                </c:pt>
                <c:pt idx="27">
                  <c:v>77</c:v>
                </c:pt>
                <c:pt idx="28">
                  <c:v>78</c:v>
                </c:pt>
                <c:pt idx="29">
                  <c:v>82</c:v>
                </c:pt>
                <c:pt idx="30">
                  <c:v>89</c:v>
                </c:pt>
                <c:pt idx="31">
                  <c:v>90</c:v>
                </c:pt>
                <c:pt idx="32">
                  <c:v>92</c:v>
                </c:pt>
                <c:pt idx="33">
                  <c:v>93</c:v>
                </c:pt>
                <c:pt idx="34">
                  <c:v>96</c:v>
                </c:pt>
                <c:pt idx="35">
                  <c:v>96</c:v>
                </c:pt>
                <c:pt idx="36">
                  <c:v>97</c:v>
                </c:pt>
                <c:pt idx="37">
                  <c:v>99</c:v>
                </c:pt>
                <c:pt idx="38">
                  <c:v>100</c:v>
                </c:pt>
                <c:pt idx="39">
                  <c:v>102</c:v>
                </c:pt>
                <c:pt idx="40">
                  <c:v>101</c:v>
                </c:pt>
                <c:pt idx="41">
                  <c:v>100</c:v>
                </c:pt>
                <c:pt idx="42">
                  <c:v>101</c:v>
                </c:pt>
                <c:pt idx="43">
                  <c:v>101</c:v>
                </c:pt>
                <c:pt idx="44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705-4600-B10B-F1CA60671F4D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Resumen!$J$7:$BB$7</c:f>
              <c:numCache>
                <c:formatCode>mmm\-yy</c:formatCode>
                <c:ptCount val="45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  <c:pt idx="24">
                  <c:v>43831</c:v>
                </c:pt>
                <c:pt idx="25">
                  <c:v>43862</c:v>
                </c:pt>
                <c:pt idx="26">
                  <c:v>43891</c:v>
                </c:pt>
                <c:pt idx="27">
                  <c:v>43922</c:v>
                </c:pt>
                <c:pt idx="28">
                  <c:v>43952</c:v>
                </c:pt>
                <c:pt idx="29">
                  <c:v>43983</c:v>
                </c:pt>
                <c:pt idx="30">
                  <c:v>44013</c:v>
                </c:pt>
                <c:pt idx="31">
                  <c:v>44044</c:v>
                </c:pt>
                <c:pt idx="32">
                  <c:v>44075</c:v>
                </c:pt>
                <c:pt idx="33">
                  <c:v>44105</c:v>
                </c:pt>
                <c:pt idx="34">
                  <c:v>44136</c:v>
                </c:pt>
                <c:pt idx="35">
                  <c:v>44166</c:v>
                </c:pt>
                <c:pt idx="36">
                  <c:v>44197</c:v>
                </c:pt>
                <c:pt idx="37">
                  <c:v>44228</c:v>
                </c:pt>
                <c:pt idx="38">
                  <c:v>44256</c:v>
                </c:pt>
                <c:pt idx="39">
                  <c:v>44287</c:v>
                </c:pt>
                <c:pt idx="40">
                  <c:v>44317</c:v>
                </c:pt>
                <c:pt idx="41">
                  <c:v>44348</c:v>
                </c:pt>
                <c:pt idx="42">
                  <c:v>44378</c:v>
                </c:pt>
                <c:pt idx="43">
                  <c:v>44409</c:v>
                </c:pt>
                <c:pt idx="44">
                  <c:v>44440</c:v>
                </c:pt>
              </c:numCache>
            </c:numRef>
          </c:cat>
          <c:val>
            <c:numRef>
              <c:f>Resumen!$J$155:$BB$155</c:f>
              <c:numCache>
                <c:formatCode>0</c:formatCode>
                <c:ptCount val="45"/>
                <c:pt idx="0">
                  <c:v>36</c:v>
                </c:pt>
                <c:pt idx="1">
                  <c:v>39</c:v>
                </c:pt>
                <c:pt idx="2">
                  <c:v>42</c:v>
                </c:pt>
                <c:pt idx="3">
                  <c:v>45</c:v>
                </c:pt>
                <c:pt idx="4">
                  <c:v>48</c:v>
                </c:pt>
                <c:pt idx="5">
                  <c:v>51</c:v>
                </c:pt>
                <c:pt idx="6">
                  <c:v>54</c:v>
                </c:pt>
                <c:pt idx="7">
                  <c:v>57</c:v>
                </c:pt>
                <c:pt idx="8">
                  <c:v>60</c:v>
                </c:pt>
                <c:pt idx="9">
                  <c:v>63</c:v>
                </c:pt>
                <c:pt idx="10">
                  <c:v>66</c:v>
                </c:pt>
                <c:pt idx="11">
                  <c:v>69</c:v>
                </c:pt>
                <c:pt idx="12">
                  <c:v>72</c:v>
                </c:pt>
                <c:pt idx="13">
                  <c:v>75</c:v>
                </c:pt>
                <c:pt idx="14">
                  <c:v>78</c:v>
                </c:pt>
                <c:pt idx="15">
                  <c:v>81</c:v>
                </c:pt>
                <c:pt idx="16">
                  <c:v>84</c:v>
                </c:pt>
                <c:pt idx="17">
                  <c:v>87</c:v>
                </c:pt>
                <c:pt idx="18">
                  <c:v>90</c:v>
                </c:pt>
                <c:pt idx="19">
                  <c:v>93</c:v>
                </c:pt>
                <c:pt idx="20">
                  <c:v>96</c:v>
                </c:pt>
                <c:pt idx="21">
                  <c:v>99</c:v>
                </c:pt>
                <c:pt idx="22">
                  <c:v>102</c:v>
                </c:pt>
                <c:pt idx="23">
                  <c:v>102</c:v>
                </c:pt>
                <c:pt idx="24">
                  <c:v>102</c:v>
                </c:pt>
                <c:pt idx="25">
                  <c:v>102</c:v>
                </c:pt>
                <c:pt idx="26">
                  <c:v>102</c:v>
                </c:pt>
                <c:pt idx="27">
                  <c:v>102</c:v>
                </c:pt>
                <c:pt idx="28">
                  <c:v>102</c:v>
                </c:pt>
                <c:pt idx="29">
                  <c:v>102</c:v>
                </c:pt>
                <c:pt idx="30">
                  <c:v>102</c:v>
                </c:pt>
                <c:pt idx="31">
                  <c:v>102</c:v>
                </c:pt>
                <c:pt idx="32">
                  <c:v>102</c:v>
                </c:pt>
                <c:pt idx="33">
                  <c:v>102</c:v>
                </c:pt>
                <c:pt idx="34">
                  <c:v>102</c:v>
                </c:pt>
                <c:pt idx="35">
                  <c:v>102</c:v>
                </c:pt>
                <c:pt idx="36">
                  <c:v>102</c:v>
                </c:pt>
                <c:pt idx="37">
                  <c:v>102</c:v>
                </c:pt>
                <c:pt idx="38">
                  <c:v>102</c:v>
                </c:pt>
                <c:pt idx="39">
                  <c:v>102</c:v>
                </c:pt>
                <c:pt idx="40">
                  <c:v>102</c:v>
                </c:pt>
                <c:pt idx="41">
                  <c:v>102</c:v>
                </c:pt>
                <c:pt idx="42">
                  <c:v>102</c:v>
                </c:pt>
                <c:pt idx="43">
                  <c:v>102</c:v>
                </c:pt>
                <c:pt idx="44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705-4600-B10B-F1CA60671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8344"/>
        <c:axId val="173970304"/>
      </c:lineChart>
      <c:dateAx>
        <c:axId val="1739683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70304"/>
        <c:crosses val="autoZero"/>
        <c:auto val="1"/>
        <c:lblOffset val="100"/>
        <c:baseTimeUnit val="months"/>
      </c:dateAx>
      <c:valAx>
        <c:axId val="1739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COSTA AZUL TORRE 3</a:t>
            </a:r>
          </a:p>
          <a:p>
            <a:pPr>
              <a:defRPr/>
            </a:pPr>
            <a:r>
              <a:rPr lang="es-CO"/>
              <a:t>Meta teórica acumulada/Vtas 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Ventas acumuladas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Resumen!$BD$141:$CL$141</c:f>
              <c:numCache>
                <c:formatCode>0</c:formatCode>
                <c:ptCount val="35"/>
                <c:pt idx="0">
                  <c:v>5</c:v>
                </c:pt>
                <c:pt idx="1">
                  <c:v>12</c:v>
                </c:pt>
                <c:pt idx="2">
                  <c:v>20</c:v>
                </c:pt>
                <c:pt idx="3">
                  <c:v>23</c:v>
                </c:pt>
                <c:pt idx="4">
                  <c:v>24</c:v>
                </c:pt>
                <c:pt idx="5">
                  <c:v>27</c:v>
                </c:pt>
                <c:pt idx="6">
                  <c:v>29</c:v>
                </c:pt>
                <c:pt idx="7">
                  <c:v>30</c:v>
                </c:pt>
                <c:pt idx="8">
                  <c:v>32</c:v>
                </c:pt>
                <c:pt idx="9">
                  <c:v>34</c:v>
                </c:pt>
                <c:pt idx="10">
                  <c:v>37</c:v>
                </c:pt>
                <c:pt idx="11">
                  <c:v>42</c:v>
                </c:pt>
                <c:pt idx="12">
                  <c:v>47</c:v>
                </c:pt>
                <c:pt idx="13">
                  <c:v>48</c:v>
                </c:pt>
                <c:pt idx="14">
                  <c:v>49</c:v>
                </c:pt>
                <c:pt idx="15">
                  <c:v>52</c:v>
                </c:pt>
                <c:pt idx="16">
                  <c:v>55</c:v>
                </c:pt>
                <c:pt idx="17">
                  <c:v>58</c:v>
                </c:pt>
                <c:pt idx="18">
                  <c:v>60</c:v>
                </c:pt>
                <c:pt idx="19">
                  <c:v>64</c:v>
                </c:pt>
                <c:pt idx="20">
                  <c:v>67</c:v>
                </c:pt>
                <c:pt idx="21">
                  <c:v>69</c:v>
                </c:pt>
                <c:pt idx="22">
                  <c:v>71</c:v>
                </c:pt>
                <c:pt idx="23">
                  <c:v>74</c:v>
                </c:pt>
                <c:pt idx="24">
                  <c:v>78</c:v>
                </c:pt>
                <c:pt idx="25">
                  <c:v>79</c:v>
                </c:pt>
                <c:pt idx="26">
                  <c:v>81</c:v>
                </c:pt>
                <c:pt idx="27">
                  <c:v>83</c:v>
                </c:pt>
                <c:pt idx="28">
                  <c:v>83</c:v>
                </c:pt>
                <c:pt idx="29">
                  <c:v>85</c:v>
                </c:pt>
                <c:pt idx="30">
                  <c:v>86</c:v>
                </c:pt>
                <c:pt idx="31">
                  <c:v>88</c:v>
                </c:pt>
                <c:pt idx="32">
                  <c:v>89</c:v>
                </c:pt>
                <c:pt idx="33">
                  <c:v>90</c:v>
                </c:pt>
                <c:pt idx="34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EA9-49B0-82F7-5E1F044481C8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Resumen!$BD$7:$CL$7</c:f>
              <c:numCache>
                <c:formatCode>mmm\-yy</c:formatCode>
                <c:ptCount val="35"/>
                <c:pt idx="0">
                  <c:v>44501</c:v>
                </c:pt>
                <c:pt idx="1">
                  <c:v>44531</c:v>
                </c:pt>
                <c:pt idx="2">
                  <c:v>44562</c:v>
                </c:pt>
                <c:pt idx="3">
                  <c:v>44593</c:v>
                </c:pt>
                <c:pt idx="4">
                  <c:v>44621</c:v>
                </c:pt>
                <c:pt idx="5">
                  <c:v>44652</c:v>
                </c:pt>
                <c:pt idx="6">
                  <c:v>44682</c:v>
                </c:pt>
                <c:pt idx="7">
                  <c:v>44713</c:v>
                </c:pt>
                <c:pt idx="8">
                  <c:v>44743</c:v>
                </c:pt>
                <c:pt idx="9">
                  <c:v>44774</c:v>
                </c:pt>
                <c:pt idx="10">
                  <c:v>44805</c:v>
                </c:pt>
                <c:pt idx="11">
                  <c:v>44835</c:v>
                </c:pt>
                <c:pt idx="12">
                  <c:v>44866</c:v>
                </c:pt>
                <c:pt idx="13">
                  <c:v>44896</c:v>
                </c:pt>
                <c:pt idx="14">
                  <c:v>44927</c:v>
                </c:pt>
                <c:pt idx="15">
                  <c:v>44958</c:v>
                </c:pt>
                <c:pt idx="16">
                  <c:v>44986</c:v>
                </c:pt>
                <c:pt idx="17">
                  <c:v>45017</c:v>
                </c:pt>
                <c:pt idx="18">
                  <c:v>45047</c:v>
                </c:pt>
                <c:pt idx="19">
                  <c:v>45078</c:v>
                </c:pt>
                <c:pt idx="20">
                  <c:v>45108</c:v>
                </c:pt>
                <c:pt idx="21">
                  <c:v>45139</c:v>
                </c:pt>
                <c:pt idx="22">
                  <c:v>45170</c:v>
                </c:pt>
                <c:pt idx="23">
                  <c:v>45200</c:v>
                </c:pt>
                <c:pt idx="24">
                  <c:v>45231</c:v>
                </c:pt>
                <c:pt idx="25">
                  <c:v>45261</c:v>
                </c:pt>
                <c:pt idx="26">
                  <c:v>45292</c:v>
                </c:pt>
                <c:pt idx="27">
                  <c:v>45323</c:v>
                </c:pt>
                <c:pt idx="28">
                  <c:v>45352</c:v>
                </c:pt>
                <c:pt idx="29">
                  <c:v>45383</c:v>
                </c:pt>
                <c:pt idx="30">
                  <c:v>45413</c:v>
                </c:pt>
                <c:pt idx="31">
                  <c:v>45444</c:v>
                </c:pt>
                <c:pt idx="32">
                  <c:v>45474</c:v>
                </c:pt>
                <c:pt idx="33">
                  <c:v>45505</c:v>
                </c:pt>
                <c:pt idx="34">
                  <c:v>45536</c:v>
                </c:pt>
              </c:numCache>
            </c:numRef>
          </c:cat>
          <c:val>
            <c:numRef>
              <c:f>Resumen!$BD$143:$CL$143</c:f>
              <c:numCache>
                <c:formatCode>0</c:formatCode>
                <c:ptCount val="35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23</c:v>
                </c:pt>
                <c:pt idx="11">
                  <c:v>25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35</c:v>
                </c:pt>
                <c:pt idx="16">
                  <c:v>38</c:v>
                </c:pt>
                <c:pt idx="17">
                  <c:v>41</c:v>
                </c:pt>
                <c:pt idx="18">
                  <c:v>44</c:v>
                </c:pt>
                <c:pt idx="19">
                  <c:v>47</c:v>
                </c:pt>
                <c:pt idx="20">
                  <c:v>50</c:v>
                </c:pt>
                <c:pt idx="21">
                  <c:v>52</c:v>
                </c:pt>
                <c:pt idx="22">
                  <c:v>54</c:v>
                </c:pt>
                <c:pt idx="23">
                  <c:v>56</c:v>
                </c:pt>
                <c:pt idx="24">
                  <c:v>58</c:v>
                </c:pt>
                <c:pt idx="25">
                  <c:v>61</c:v>
                </c:pt>
                <c:pt idx="26">
                  <c:v>65</c:v>
                </c:pt>
                <c:pt idx="27">
                  <c:v>69</c:v>
                </c:pt>
                <c:pt idx="28">
                  <c:v>73</c:v>
                </c:pt>
                <c:pt idx="29">
                  <c:v>77</c:v>
                </c:pt>
                <c:pt idx="30">
                  <c:v>80</c:v>
                </c:pt>
                <c:pt idx="31">
                  <c:v>83</c:v>
                </c:pt>
                <c:pt idx="32">
                  <c:v>85</c:v>
                </c:pt>
                <c:pt idx="33">
                  <c:v>88</c:v>
                </c:pt>
                <c:pt idx="34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EA9-49B0-82F7-5E1F04448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7168"/>
        <c:axId val="173964816"/>
      </c:lineChart>
      <c:dateAx>
        <c:axId val="1739671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4816"/>
        <c:crosses val="autoZero"/>
        <c:auto val="1"/>
        <c:lblOffset val="100"/>
        <c:baseTimeUnit val="months"/>
      </c:dateAx>
      <c:valAx>
        <c:axId val="1739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3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Resumen!$BO$7:$CI$7</c:f>
              <c:numCache>
                <c:formatCode>mmm\-yy</c:formatCode>
                <c:ptCount val="21"/>
                <c:pt idx="0">
                  <c:v>44835</c:v>
                </c:pt>
                <c:pt idx="1">
                  <c:v>44866</c:v>
                </c:pt>
                <c:pt idx="2">
                  <c:v>44896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  <c:pt idx="11">
                  <c:v>45170</c:v>
                </c:pt>
                <c:pt idx="12">
                  <c:v>45200</c:v>
                </c:pt>
                <c:pt idx="13">
                  <c:v>45231</c:v>
                </c:pt>
                <c:pt idx="14">
                  <c:v>45261</c:v>
                </c:pt>
                <c:pt idx="15">
                  <c:v>45292</c:v>
                </c:pt>
                <c:pt idx="16">
                  <c:v>45323</c:v>
                </c:pt>
                <c:pt idx="17">
                  <c:v>45352</c:v>
                </c:pt>
                <c:pt idx="18">
                  <c:v>45383</c:v>
                </c:pt>
                <c:pt idx="19">
                  <c:v>45413</c:v>
                </c:pt>
                <c:pt idx="20">
                  <c:v>45444</c:v>
                </c:pt>
              </c:numCache>
            </c:numRef>
          </c:cat>
          <c:val>
            <c:numRef>
              <c:f>Resumen!$BO$195:$CI$195</c:f>
              <c:numCache>
                <c:formatCode>0</c:formatCode>
                <c:ptCount val="21"/>
                <c:pt idx="0">
                  <c:v>118</c:v>
                </c:pt>
                <c:pt idx="1">
                  <c:v>154</c:v>
                </c:pt>
                <c:pt idx="2">
                  <c:v>163</c:v>
                </c:pt>
                <c:pt idx="3">
                  <c:v>168</c:v>
                </c:pt>
                <c:pt idx="4">
                  <c:v>166</c:v>
                </c:pt>
                <c:pt idx="5">
                  <c:v>169</c:v>
                </c:pt>
                <c:pt idx="6">
                  <c:v>171</c:v>
                </c:pt>
                <c:pt idx="7">
                  <c:v>176</c:v>
                </c:pt>
                <c:pt idx="8">
                  <c:v>179</c:v>
                </c:pt>
                <c:pt idx="9">
                  <c:v>182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182</c:v>
                </c:pt>
                <c:pt idx="14">
                  <c:v>180</c:v>
                </c:pt>
                <c:pt idx="15">
                  <c:v>176</c:v>
                </c:pt>
                <c:pt idx="16">
                  <c:v>174</c:v>
                </c:pt>
                <c:pt idx="17">
                  <c:v>174</c:v>
                </c:pt>
                <c:pt idx="18">
                  <c:v>174</c:v>
                </c:pt>
                <c:pt idx="19">
                  <c:v>173</c:v>
                </c:pt>
                <c:pt idx="20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A-4A0E-8239-B9521E35063A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Resumen!$BO$7:$CI$7</c:f>
              <c:numCache>
                <c:formatCode>mmm\-yy</c:formatCode>
                <c:ptCount val="21"/>
                <c:pt idx="0">
                  <c:v>44835</c:v>
                </c:pt>
                <c:pt idx="1">
                  <c:v>44866</c:v>
                </c:pt>
                <c:pt idx="2">
                  <c:v>44896</c:v>
                </c:pt>
                <c:pt idx="3">
                  <c:v>44927</c:v>
                </c:pt>
                <c:pt idx="4">
                  <c:v>44958</c:v>
                </c:pt>
                <c:pt idx="5">
                  <c:v>44986</c:v>
                </c:pt>
                <c:pt idx="6">
                  <c:v>45017</c:v>
                </c:pt>
                <c:pt idx="7">
                  <c:v>45047</c:v>
                </c:pt>
                <c:pt idx="8">
                  <c:v>45078</c:v>
                </c:pt>
                <c:pt idx="9">
                  <c:v>45108</c:v>
                </c:pt>
                <c:pt idx="10">
                  <c:v>45139</c:v>
                </c:pt>
                <c:pt idx="11">
                  <c:v>45170</c:v>
                </c:pt>
                <c:pt idx="12">
                  <c:v>45200</c:v>
                </c:pt>
                <c:pt idx="13">
                  <c:v>45231</c:v>
                </c:pt>
                <c:pt idx="14">
                  <c:v>45261</c:v>
                </c:pt>
                <c:pt idx="15">
                  <c:v>45292</c:v>
                </c:pt>
                <c:pt idx="16">
                  <c:v>45323</c:v>
                </c:pt>
                <c:pt idx="17">
                  <c:v>45352</c:v>
                </c:pt>
                <c:pt idx="18">
                  <c:v>45383</c:v>
                </c:pt>
                <c:pt idx="19">
                  <c:v>45413</c:v>
                </c:pt>
                <c:pt idx="20">
                  <c:v>45444</c:v>
                </c:pt>
              </c:numCache>
            </c:numRef>
          </c:cat>
          <c:val>
            <c:numRef>
              <c:f>Resumen!$BO$197:$CI$197</c:f>
              <c:numCache>
                <c:formatCode>0</c:formatCode>
                <c:ptCount val="21"/>
                <c:pt idx="0">
                  <c:v>25</c:v>
                </c:pt>
                <c:pt idx="1">
                  <c:v>44</c:v>
                </c:pt>
                <c:pt idx="2">
                  <c:v>62</c:v>
                </c:pt>
                <c:pt idx="3">
                  <c:v>80</c:v>
                </c:pt>
                <c:pt idx="4">
                  <c:v>98</c:v>
                </c:pt>
                <c:pt idx="5">
                  <c:v>116</c:v>
                </c:pt>
                <c:pt idx="6">
                  <c:v>134</c:v>
                </c:pt>
                <c:pt idx="7">
                  <c:v>152</c:v>
                </c:pt>
                <c:pt idx="8">
                  <c:v>154</c:v>
                </c:pt>
                <c:pt idx="9">
                  <c:v>156</c:v>
                </c:pt>
                <c:pt idx="10">
                  <c:v>158</c:v>
                </c:pt>
                <c:pt idx="11">
                  <c:v>160</c:v>
                </c:pt>
                <c:pt idx="12">
                  <c:v>162</c:v>
                </c:pt>
                <c:pt idx="13">
                  <c:v>164</c:v>
                </c:pt>
                <c:pt idx="14">
                  <c:v>166</c:v>
                </c:pt>
                <c:pt idx="15">
                  <c:v>168</c:v>
                </c:pt>
                <c:pt idx="16">
                  <c:v>170</c:v>
                </c:pt>
                <c:pt idx="17">
                  <c:v>172</c:v>
                </c:pt>
                <c:pt idx="18">
                  <c:v>182</c:v>
                </c:pt>
                <c:pt idx="19">
                  <c:v>182</c:v>
                </c:pt>
                <c:pt idx="20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A-4A0E-8239-B9521E350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7560"/>
        <c:axId val="173963640"/>
      </c:lineChart>
      <c:dateAx>
        <c:axId val="1739675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3640"/>
        <c:crosses val="autoZero"/>
        <c:auto val="0"/>
        <c:lblOffset val="100"/>
        <c:baseTimeUnit val="months"/>
      </c:dateAx>
      <c:valAx>
        <c:axId val="17396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4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4109294143421589E-2"/>
          <c:y val="0.15560351529913297"/>
          <c:w val="0.92502774385658948"/>
          <c:h val="0.63231772302321176"/>
        </c:manualLayout>
      </c:layout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Resumen!$BN$7:$CI$7</c:f>
              <c:numCache>
                <c:formatCode>mmm\-yy</c:formatCode>
                <c:ptCount val="22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</c:numCache>
            </c:numRef>
          </c:cat>
          <c:val>
            <c:numRef>
              <c:f>Resumen!$BN$201:$CI$201</c:f>
              <c:numCache>
                <c:formatCode>0</c:formatCode>
                <c:ptCount val="22"/>
                <c:pt idx="0">
                  <c:v>116</c:v>
                </c:pt>
                <c:pt idx="1">
                  <c:v>162</c:v>
                </c:pt>
                <c:pt idx="2">
                  <c:v>178</c:v>
                </c:pt>
                <c:pt idx="3">
                  <c:v>180</c:v>
                </c:pt>
                <c:pt idx="4">
                  <c:v>182</c:v>
                </c:pt>
                <c:pt idx="5">
                  <c:v>182</c:v>
                </c:pt>
                <c:pt idx="6">
                  <c:v>182</c:v>
                </c:pt>
                <c:pt idx="7">
                  <c:v>183</c:v>
                </c:pt>
                <c:pt idx="8">
                  <c:v>184</c:v>
                </c:pt>
                <c:pt idx="9">
                  <c:v>186</c:v>
                </c:pt>
                <c:pt idx="10">
                  <c:v>186</c:v>
                </c:pt>
                <c:pt idx="11">
                  <c:v>186</c:v>
                </c:pt>
                <c:pt idx="12">
                  <c:v>186</c:v>
                </c:pt>
                <c:pt idx="13">
                  <c:v>184</c:v>
                </c:pt>
                <c:pt idx="14">
                  <c:v>186</c:v>
                </c:pt>
                <c:pt idx="15">
                  <c:v>182</c:v>
                </c:pt>
                <c:pt idx="16">
                  <c:v>183</c:v>
                </c:pt>
                <c:pt idx="17">
                  <c:v>184</c:v>
                </c:pt>
                <c:pt idx="18">
                  <c:v>184</c:v>
                </c:pt>
                <c:pt idx="19">
                  <c:v>184</c:v>
                </c:pt>
                <c:pt idx="20">
                  <c:v>184</c:v>
                </c:pt>
                <c:pt idx="21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9-41BB-98C1-6A5F59B994CD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Resumen!$BN$7:$CI$7</c:f>
              <c:numCache>
                <c:formatCode>mmm\-yy</c:formatCode>
                <c:ptCount val="22"/>
                <c:pt idx="0">
                  <c:v>44805</c:v>
                </c:pt>
                <c:pt idx="1">
                  <c:v>44835</c:v>
                </c:pt>
                <c:pt idx="2">
                  <c:v>44866</c:v>
                </c:pt>
                <c:pt idx="3">
                  <c:v>44896</c:v>
                </c:pt>
                <c:pt idx="4">
                  <c:v>44927</c:v>
                </c:pt>
                <c:pt idx="5">
                  <c:v>44958</c:v>
                </c:pt>
                <c:pt idx="6">
                  <c:v>44986</c:v>
                </c:pt>
                <c:pt idx="7">
                  <c:v>45017</c:v>
                </c:pt>
                <c:pt idx="8">
                  <c:v>45047</c:v>
                </c:pt>
                <c:pt idx="9">
                  <c:v>45078</c:v>
                </c:pt>
                <c:pt idx="10">
                  <c:v>45108</c:v>
                </c:pt>
                <c:pt idx="11">
                  <c:v>45139</c:v>
                </c:pt>
                <c:pt idx="12">
                  <c:v>45170</c:v>
                </c:pt>
                <c:pt idx="13">
                  <c:v>45200</c:v>
                </c:pt>
                <c:pt idx="14">
                  <c:v>45231</c:v>
                </c:pt>
                <c:pt idx="15">
                  <c:v>45261</c:v>
                </c:pt>
                <c:pt idx="16">
                  <c:v>45292</c:v>
                </c:pt>
                <c:pt idx="17">
                  <c:v>45323</c:v>
                </c:pt>
                <c:pt idx="18">
                  <c:v>45352</c:v>
                </c:pt>
                <c:pt idx="19">
                  <c:v>45383</c:v>
                </c:pt>
                <c:pt idx="20">
                  <c:v>45413</c:v>
                </c:pt>
                <c:pt idx="21">
                  <c:v>45444</c:v>
                </c:pt>
              </c:numCache>
            </c:numRef>
          </c:cat>
          <c:val>
            <c:numRef>
              <c:f>Resumen!$BN$203:$CI$203</c:f>
              <c:numCache>
                <c:formatCode>0</c:formatCode>
                <c:ptCount val="22"/>
                <c:pt idx="0">
                  <c:v>50</c:v>
                </c:pt>
                <c:pt idx="1">
                  <c:v>85</c:v>
                </c:pt>
                <c:pt idx="2">
                  <c:v>115</c:v>
                </c:pt>
                <c:pt idx="3">
                  <c:v>143</c:v>
                </c:pt>
                <c:pt idx="4">
                  <c:v>171</c:v>
                </c:pt>
                <c:pt idx="5">
                  <c:v>184</c:v>
                </c:pt>
                <c:pt idx="6">
                  <c:v>184</c:v>
                </c:pt>
                <c:pt idx="7">
                  <c:v>184</c:v>
                </c:pt>
                <c:pt idx="8">
                  <c:v>184</c:v>
                </c:pt>
                <c:pt idx="9">
                  <c:v>184</c:v>
                </c:pt>
                <c:pt idx="10">
                  <c:v>184</c:v>
                </c:pt>
                <c:pt idx="11">
                  <c:v>184</c:v>
                </c:pt>
                <c:pt idx="12">
                  <c:v>184</c:v>
                </c:pt>
                <c:pt idx="13">
                  <c:v>184</c:v>
                </c:pt>
                <c:pt idx="14">
                  <c:v>184</c:v>
                </c:pt>
                <c:pt idx="15">
                  <c:v>184</c:v>
                </c:pt>
                <c:pt idx="16">
                  <c:v>184</c:v>
                </c:pt>
                <c:pt idx="17">
                  <c:v>184</c:v>
                </c:pt>
                <c:pt idx="18">
                  <c:v>184</c:v>
                </c:pt>
                <c:pt idx="19">
                  <c:v>184</c:v>
                </c:pt>
                <c:pt idx="20">
                  <c:v>184</c:v>
                </c:pt>
                <c:pt idx="21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9-41BB-98C1-6A5F59B99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70696"/>
        <c:axId val="173969128"/>
      </c:lineChart>
      <c:dateAx>
        <c:axId val="1739706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9128"/>
        <c:crosses val="autoZero"/>
        <c:auto val="0"/>
        <c:lblOffset val="100"/>
        <c:baseTimeUnit val="months"/>
      </c:dateAx>
      <c:valAx>
        <c:axId val="17396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7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2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3281172553050642E-2"/>
          <c:y val="0.20245033556056719"/>
          <c:w val="0.93319960480225139"/>
          <c:h val="0.59267810587892122"/>
        </c:manualLayout>
      </c:layout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Resumen!$BQ$7:$CI$7</c:f>
              <c:numCache>
                <c:formatCode>mmm\-yy</c:formatCode>
                <c:ptCount val="19"/>
                <c:pt idx="0">
                  <c:v>44896</c:v>
                </c:pt>
                <c:pt idx="1">
                  <c:v>44927</c:v>
                </c:pt>
                <c:pt idx="2">
                  <c:v>44958</c:v>
                </c:pt>
                <c:pt idx="3">
                  <c:v>44986</c:v>
                </c:pt>
                <c:pt idx="4">
                  <c:v>45017</c:v>
                </c:pt>
                <c:pt idx="5">
                  <c:v>45047</c:v>
                </c:pt>
                <c:pt idx="6">
                  <c:v>45078</c:v>
                </c:pt>
                <c:pt idx="7">
                  <c:v>45108</c:v>
                </c:pt>
                <c:pt idx="8">
                  <c:v>45139</c:v>
                </c:pt>
                <c:pt idx="9">
                  <c:v>45170</c:v>
                </c:pt>
                <c:pt idx="10">
                  <c:v>45200</c:v>
                </c:pt>
                <c:pt idx="11">
                  <c:v>45231</c:v>
                </c:pt>
                <c:pt idx="12">
                  <c:v>45261</c:v>
                </c:pt>
                <c:pt idx="13">
                  <c:v>45292</c:v>
                </c:pt>
                <c:pt idx="14">
                  <c:v>45323</c:v>
                </c:pt>
                <c:pt idx="15">
                  <c:v>45352</c:v>
                </c:pt>
                <c:pt idx="16">
                  <c:v>45383</c:v>
                </c:pt>
                <c:pt idx="17">
                  <c:v>45413</c:v>
                </c:pt>
                <c:pt idx="18">
                  <c:v>45444</c:v>
                </c:pt>
              </c:numCache>
            </c:numRef>
          </c:cat>
          <c:val>
            <c:numRef>
              <c:f>Resumen!$BQ$189:$CI$189</c:f>
              <c:numCache>
                <c:formatCode>0</c:formatCode>
                <c:ptCount val="19"/>
                <c:pt idx="0">
                  <c:v>24</c:v>
                </c:pt>
                <c:pt idx="1">
                  <c:v>46</c:v>
                </c:pt>
                <c:pt idx="2">
                  <c:v>74</c:v>
                </c:pt>
                <c:pt idx="3">
                  <c:v>91</c:v>
                </c:pt>
                <c:pt idx="4">
                  <c:v>109</c:v>
                </c:pt>
                <c:pt idx="5">
                  <c:v>148</c:v>
                </c:pt>
                <c:pt idx="6">
                  <c:v>161</c:v>
                </c:pt>
                <c:pt idx="7">
                  <c:v>180</c:v>
                </c:pt>
                <c:pt idx="8">
                  <c:v>181</c:v>
                </c:pt>
                <c:pt idx="9">
                  <c:v>182</c:v>
                </c:pt>
                <c:pt idx="10">
                  <c:v>182</c:v>
                </c:pt>
                <c:pt idx="11">
                  <c:v>182</c:v>
                </c:pt>
                <c:pt idx="12">
                  <c:v>180</c:v>
                </c:pt>
                <c:pt idx="13">
                  <c:v>178</c:v>
                </c:pt>
                <c:pt idx="14">
                  <c:v>178</c:v>
                </c:pt>
                <c:pt idx="15">
                  <c:v>179</c:v>
                </c:pt>
                <c:pt idx="16">
                  <c:v>179</c:v>
                </c:pt>
                <c:pt idx="17">
                  <c:v>179</c:v>
                </c:pt>
                <c:pt idx="18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4-4AA5-98F0-02C0E2037491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1.5783692437684835E-2"/>
                  <c:y val="3.42072587317819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EF-421E-8477-36DEEB173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Resumen!$BQ$7:$CI$7</c:f>
              <c:numCache>
                <c:formatCode>mmm\-yy</c:formatCode>
                <c:ptCount val="19"/>
                <c:pt idx="0">
                  <c:v>44896</c:v>
                </c:pt>
                <c:pt idx="1">
                  <c:v>44927</c:v>
                </c:pt>
                <c:pt idx="2">
                  <c:v>44958</c:v>
                </c:pt>
                <c:pt idx="3">
                  <c:v>44986</c:v>
                </c:pt>
                <c:pt idx="4">
                  <c:v>45017</c:v>
                </c:pt>
                <c:pt idx="5">
                  <c:v>45047</c:v>
                </c:pt>
                <c:pt idx="6">
                  <c:v>45078</c:v>
                </c:pt>
                <c:pt idx="7">
                  <c:v>45108</c:v>
                </c:pt>
                <c:pt idx="8">
                  <c:v>45139</c:v>
                </c:pt>
                <c:pt idx="9">
                  <c:v>45170</c:v>
                </c:pt>
                <c:pt idx="10">
                  <c:v>45200</c:v>
                </c:pt>
                <c:pt idx="11">
                  <c:v>45231</c:v>
                </c:pt>
                <c:pt idx="12">
                  <c:v>45261</c:v>
                </c:pt>
                <c:pt idx="13">
                  <c:v>45292</c:v>
                </c:pt>
                <c:pt idx="14">
                  <c:v>45323</c:v>
                </c:pt>
                <c:pt idx="15">
                  <c:v>45352</c:v>
                </c:pt>
                <c:pt idx="16">
                  <c:v>45383</c:v>
                </c:pt>
                <c:pt idx="17">
                  <c:v>45413</c:v>
                </c:pt>
                <c:pt idx="18">
                  <c:v>45444</c:v>
                </c:pt>
              </c:numCache>
            </c:numRef>
          </c:cat>
          <c:val>
            <c:numRef>
              <c:f>Resumen!$BQ$191:$CI$191</c:f>
              <c:numCache>
                <c:formatCode>0</c:formatCode>
                <c:ptCount val="19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182</c:v>
                </c:pt>
                <c:pt idx="11">
                  <c:v>182</c:v>
                </c:pt>
                <c:pt idx="12">
                  <c:v>182</c:v>
                </c:pt>
                <c:pt idx="13">
                  <c:v>182</c:v>
                </c:pt>
                <c:pt idx="14">
                  <c:v>182</c:v>
                </c:pt>
                <c:pt idx="15">
                  <c:v>182</c:v>
                </c:pt>
                <c:pt idx="16">
                  <c:v>182</c:v>
                </c:pt>
                <c:pt idx="17">
                  <c:v>182</c:v>
                </c:pt>
                <c:pt idx="18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4-4AA5-98F0-02C0E2037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5992"/>
        <c:axId val="173938144"/>
      </c:lineChart>
      <c:dateAx>
        <c:axId val="1739659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8144"/>
        <c:crosses val="autoZero"/>
        <c:auto val="0"/>
        <c:lblOffset val="100"/>
        <c:baseTimeUnit val="months"/>
      </c:dateAx>
      <c:valAx>
        <c:axId val="1739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RINCÓN</a:t>
            </a:r>
            <a:r>
              <a:rPr lang="es-CO" baseline="0"/>
              <a:t> DEL VALLE TORRE 1</a:t>
            </a:r>
            <a:endParaRPr lang="es-CO"/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Resumen!$BZ$7:$CI$7</c:f>
              <c:numCache>
                <c:formatCode>mmm\-yy</c:formatCode>
                <c:ptCount val="10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</c:numCache>
            </c:numRef>
          </c:cat>
          <c:val>
            <c:numRef>
              <c:f>Resumen!$BZ$183:$CI$183</c:f>
              <c:numCache>
                <c:formatCode>0</c:formatCode>
                <c:ptCount val="10"/>
                <c:pt idx="0">
                  <c:v>47</c:v>
                </c:pt>
                <c:pt idx="1">
                  <c:v>105</c:v>
                </c:pt>
                <c:pt idx="2">
                  <c:v>145</c:v>
                </c:pt>
                <c:pt idx="3">
                  <c:v>161</c:v>
                </c:pt>
                <c:pt idx="4">
                  <c:v>167</c:v>
                </c:pt>
                <c:pt idx="5">
                  <c:v>172</c:v>
                </c:pt>
                <c:pt idx="6">
                  <c:v>173</c:v>
                </c:pt>
                <c:pt idx="7">
                  <c:v>174</c:v>
                </c:pt>
                <c:pt idx="8">
                  <c:v>174</c:v>
                </c:pt>
                <c:pt idx="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9-489D-84DF-9E70D4D45057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Resumen!$BZ$7:$CI$7</c:f>
              <c:numCache>
                <c:formatCode>mmm\-yy</c:formatCode>
                <c:ptCount val="10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</c:numCache>
            </c:numRef>
          </c:cat>
          <c:val>
            <c:numRef>
              <c:f>Resumen!$BZ$185:$CI$185</c:f>
              <c:numCache>
                <c:formatCode>0</c:formatCode>
                <c:ptCount val="1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9-489D-84DF-9E70D4D4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5992"/>
        <c:axId val="173938144"/>
      </c:lineChart>
      <c:dateAx>
        <c:axId val="1739659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8144"/>
        <c:crosses val="autoZero"/>
        <c:auto val="0"/>
        <c:lblOffset val="100"/>
        <c:baseTimeUnit val="months"/>
      </c:dateAx>
      <c:valAx>
        <c:axId val="1739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VALLARTA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8"/>
              <c:layout>
                <c:manualLayout>
                  <c:x val="-2.844212358572672E-2"/>
                  <c:y val="3.7864772439655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3F-4308-883B-3FC484E21492}"/>
                </c:ext>
              </c:extLst>
            </c:dLbl>
            <c:dLbl>
              <c:idx val="19"/>
              <c:layout>
                <c:manualLayout>
                  <c:x val="-2.5298959040041667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04-404C-AB98-BE1A23A422C6}"/>
                </c:ext>
              </c:extLst>
            </c:dLbl>
            <c:dLbl>
              <c:idx val="20"/>
              <c:layout>
                <c:manualLayout>
                  <c:x val="-2.6701479547432551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0B-4D2C-A8FD-4EDC428E390F}"/>
                </c:ext>
              </c:extLst>
            </c:dLbl>
            <c:dLbl>
              <c:idx val="21"/>
              <c:layout>
                <c:manualLayout>
                  <c:x val="-2.4923281456658775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10B-4D2C-A8FD-4EDC428E390F}"/>
                </c:ext>
              </c:extLst>
            </c:dLbl>
            <c:dLbl>
              <c:idx val="22"/>
              <c:layout>
                <c:manualLayout>
                  <c:x val="-2.4003070112319638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74-4FD3-A2D2-A0C7E307BD0F}"/>
                </c:ext>
              </c:extLst>
            </c:dLbl>
            <c:dLbl>
              <c:idx val="23"/>
              <c:layout>
                <c:manualLayout>
                  <c:x val="-2.1418967537674107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A6A-42CC-9807-6A06B967A7F9}"/>
                </c:ext>
              </c:extLst>
            </c:dLbl>
            <c:dLbl>
              <c:idx val="24"/>
              <c:layout>
                <c:manualLayout>
                  <c:x val="-2.4960835509138381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98-45C2-AD4A-7EB421B281DF}"/>
                </c:ext>
              </c:extLst>
            </c:dLbl>
            <c:dLbl>
              <c:idx val="25"/>
              <c:layout>
                <c:manualLayout>
                  <c:x val="-2.6701479547432551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58E-4D4A-968D-6B103B1A0CDC}"/>
                </c:ext>
              </c:extLst>
            </c:dLbl>
            <c:dLbl>
              <c:idx val="26"/>
              <c:layout>
                <c:manualLayout>
                  <c:x val="-2.6701479547432679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8E-4D4A-968D-6B103B1A0CDC}"/>
                </c:ext>
              </c:extLst>
            </c:dLbl>
            <c:dLbl>
              <c:idx val="27"/>
              <c:layout>
                <c:manualLayout>
                  <c:x val="-2.6701479547432679E-2"/>
                  <c:y val="1.98467646467959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EA-405E-906A-49BA4DF3ACF8}"/>
                </c:ext>
              </c:extLst>
            </c:dLbl>
            <c:dLbl>
              <c:idx val="28"/>
              <c:layout>
                <c:manualLayout>
                  <c:x val="-3.1999342118788673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E51-4512-93B4-700FCC082CF3}"/>
                </c:ext>
              </c:extLst>
            </c:dLbl>
            <c:dLbl>
              <c:idx val="29"/>
              <c:layout>
                <c:manualLayout>
                  <c:x val="-1.927962007360046E-2"/>
                  <c:y val="1.98467646467959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51-4512-93B4-700FCC082CF3}"/>
                </c:ext>
              </c:extLst>
            </c:dLbl>
            <c:dLbl>
              <c:idx val="30"/>
              <c:layout>
                <c:manualLayout>
                  <c:x val="-1.7038438080357449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CE-413D-BB39-96C2975196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Resumen!$BH$7:$CL$7</c:f>
              <c:numCache>
                <c:formatCode>mmm\-yy</c:formatCode>
                <c:ptCount val="31"/>
                <c:pt idx="0">
                  <c:v>44621</c:v>
                </c:pt>
                <c:pt idx="1">
                  <c:v>44652</c:v>
                </c:pt>
                <c:pt idx="2">
                  <c:v>44682</c:v>
                </c:pt>
                <c:pt idx="3">
                  <c:v>44713</c:v>
                </c:pt>
                <c:pt idx="4">
                  <c:v>44743</c:v>
                </c:pt>
                <c:pt idx="5">
                  <c:v>44774</c:v>
                </c:pt>
                <c:pt idx="6">
                  <c:v>44805</c:v>
                </c:pt>
                <c:pt idx="7">
                  <c:v>44835</c:v>
                </c:pt>
                <c:pt idx="8">
                  <c:v>44866</c:v>
                </c:pt>
                <c:pt idx="9">
                  <c:v>44896</c:v>
                </c:pt>
                <c:pt idx="10">
                  <c:v>44927</c:v>
                </c:pt>
                <c:pt idx="11">
                  <c:v>44958</c:v>
                </c:pt>
                <c:pt idx="12">
                  <c:v>44986</c:v>
                </c:pt>
                <c:pt idx="13">
                  <c:v>45017</c:v>
                </c:pt>
                <c:pt idx="14">
                  <c:v>45047</c:v>
                </c:pt>
                <c:pt idx="15">
                  <c:v>45078</c:v>
                </c:pt>
                <c:pt idx="16">
                  <c:v>45108</c:v>
                </c:pt>
                <c:pt idx="17">
                  <c:v>45139</c:v>
                </c:pt>
                <c:pt idx="18">
                  <c:v>45170</c:v>
                </c:pt>
                <c:pt idx="19">
                  <c:v>45200</c:v>
                </c:pt>
                <c:pt idx="20">
                  <c:v>45231</c:v>
                </c:pt>
                <c:pt idx="21">
                  <c:v>45261</c:v>
                </c:pt>
                <c:pt idx="22">
                  <c:v>45292</c:v>
                </c:pt>
                <c:pt idx="23">
                  <c:v>45323</c:v>
                </c:pt>
                <c:pt idx="24">
                  <c:v>45352</c:v>
                </c:pt>
                <c:pt idx="25">
                  <c:v>45383</c:v>
                </c:pt>
                <c:pt idx="26">
                  <c:v>45413</c:v>
                </c:pt>
                <c:pt idx="27">
                  <c:v>45444</c:v>
                </c:pt>
                <c:pt idx="28">
                  <c:v>45474</c:v>
                </c:pt>
                <c:pt idx="29">
                  <c:v>45505</c:v>
                </c:pt>
                <c:pt idx="30">
                  <c:v>45536</c:v>
                </c:pt>
              </c:numCache>
            </c:numRef>
          </c:cat>
          <c:val>
            <c:numRef>
              <c:f>Resumen!$BH$207:$CL$207</c:f>
              <c:numCache>
                <c:formatCode>0</c:formatCode>
                <c:ptCount val="31"/>
                <c:pt idx="0">
                  <c:v>6</c:v>
                </c:pt>
                <c:pt idx="1">
                  <c:v>12</c:v>
                </c:pt>
                <c:pt idx="2">
                  <c:v>21</c:v>
                </c:pt>
                <c:pt idx="3">
                  <c:v>43</c:v>
                </c:pt>
                <c:pt idx="4">
                  <c:v>56</c:v>
                </c:pt>
                <c:pt idx="5">
                  <c:v>68</c:v>
                </c:pt>
                <c:pt idx="6">
                  <c:v>82</c:v>
                </c:pt>
                <c:pt idx="7">
                  <c:v>86</c:v>
                </c:pt>
                <c:pt idx="8">
                  <c:v>90</c:v>
                </c:pt>
                <c:pt idx="9">
                  <c:v>94</c:v>
                </c:pt>
                <c:pt idx="10">
                  <c:v>100</c:v>
                </c:pt>
                <c:pt idx="11">
                  <c:v>106</c:v>
                </c:pt>
                <c:pt idx="12">
                  <c:v>112</c:v>
                </c:pt>
                <c:pt idx="13">
                  <c:v>116</c:v>
                </c:pt>
                <c:pt idx="14">
                  <c:v>121</c:v>
                </c:pt>
                <c:pt idx="15">
                  <c:v>126</c:v>
                </c:pt>
                <c:pt idx="16">
                  <c:v>127</c:v>
                </c:pt>
                <c:pt idx="17">
                  <c:v>128</c:v>
                </c:pt>
                <c:pt idx="18">
                  <c:v>128</c:v>
                </c:pt>
                <c:pt idx="19">
                  <c:v>129</c:v>
                </c:pt>
                <c:pt idx="20">
                  <c:v>129</c:v>
                </c:pt>
                <c:pt idx="21">
                  <c:v>131</c:v>
                </c:pt>
                <c:pt idx="22">
                  <c:v>131</c:v>
                </c:pt>
                <c:pt idx="23">
                  <c:v>131</c:v>
                </c:pt>
                <c:pt idx="24">
                  <c:v>132</c:v>
                </c:pt>
                <c:pt idx="25">
                  <c:v>132</c:v>
                </c:pt>
                <c:pt idx="26">
                  <c:v>132</c:v>
                </c:pt>
                <c:pt idx="27">
                  <c:v>132</c:v>
                </c:pt>
                <c:pt idx="28">
                  <c:v>130</c:v>
                </c:pt>
                <c:pt idx="29">
                  <c:v>126</c:v>
                </c:pt>
                <c:pt idx="30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03-4A4B-BD3C-287D6900CD42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18"/>
              <c:layout>
                <c:manualLayout>
                  <c:x val="-2.6701479547432679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3F-4308-883B-3FC484E21492}"/>
                </c:ext>
              </c:extLst>
            </c:dLbl>
            <c:dLbl>
              <c:idx val="19"/>
              <c:layout>
                <c:manualLayout>
                  <c:x val="-2.5298959040041667E-2"/>
                  <c:y val="-3.7864772439655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304-404C-AB98-BE1A23A422C6}"/>
                </c:ext>
              </c:extLst>
            </c:dLbl>
            <c:dLbl>
              <c:idx val="20"/>
              <c:layout>
                <c:manualLayout>
                  <c:x val="-3.0182767624021015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0B-4D2C-A8FD-4EDC428E390F}"/>
                </c:ext>
              </c:extLst>
            </c:dLbl>
            <c:dLbl>
              <c:idx val="21"/>
              <c:layout>
                <c:manualLayout>
                  <c:x val="-2.492328145665865E-2"/>
                  <c:y val="-3.426117088108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10B-4D2C-A8FD-4EDC428E390F}"/>
                </c:ext>
              </c:extLst>
            </c:dLbl>
            <c:dLbl>
              <c:idx val="22"/>
              <c:layout>
                <c:manualLayout>
                  <c:x val="-2.2262426074025468E-2"/>
                  <c:y val="-3.7864772439655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74-4FD3-A2D2-A0C7E307BD0F}"/>
                </c:ext>
              </c:extLst>
            </c:dLbl>
            <c:dLbl>
              <c:idx val="23"/>
              <c:layout>
                <c:manualLayout>
                  <c:x val="-2.1418967537674107E-2"/>
                  <c:y val="-3.78647724396552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A6A-42CC-9807-6A06B967A7F9}"/>
                </c:ext>
              </c:extLst>
            </c:dLbl>
            <c:dLbl>
              <c:idx val="24"/>
              <c:layout>
                <c:manualLayout>
                  <c:x val="-2.4960835509138381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98-45C2-AD4A-7EB421B281DF}"/>
                </c:ext>
              </c:extLst>
            </c:dLbl>
            <c:dLbl>
              <c:idx val="25"/>
              <c:layout>
                <c:manualLayout>
                  <c:x val="-2.6701479547432551E-2"/>
                  <c:y val="-2.7053967763939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B98-45C2-AD4A-7EB421B281DF}"/>
                </c:ext>
              </c:extLst>
            </c:dLbl>
            <c:dLbl>
              <c:idx val="26"/>
              <c:layout>
                <c:manualLayout>
                  <c:x val="-2.6701479547432679E-2"/>
                  <c:y val="-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B98-45C2-AD4A-7EB421B281DF}"/>
                </c:ext>
              </c:extLst>
            </c:dLbl>
            <c:dLbl>
              <c:idx val="27"/>
              <c:layout>
                <c:manualLayout>
                  <c:x val="-3.1923411662315188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98-45C2-AD4A-7EB421B281DF}"/>
                </c:ext>
              </c:extLst>
            </c:dLbl>
            <c:dLbl>
              <c:idx val="28"/>
              <c:layout>
                <c:manualLayout>
                  <c:x val="-3.3739986157082846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98-45C2-AD4A-7EB421B281DF}"/>
                </c:ext>
              </c:extLst>
            </c:dLbl>
            <c:dLbl>
              <c:idx val="29"/>
              <c:layout>
                <c:manualLayout>
                  <c:x val="-2.1020264111894758E-2"/>
                  <c:y val="-3.786477243965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51-4512-93B4-700FCC082CF3}"/>
                </c:ext>
              </c:extLst>
            </c:dLbl>
            <c:dLbl>
              <c:idx val="30"/>
              <c:layout>
                <c:manualLayout>
                  <c:x val="-1.7038438080357449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CE-413D-BB39-96C2975196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Resumen!$BH$7:$CL$7</c:f>
              <c:numCache>
                <c:formatCode>mmm\-yy</c:formatCode>
                <c:ptCount val="31"/>
                <c:pt idx="0">
                  <c:v>44621</c:v>
                </c:pt>
                <c:pt idx="1">
                  <c:v>44652</c:v>
                </c:pt>
                <c:pt idx="2">
                  <c:v>44682</c:v>
                </c:pt>
                <c:pt idx="3">
                  <c:v>44713</c:v>
                </c:pt>
                <c:pt idx="4">
                  <c:v>44743</c:v>
                </c:pt>
                <c:pt idx="5">
                  <c:v>44774</c:v>
                </c:pt>
                <c:pt idx="6">
                  <c:v>44805</c:v>
                </c:pt>
                <c:pt idx="7">
                  <c:v>44835</c:v>
                </c:pt>
                <c:pt idx="8">
                  <c:v>44866</c:v>
                </c:pt>
                <c:pt idx="9">
                  <c:v>44896</c:v>
                </c:pt>
                <c:pt idx="10">
                  <c:v>44927</c:v>
                </c:pt>
                <c:pt idx="11">
                  <c:v>44958</c:v>
                </c:pt>
                <c:pt idx="12">
                  <c:v>44986</c:v>
                </c:pt>
                <c:pt idx="13">
                  <c:v>45017</c:v>
                </c:pt>
                <c:pt idx="14">
                  <c:v>45047</c:v>
                </c:pt>
                <c:pt idx="15">
                  <c:v>45078</c:v>
                </c:pt>
                <c:pt idx="16">
                  <c:v>45108</c:v>
                </c:pt>
                <c:pt idx="17">
                  <c:v>45139</c:v>
                </c:pt>
                <c:pt idx="18">
                  <c:v>45170</c:v>
                </c:pt>
                <c:pt idx="19">
                  <c:v>45200</c:v>
                </c:pt>
                <c:pt idx="20">
                  <c:v>45231</c:v>
                </c:pt>
                <c:pt idx="21">
                  <c:v>45261</c:v>
                </c:pt>
                <c:pt idx="22">
                  <c:v>45292</c:v>
                </c:pt>
                <c:pt idx="23">
                  <c:v>45323</c:v>
                </c:pt>
                <c:pt idx="24">
                  <c:v>45352</c:v>
                </c:pt>
                <c:pt idx="25">
                  <c:v>45383</c:v>
                </c:pt>
                <c:pt idx="26">
                  <c:v>45413</c:v>
                </c:pt>
                <c:pt idx="27">
                  <c:v>45444</c:v>
                </c:pt>
                <c:pt idx="28">
                  <c:v>45474</c:v>
                </c:pt>
                <c:pt idx="29">
                  <c:v>45505</c:v>
                </c:pt>
                <c:pt idx="30">
                  <c:v>45536</c:v>
                </c:pt>
              </c:numCache>
            </c:numRef>
          </c:cat>
          <c:val>
            <c:numRef>
              <c:f>Resumen!$BH$209:$CL$209</c:f>
              <c:numCache>
                <c:formatCode>0</c:formatCode>
                <c:ptCount val="31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86</c:v>
                </c:pt>
                <c:pt idx="11">
                  <c:v>92</c:v>
                </c:pt>
                <c:pt idx="12">
                  <c:v>98</c:v>
                </c:pt>
                <c:pt idx="13">
                  <c:v>104</c:v>
                </c:pt>
                <c:pt idx="14">
                  <c:v>110</c:v>
                </c:pt>
                <c:pt idx="15">
                  <c:v>116</c:v>
                </c:pt>
                <c:pt idx="16">
                  <c:v>122</c:v>
                </c:pt>
                <c:pt idx="17">
                  <c:v>128</c:v>
                </c:pt>
                <c:pt idx="18">
                  <c:v>134</c:v>
                </c:pt>
                <c:pt idx="19">
                  <c:v>140</c:v>
                </c:pt>
                <c:pt idx="20">
                  <c:v>140</c:v>
                </c:pt>
                <c:pt idx="21">
                  <c:v>140</c:v>
                </c:pt>
                <c:pt idx="22">
                  <c:v>140</c:v>
                </c:pt>
                <c:pt idx="23">
                  <c:v>140</c:v>
                </c:pt>
                <c:pt idx="24">
                  <c:v>142</c:v>
                </c:pt>
                <c:pt idx="25">
                  <c:v>144</c:v>
                </c:pt>
                <c:pt idx="26">
                  <c:v>146</c:v>
                </c:pt>
                <c:pt idx="27">
                  <c:v>148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03-4A4B-BD3C-287D6900C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38928"/>
        <c:axId val="173937360"/>
      </c:lineChart>
      <c:dateAx>
        <c:axId val="1739389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7360"/>
        <c:crosses val="autoZero"/>
        <c:auto val="0"/>
        <c:lblOffset val="100"/>
        <c:baseTimeUnit val="months"/>
      </c:dateAx>
      <c:valAx>
        <c:axId val="1739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ENTRESOLES</a:t>
            </a:r>
          </a:p>
          <a:p>
            <a:pPr>
              <a:defRPr/>
            </a:pPr>
            <a:r>
              <a:rPr lang="es-CO"/>
              <a:t>Meta teórica acumulada/Vtas</a:t>
            </a:r>
            <a:r>
              <a:rPr lang="es-CO" baseline="0"/>
              <a:t>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Resumen!$S$7:$BO$7</c:f>
              <c:numCache>
                <c:formatCode>mmm\-yy</c:formatCode>
                <c:ptCount val="49"/>
                <c:pt idx="0">
                  <c:v>43374</c:v>
                </c:pt>
                <c:pt idx="1">
                  <c:v>43405</c:v>
                </c:pt>
                <c:pt idx="2">
                  <c:v>43435</c:v>
                </c:pt>
                <c:pt idx="3">
                  <c:v>43466</c:v>
                </c:pt>
                <c:pt idx="4">
                  <c:v>43497</c:v>
                </c:pt>
                <c:pt idx="5">
                  <c:v>43525</c:v>
                </c:pt>
                <c:pt idx="6">
                  <c:v>43556</c:v>
                </c:pt>
                <c:pt idx="7">
                  <c:v>43586</c:v>
                </c:pt>
                <c:pt idx="8">
                  <c:v>43617</c:v>
                </c:pt>
                <c:pt idx="9">
                  <c:v>43647</c:v>
                </c:pt>
                <c:pt idx="10">
                  <c:v>43678</c:v>
                </c:pt>
                <c:pt idx="11">
                  <c:v>43709</c:v>
                </c:pt>
                <c:pt idx="12">
                  <c:v>43739</c:v>
                </c:pt>
                <c:pt idx="13">
                  <c:v>43770</c:v>
                </c:pt>
                <c:pt idx="14">
                  <c:v>43800</c:v>
                </c:pt>
                <c:pt idx="15">
                  <c:v>43831</c:v>
                </c:pt>
                <c:pt idx="16">
                  <c:v>43862</c:v>
                </c:pt>
                <c:pt idx="17">
                  <c:v>43891</c:v>
                </c:pt>
                <c:pt idx="18">
                  <c:v>43922</c:v>
                </c:pt>
                <c:pt idx="19">
                  <c:v>43952</c:v>
                </c:pt>
                <c:pt idx="20">
                  <c:v>43983</c:v>
                </c:pt>
                <c:pt idx="21">
                  <c:v>44013</c:v>
                </c:pt>
                <c:pt idx="22">
                  <c:v>44044</c:v>
                </c:pt>
                <c:pt idx="23">
                  <c:v>44075</c:v>
                </c:pt>
                <c:pt idx="24">
                  <c:v>44105</c:v>
                </c:pt>
                <c:pt idx="25">
                  <c:v>44136</c:v>
                </c:pt>
                <c:pt idx="26">
                  <c:v>44166</c:v>
                </c:pt>
                <c:pt idx="27">
                  <c:v>44197</c:v>
                </c:pt>
                <c:pt idx="28">
                  <c:v>44228</c:v>
                </c:pt>
                <c:pt idx="29">
                  <c:v>44256</c:v>
                </c:pt>
                <c:pt idx="30">
                  <c:v>44287</c:v>
                </c:pt>
                <c:pt idx="31">
                  <c:v>44317</c:v>
                </c:pt>
                <c:pt idx="32">
                  <c:v>44348</c:v>
                </c:pt>
                <c:pt idx="33">
                  <c:v>44378</c:v>
                </c:pt>
                <c:pt idx="34">
                  <c:v>44409</c:v>
                </c:pt>
                <c:pt idx="35">
                  <c:v>44440</c:v>
                </c:pt>
                <c:pt idx="36">
                  <c:v>44470</c:v>
                </c:pt>
                <c:pt idx="37">
                  <c:v>44501</c:v>
                </c:pt>
                <c:pt idx="38">
                  <c:v>44531</c:v>
                </c:pt>
                <c:pt idx="39">
                  <c:v>44562</c:v>
                </c:pt>
                <c:pt idx="40">
                  <c:v>44593</c:v>
                </c:pt>
                <c:pt idx="41">
                  <c:v>44621</c:v>
                </c:pt>
                <c:pt idx="42">
                  <c:v>44652</c:v>
                </c:pt>
                <c:pt idx="43">
                  <c:v>44682</c:v>
                </c:pt>
                <c:pt idx="44">
                  <c:v>44713</c:v>
                </c:pt>
                <c:pt idx="45">
                  <c:v>44743</c:v>
                </c:pt>
                <c:pt idx="46">
                  <c:v>44774</c:v>
                </c:pt>
                <c:pt idx="47">
                  <c:v>44805</c:v>
                </c:pt>
                <c:pt idx="48">
                  <c:v>44835</c:v>
                </c:pt>
              </c:numCache>
            </c:numRef>
          </c:cat>
          <c:val>
            <c:numRef>
              <c:f>Resumen!$S$35:$BO$35</c:f>
              <c:numCache>
                <c:formatCode>0</c:formatCode>
                <c:ptCount val="4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215</c:v>
                </c:pt>
                <c:pt idx="22">
                  <c:v>215</c:v>
                </c:pt>
                <c:pt idx="23">
                  <c:v>215</c:v>
                </c:pt>
                <c:pt idx="24">
                  <c:v>215</c:v>
                </c:pt>
                <c:pt idx="25">
                  <c:v>215</c:v>
                </c:pt>
                <c:pt idx="26">
                  <c:v>215</c:v>
                </c:pt>
                <c:pt idx="27">
                  <c:v>215</c:v>
                </c:pt>
                <c:pt idx="28">
                  <c:v>216</c:v>
                </c:pt>
                <c:pt idx="29">
                  <c:v>216</c:v>
                </c:pt>
                <c:pt idx="30">
                  <c:v>216</c:v>
                </c:pt>
                <c:pt idx="31">
                  <c:v>216</c:v>
                </c:pt>
                <c:pt idx="32">
                  <c:v>216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216</c:v>
                </c:pt>
                <c:pt idx="42">
                  <c:v>216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216</c:v>
                </c:pt>
                <c:pt idx="47">
                  <c:v>216</c:v>
                </c:pt>
                <c:pt idx="48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0-4D4D-9DD1-13EB5D553D0E}"/>
            </c:ext>
          </c:extLst>
        </c:ser>
        <c:ser>
          <c:idx val="0"/>
          <c:order val="1"/>
          <c:tx>
            <c:strRef>
              <c:f>Resumen!$B$33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Resumen!$S$7:$BO$7</c:f>
              <c:numCache>
                <c:formatCode>mmm\-yy</c:formatCode>
                <c:ptCount val="49"/>
                <c:pt idx="0">
                  <c:v>43374</c:v>
                </c:pt>
                <c:pt idx="1">
                  <c:v>43405</c:v>
                </c:pt>
                <c:pt idx="2">
                  <c:v>43435</c:v>
                </c:pt>
                <c:pt idx="3">
                  <c:v>43466</c:v>
                </c:pt>
                <c:pt idx="4">
                  <c:v>43497</c:v>
                </c:pt>
                <c:pt idx="5">
                  <c:v>43525</c:v>
                </c:pt>
                <c:pt idx="6">
                  <c:v>43556</c:v>
                </c:pt>
                <c:pt idx="7">
                  <c:v>43586</c:v>
                </c:pt>
                <c:pt idx="8">
                  <c:v>43617</c:v>
                </c:pt>
                <c:pt idx="9">
                  <c:v>43647</c:v>
                </c:pt>
                <c:pt idx="10">
                  <c:v>43678</c:v>
                </c:pt>
                <c:pt idx="11">
                  <c:v>43709</c:v>
                </c:pt>
                <c:pt idx="12">
                  <c:v>43739</c:v>
                </c:pt>
                <c:pt idx="13">
                  <c:v>43770</c:v>
                </c:pt>
                <c:pt idx="14">
                  <c:v>43800</c:v>
                </c:pt>
                <c:pt idx="15">
                  <c:v>43831</c:v>
                </c:pt>
                <c:pt idx="16">
                  <c:v>43862</c:v>
                </c:pt>
                <c:pt idx="17">
                  <c:v>43891</c:v>
                </c:pt>
                <c:pt idx="18">
                  <c:v>43922</c:v>
                </c:pt>
                <c:pt idx="19">
                  <c:v>43952</c:v>
                </c:pt>
                <c:pt idx="20">
                  <c:v>43983</c:v>
                </c:pt>
                <c:pt idx="21">
                  <c:v>44013</c:v>
                </c:pt>
                <c:pt idx="22">
                  <c:v>44044</c:v>
                </c:pt>
                <c:pt idx="23">
                  <c:v>44075</c:v>
                </c:pt>
                <c:pt idx="24">
                  <c:v>44105</c:v>
                </c:pt>
                <c:pt idx="25">
                  <c:v>44136</c:v>
                </c:pt>
                <c:pt idx="26">
                  <c:v>44166</c:v>
                </c:pt>
                <c:pt idx="27">
                  <c:v>44197</c:v>
                </c:pt>
                <c:pt idx="28">
                  <c:v>44228</c:v>
                </c:pt>
                <c:pt idx="29">
                  <c:v>44256</c:v>
                </c:pt>
                <c:pt idx="30">
                  <c:v>44287</c:v>
                </c:pt>
                <c:pt idx="31">
                  <c:v>44317</c:v>
                </c:pt>
                <c:pt idx="32">
                  <c:v>44348</c:v>
                </c:pt>
                <c:pt idx="33">
                  <c:v>44378</c:v>
                </c:pt>
                <c:pt idx="34">
                  <c:v>44409</c:v>
                </c:pt>
                <c:pt idx="35">
                  <c:v>44440</c:v>
                </c:pt>
                <c:pt idx="36">
                  <c:v>44470</c:v>
                </c:pt>
                <c:pt idx="37">
                  <c:v>44501</c:v>
                </c:pt>
                <c:pt idx="38">
                  <c:v>44531</c:v>
                </c:pt>
                <c:pt idx="39">
                  <c:v>44562</c:v>
                </c:pt>
                <c:pt idx="40">
                  <c:v>44593</c:v>
                </c:pt>
                <c:pt idx="41">
                  <c:v>44621</c:v>
                </c:pt>
                <c:pt idx="42">
                  <c:v>44652</c:v>
                </c:pt>
                <c:pt idx="43">
                  <c:v>44682</c:v>
                </c:pt>
                <c:pt idx="44">
                  <c:v>44713</c:v>
                </c:pt>
                <c:pt idx="45">
                  <c:v>44743</c:v>
                </c:pt>
                <c:pt idx="46">
                  <c:v>44774</c:v>
                </c:pt>
                <c:pt idx="47">
                  <c:v>44805</c:v>
                </c:pt>
                <c:pt idx="48">
                  <c:v>44835</c:v>
                </c:pt>
              </c:numCache>
            </c:numRef>
          </c:cat>
          <c:val>
            <c:numRef>
              <c:f>Resumen!$S$33:$BO$33</c:f>
              <c:numCache>
                <c:formatCode>0</c:formatCode>
                <c:ptCount val="49"/>
                <c:pt idx="0">
                  <c:v>3</c:v>
                </c:pt>
                <c:pt idx="1">
                  <c:v>22</c:v>
                </c:pt>
                <c:pt idx="2">
                  <c:v>36</c:v>
                </c:pt>
                <c:pt idx="3">
                  <c:v>48</c:v>
                </c:pt>
                <c:pt idx="4">
                  <c:v>54</c:v>
                </c:pt>
                <c:pt idx="5">
                  <c:v>65</c:v>
                </c:pt>
                <c:pt idx="6">
                  <c:v>76</c:v>
                </c:pt>
                <c:pt idx="7">
                  <c:v>82</c:v>
                </c:pt>
                <c:pt idx="8">
                  <c:v>87</c:v>
                </c:pt>
                <c:pt idx="9">
                  <c:v>92</c:v>
                </c:pt>
                <c:pt idx="10">
                  <c:v>94</c:v>
                </c:pt>
                <c:pt idx="11">
                  <c:v>99</c:v>
                </c:pt>
                <c:pt idx="12">
                  <c:v>103</c:v>
                </c:pt>
                <c:pt idx="13">
                  <c:v>104</c:v>
                </c:pt>
                <c:pt idx="14">
                  <c:v>105</c:v>
                </c:pt>
                <c:pt idx="15">
                  <c:v>113</c:v>
                </c:pt>
                <c:pt idx="16">
                  <c:v>125</c:v>
                </c:pt>
                <c:pt idx="17">
                  <c:v>133</c:v>
                </c:pt>
                <c:pt idx="18">
                  <c:v>136</c:v>
                </c:pt>
                <c:pt idx="19">
                  <c:v>140</c:v>
                </c:pt>
                <c:pt idx="20">
                  <c:v>151</c:v>
                </c:pt>
                <c:pt idx="21">
                  <c:v>173</c:v>
                </c:pt>
                <c:pt idx="22">
                  <c:v>187</c:v>
                </c:pt>
                <c:pt idx="23">
                  <c:v>199</c:v>
                </c:pt>
                <c:pt idx="24">
                  <c:v>206</c:v>
                </c:pt>
                <c:pt idx="25">
                  <c:v>212</c:v>
                </c:pt>
                <c:pt idx="26">
                  <c:v>215</c:v>
                </c:pt>
                <c:pt idx="27">
                  <c:v>212</c:v>
                </c:pt>
                <c:pt idx="28">
                  <c:v>213</c:v>
                </c:pt>
                <c:pt idx="29">
                  <c:v>214</c:v>
                </c:pt>
                <c:pt idx="30">
                  <c:v>216</c:v>
                </c:pt>
                <c:pt idx="31">
                  <c:v>214</c:v>
                </c:pt>
                <c:pt idx="32">
                  <c:v>215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216</c:v>
                </c:pt>
                <c:pt idx="39">
                  <c:v>216</c:v>
                </c:pt>
                <c:pt idx="40">
                  <c:v>216</c:v>
                </c:pt>
                <c:pt idx="41">
                  <c:v>216</c:v>
                </c:pt>
                <c:pt idx="42">
                  <c:v>216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216</c:v>
                </c:pt>
                <c:pt idx="47">
                  <c:v>216</c:v>
                </c:pt>
                <c:pt idx="48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5-4B8E-82EE-7F12461AF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2928"/>
        <c:axId val="171642144"/>
      </c:lineChart>
      <c:dateAx>
        <c:axId val="1716429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2144"/>
        <c:crosses val="autoZero"/>
        <c:auto val="1"/>
        <c:lblOffset val="100"/>
        <c:baseTimeUnit val="months"/>
      </c:dateAx>
      <c:valAx>
        <c:axId val="17164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aseline="0"/>
              <a:t>ENTRELUNAS</a:t>
            </a:r>
            <a:endParaRPr lang="es-CO"/>
          </a:p>
          <a:p>
            <a:pPr>
              <a:defRPr/>
            </a:pPr>
            <a:r>
              <a:rPr lang="es-CO"/>
              <a:t>Meta</a:t>
            </a:r>
            <a:r>
              <a:rPr lang="es-CO" baseline="0"/>
              <a:t> teórica acumulaa/Ventas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Resumen!$B$39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Resumen!$AM$7:$BZ$7</c:f>
              <c:numCache>
                <c:formatCode>mmm\-yy</c:formatCode>
                <c:ptCount val="40"/>
                <c:pt idx="0">
                  <c:v>43983</c:v>
                </c:pt>
                <c:pt idx="1">
                  <c:v>44013</c:v>
                </c:pt>
                <c:pt idx="2">
                  <c:v>44044</c:v>
                </c:pt>
                <c:pt idx="3">
                  <c:v>44075</c:v>
                </c:pt>
                <c:pt idx="4">
                  <c:v>44105</c:v>
                </c:pt>
                <c:pt idx="5">
                  <c:v>44136</c:v>
                </c:pt>
                <c:pt idx="6">
                  <c:v>44166</c:v>
                </c:pt>
                <c:pt idx="7">
                  <c:v>44197</c:v>
                </c:pt>
                <c:pt idx="8">
                  <c:v>44228</c:v>
                </c:pt>
                <c:pt idx="9">
                  <c:v>44256</c:v>
                </c:pt>
                <c:pt idx="10">
                  <c:v>44287</c:v>
                </c:pt>
                <c:pt idx="11">
                  <c:v>44317</c:v>
                </c:pt>
                <c:pt idx="12">
                  <c:v>44348</c:v>
                </c:pt>
                <c:pt idx="13">
                  <c:v>44378</c:v>
                </c:pt>
                <c:pt idx="14">
                  <c:v>44409</c:v>
                </c:pt>
                <c:pt idx="15">
                  <c:v>44440</c:v>
                </c:pt>
                <c:pt idx="16">
                  <c:v>44470</c:v>
                </c:pt>
                <c:pt idx="17">
                  <c:v>44501</c:v>
                </c:pt>
                <c:pt idx="18">
                  <c:v>44531</c:v>
                </c:pt>
                <c:pt idx="19">
                  <c:v>44562</c:v>
                </c:pt>
                <c:pt idx="20">
                  <c:v>44593</c:v>
                </c:pt>
                <c:pt idx="21">
                  <c:v>44621</c:v>
                </c:pt>
                <c:pt idx="22">
                  <c:v>44652</c:v>
                </c:pt>
                <c:pt idx="23">
                  <c:v>44682</c:v>
                </c:pt>
                <c:pt idx="24">
                  <c:v>44713</c:v>
                </c:pt>
                <c:pt idx="25">
                  <c:v>44743</c:v>
                </c:pt>
                <c:pt idx="26">
                  <c:v>44774</c:v>
                </c:pt>
                <c:pt idx="27">
                  <c:v>44805</c:v>
                </c:pt>
                <c:pt idx="28">
                  <c:v>44835</c:v>
                </c:pt>
                <c:pt idx="29">
                  <c:v>44866</c:v>
                </c:pt>
                <c:pt idx="30">
                  <c:v>44896</c:v>
                </c:pt>
                <c:pt idx="31">
                  <c:v>44927</c:v>
                </c:pt>
                <c:pt idx="32">
                  <c:v>44958</c:v>
                </c:pt>
                <c:pt idx="33">
                  <c:v>44986</c:v>
                </c:pt>
                <c:pt idx="34">
                  <c:v>45017</c:v>
                </c:pt>
                <c:pt idx="35">
                  <c:v>45047</c:v>
                </c:pt>
                <c:pt idx="36">
                  <c:v>45078</c:v>
                </c:pt>
                <c:pt idx="37">
                  <c:v>45108</c:v>
                </c:pt>
                <c:pt idx="38">
                  <c:v>45139</c:v>
                </c:pt>
                <c:pt idx="39">
                  <c:v>45170</c:v>
                </c:pt>
              </c:numCache>
            </c:numRef>
          </c:cat>
          <c:val>
            <c:numRef>
              <c:f>Resumen!$AM$39:$BZ$39</c:f>
              <c:numCache>
                <c:formatCode>0</c:formatCode>
                <c:ptCount val="40"/>
                <c:pt idx="0">
                  <c:v>13</c:v>
                </c:pt>
                <c:pt idx="1">
                  <c:v>51</c:v>
                </c:pt>
                <c:pt idx="2">
                  <c:v>62</c:v>
                </c:pt>
                <c:pt idx="3">
                  <c:v>80</c:v>
                </c:pt>
                <c:pt idx="4">
                  <c:v>87</c:v>
                </c:pt>
                <c:pt idx="5">
                  <c:v>107</c:v>
                </c:pt>
                <c:pt idx="6">
                  <c:v>131</c:v>
                </c:pt>
                <c:pt idx="7">
                  <c:v>139</c:v>
                </c:pt>
                <c:pt idx="8">
                  <c:v>153</c:v>
                </c:pt>
                <c:pt idx="9">
                  <c:v>167</c:v>
                </c:pt>
                <c:pt idx="10">
                  <c:v>177</c:v>
                </c:pt>
                <c:pt idx="11">
                  <c:v>177</c:v>
                </c:pt>
                <c:pt idx="12">
                  <c:v>177</c:v>
                </c:pt>
                <c:pt idx="13">
                  <c:v>179</c:v>
                </c:pt>
                <c:pt idx="14">
                  <c:v>177</c:v>
                </c:pt>
                <c:pt idx="15">
                  <c:v>179</c:v>
                </c:pt>
                <c:pt idx="16">
                  <c:v>180</c:v>
                </c:pt>
                <c:pt idx="17">
                  <c:v>180</c:v>
                </c:pt>
                <c:pt idx="18">
                  <c:v>179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172</c:v>
                </c:pt>
                <c:pt idx="29">
                  <c:v>172</c:v>
                </c:pt>
                <c:pt idx="30">
                  <c:v>177</c:v>
                </c:pt>
                <c:pt idx="31">
                  <c:v>177</c:v>
                </c:pt>
                <c:pt idx="32">
                  <c:v>178</c:v>
                </c:pt>
                <c:pt idx="33">
                  <c:v>178</c:v>
                </c:pt>
                <c:pt idx="34">
                  <c:v>178</c:v>
                </c:pt>
                <c:pt idx="35">
                  <c:v>179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4-4383-BCE3-CB882274A8BB}"/>
            </c:ext>
          </c:extLst>
        </c:ser>
        <c:ser>
          <c:idx val="1"/>
          <c:order val="1"/>
          <c:tx>
            <c:strRef>
              <c:f>Resumen!$B$41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Resumen!$AM$7:$BZ$7</c:f>
              <c:numCache>
                <c:formatCode>mmm\-yy</c:formatCode>
                <c:ptCount val="40"/>
                <c:pt idx="0">
                  <c:v>43983</c:v>
                </c:pt>
                <c:pt idx="1">
                  <c:v>44013</c:v>
                </c:pt>
                <c:pt idx="2">
                  <c:v>44044</c:v>
                </c:pt>
                <c:pt idx="3">
                  <c:v>44075</c:v>
                </c:pt>
                <c:pt idx="4">
                  <c:v>44105</c:v>
                </c:pt>
                <c:pt idx="5">
                  <c:v>44136</c:v>
                </c:pt>
                <c:pt idx="6">
                  <c:v>44166</c:v>
                </c:pt>
                <c:pt idx="7">
                  <c:v>44197</c:v>
                </c:pt>
                <c:pt idx="8">
                  <c:v>44228</c:v>
                </c:pt>
                <c:pt idx="9">
                  <c:v>44256</c:v>
                </c:pt>
                <c:pt idx="10">
                  <c:v>44287</c:v>
                </c:pt>
                <c:pt idx="11">
                  <c:v>44317</c:v>
                </c:pt>
                <c:pt idx="12">
                  <c:v>44348</c:v>
                </c:pt>
                <c:pt idx="13">
                  <c:v>44378</c:v>
                </c:pt>
                <c:pt idx="14">
                  <c:v>44409</c:v>
                </c:pt>
                <c:pt idx="15">
                  <c:v>44440</c:v>
                </c:pt>
                <c:pt idx="16">
                  <c:v>44470</c:v>
                </c:pt>
                <c:pt idx="17">
                  <c:v>44501</c:v>
                </c:pt>
                <c:pt idx="18">
                  <c:v>44531</c:v>
                </c:pt>
                <c:pt idx="19">
                  <c:v>44562</c:v>
                </c:pt>
                <c:pt idx="20">
                  <c:v>44593</c:v>
                </c:pt>
                <c:pt idx="21">
                  <c:v>44621</c:v>
                </c:pt>
                <c:pt idx="22">
                  <c:v>44652</c:v>
                </c:pt>
                <c:pt idx="23">
                  <c:v>44682</c:v>
                </c:pt>
                <c:pt idx="24">
                  <c:v>44713</c:v>
                </c:pt>
                <c:pt idx="25">
                  <c:v>44743</c:v>
                </c:pt>
                <c:pt idx="26">
                  <c:v>44774</c:v>
                </c:pt>
                <c:pt idx="27">
                  <c:v>44805</c:v>
                </c:pt>
                <c:pt idx="28">
                  <c:v>44835</c:v>
                </c:pt>
                <c:pt idx="29">
                  <c:v>44866</c:v>
                </c:pt>
                <c:pt idx="30">
                  <c:v>44896</c:v>
                </c:pt>
                <c:pt idx="31">
                  <c:v>44927</c:v>
                </c:pt>
                <c:pt idx="32">
                  <c:v>44958</c:v>
                </c:pt>
                <c:pt idx="33">
                  <c:v>44986</c:v>
                </c:pt>
                <c:pt idx="34">
                  <c:v>45017</c:v>
                </c:pt>
                <c:pt idx="35">
                  <c:v>45047</c:v>
                </c:pt>
                <c:pt idx="36">
                  <c:v>45078</c:v>
                </c:pt>
                <c:pt idx="37">
                  <c:v>45108</c:v>
                </c:pt>
                <c:pt idx="38">
                  <c:v>45139</c:v>
                </c:pt>
                <c:pt idx="39">
                  <c:v>45170</c:v>
                </c:pt>
              </c:numCache>
            </c:numRef>
          </c:cat>
          <c:val>
            <c:numRef>
              <c:f>Resumen!$AM$41:$BZ$41</c:f>
              <c:numCache>
                <c:formatCode>0</c:formatCode>
                <c:ptCount val="4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115</c:v>
                </c:pt>
                <c:pt idx="8">
                  <c:v>125</c:v>
                </c:pt>
                <c:pt idx="9">
                  <c:v>135</c:v>
                </c:pt>
                <c:pt idx="10">
                  <c:v>145</c:v>
                </c:pt>
                <c:pt idx="11">
                  <c:v>155</c:v>
                </c:pt>
                <c:pt idx="12">
                  <c:v>165</c:v>
                </c:pt>
                <c:pt idx="13">
                  <c:v>175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4-4383-BCE3-CB882274A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39792"/>
        <c:axId val="171640184"/>
      </c:lineChart>
      <c:dateAx>
        <c:axId val="1716397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0184"/>
        <c:crosses val="autoZero"/>
        <c:auto val="1"/>
        <c:lblOffset val="100"/>
        <c:baseTimeUnit val="months"/>
      </c:dateAx>
      <c:valAx>
        <c:axId val="17164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3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GRAN SENDERO</a:t>
            </a:r>
          </a:p>
          <a:p>
            <a:pPr>
              <a:defRPr/>
            </a:pPr>
            <a:r>
              <a:rPr lang="es-CO"/>
              <a:t>Meta teórica acumulada/Vtas</a:t>
            </a:r>
            <a:r>
              <a:rPr lang="es-CO" baseline="0"/>
              <a:t> acumuladas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Resumen!$B$27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Resumen!$Q$7:$BO$7</c:f>
              <c:numCache>
                <c:formatCode>mmm\-yy</c:formatCode>
                <c:ptCount val="51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</c:numCache>
            </c:numRef>
          </c:cat>
          <c:val>
            <c:numRef>
              <c:f>Resumen!$Q$27:$BO$27</c:f>
              <c:numCache>
                <c:formatCode>0</c:formatCode>
                <c:ptCount val="51"/>
                <c:pt idx="0">
                  <c:v>26</c:v>
                </c:pt>
                <c:pt idx="1">
                  <c:v>55</c:v>
                </c:pt>
                <c:pt idx="2">
                  <c:v>72</c:v>
                </c:pt>
                <c:pt idx="3">
                  <c:v>80</c:v>
                </c:pt>
                <c:pt idx="4">
                  <c:v>83</c:v>
                </c:pt>
                <c:pt idx="5">
                  <c:v>89</c:v>
                </c:pt>
                <c:pt idx="6">
                  <c:v>95</c:v>
                </c:pt>
                <c:pt idx="7">
                  <c:v>98</c:v>
                </c:pt>
                <c:pt idx="8">
                  <c:v>107</c:v>
                </c:pt>
                <c:pt idx="9">
                  <c:v>114</c:v>
                </c:pt>
                <c:pt idx="10">
                  <c:v>122</c:v>
                </c:pt>
                <c:pt idx="11">
                  <c:v>127</c:v>
                </c:pt>
                <c:pt idx="12">
                  <c:v>133</c:v>
                </c:pt>
                <c:pt idx="13">
                  <c:v>146</c:v>
                </c:pt>
                <c:pt idx="14">
                  <c:v>153</c:v>
                </c:pt>
                <c:pt idx="15">
                  <c:v>164</c:v>
                </c:pt>
                <c:pt idx="16">
                  <c:v>162</c:v>
                </c:pt>
                <c:pt idx="17">
                  <c:v>172</c:v>
                </c:pt>
                <c:pt idx="18">
                  <c:v>188</c:v>
                </c:pt>
                <c:pt idx="19">
                  <c:v>204</c:v>
                </c:pt>
                <c:pt idx="20">
                  <c:v>208</c:v>
                </c:pt>
                <c:pt idx="21">
                  <c:v>218</c:v>
                </c:pt>
                <c:pt idx="22">
                  <c:v>230</c:v>
                </c:pt>
                <c:pt idx="23">
                  <c:v>234</c:v>
                </c:pt>
                <c:pt idx="24">
                  <c:v>237</c:v>
                </c:pt>
                <c:pt idx="25">
                  <c:v>233</c:v>
                </c:pt>
                <c:pt idx="26">
                  <c:v>238</c:v>
                </c:pt>
                <c:pt idx="27">
                  <c:v>238</c:v>
                </c:pt>
                <c:pt idx="28">
                  <c:v>238</c:v>
                </c:pt>
                <c:pt idx="29">
                  <c:v>239</c:v>
                </c:pt>
                <c:pt idx="30">
                  <c:v>238</c:v>
                </c:pt>
                <c:pt idx="31">
                  <c:v>240</c:v>
                </c:pt>
                <c:pt idx="32">
                  <c:v>240</c:v>
                </c:pt>
                <c:pt idx="33">
                  <c:v>239</c:v>
                </c:pt>
                <c:pt idx="34">
                  <c:v>240</c:v>
                </c:pt>
                <c:pt idx="35">
                  <c:v>238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C-417B-A4F2-E5D12487701B}"/>
            </c:ext>
          </c:extLst>
        </c:ser>
        <c:ser>
          <c:idx val="1"/>
          <c:order val="1"/>
          <c:tx>
            <c:v>Meta acumulada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Resumen!$Q$7:$BO$7</c:f>
              <c:numCache>
                <c:formatCode>mmm\-yy</c:formatCode>
                <c:ptCount val="51"/>
                <c:pt idx="0">
                  <c:v>43313</c:v>
                </c:pt>
                <c:pt idx="1">
                  <c:v>43344</c:v>
                </c:pt>
                <c:pt idx="2">
                  <c:v>43374</c:v>
                </c:pt>
                <c:pt idx="3">
                  <c:v>43405</c:v>
                </c:pt>
                <c:pt idx="4">
                  <c:v>43435</c:v>
                </c:pt>
                <c:pt idx="5">
                  <c:v>43466</c:v>
                </c:pt>
                <c:pt idx="6">
                  <c:v>43497</c:v>
                </c:pt>
                <c:pt idx="7">
                  <c:v>43525</c:v>
                </c:pt>
                <c:pt idx="8">
                  <c:v>43556</c:v>
                </c:pt>
                <c:pt idx="9">
                  <c:v>43586</c:v>
                </c:pt>
                <c:pt idx="10">
                  <c:v>43617</c:v>
                </c:pt>
                <c:pt idx="11">
                  <c:v>43647</c:v>
                </c:pt>
                <c:pt idx="12">
                  <c:v>43678</c:v>
                </c:pt>
                <c:pt idx="13">
                  <c:v>43709</c:v>
                </c:pt>
                <c:pt idx="14">
                  <c:v>43739</c:v>
                </c:pt>
                <c:pt idx="15">
                  <c:v>43770</c:v>
                </c:pt>
                <c:pt idx="16">
                  <c:v>43800</c:v>
                </c:pt>
                <c:pt idx="17">
                  <c:v>43831</c:v>
                </c:pt>
                <c:pt idx="18">
                  <c:v>43862</c:v>
                </c:pt>
                <c:pt idx="19">
                  <c:v>43891</c:v>
                </c:pt>
                <c:pt idx="20">
                  <c:v>43922</c:v>
                </c:pt>
                <c:pt idx="21">
                  <c:v>43952</c:v>
                </c:pt>
                <c:pt idx="22">
                  <c:v>43983</c:v>
                </c:pt>
                <c:pt idx="23">
                  <c:v>44013</c:v>
                </c:pt>
                <c:pt idx="24">
                  <c:v>44044</c:v>
                </c:pt>
                <c:pt idx="25">
                  <c:v>44075</c:v>
                </c:pt>
                <c:pt idx="26">
                  <c:v>44105</c:v>
                </c:pt>
                <c:pt idx="27">
                  <c:v>44136</c:v>
                </c:pt>
                <c:pt idx="28">
                  <c:v>44166</c:v>
                </c:pt>
                <c:pt idx="29">
                  <c:v>44197</c:v>
                </c:pt>
                <c:pt idx="30">
                  <c:v>44228</c:v>
                </c:pt>
                <c:pt idx="31">
                  <c:v>44256</c:v>
                </c:pt>
                <c:pt idx="32">
                  <c:v>44287</c:v>
                </c:pt>
                <c:pt idx="33">
                  <c:v>44317</c:v>
                </c:pt>
                <c:pt idx="34">
                  <c:v>44348</c:v>
                </c:pt>
                <c:pt idx="35">
                  <c:v>44378</c:v>
                </c:pt>
                <c:pt idx="36">
                  <c:v>44409</c:v>
                </c:pt>
                <c:pt idx="37">
                  <c:v>44440</c:v>
                </c:pt>
                <c:pt idx="38">
                  <c:v>44470</c:v>
                </c:pt>
                <c:pt idx="39">
                  <c:v>44501</c:v>
                </c:pt>
                <c:pt idx="40">
                  <c:v>44531</c:v>
                </c:pt>
                <c:pt idx="41">
                  <c:v>44562</c:v>
                </c:pt>
                <c:pt idx="42">
                  <c:v>44593</c:v>
                </c:pt>
                <c:pt idx="43">
                  <c:v>44621</c:v>
                </c:pt>
                <c:pt idx="44">
                  <c:v>44652</c:v>
                </c:pt>
                <c:pt idx="45">
                  <c:v>44682</c:v>
                </c:pt>
                <c:pt idx="46">
                  <c:v>44713</c:v>
                </c:pt>
                <c:pt idx="47">
                  <c:v>44743</c:v>
                </c:pt>
                <c:pt idx="48">
                  <c:v>44774</c:v>
                </c:pt>
                <c:pt idx="49">
                  <c:v>44805</c:v>
                </c:pt>
                <c:pt idx="50">
                  <c:v>44835</c:v>
                </c:pt>
              </c:numCache>
            </c:numRef>
          </c:cat>
          <c:val>
            <c:numRef>
              <c:f>Resumen!$Q$29:$BO$29</c:f>
              <c:numCache>
                <c:formatCode>0</c:formatCode>
                <c:ptCount val="51"/>
                <c:pt idx="0">
                  <c:v>12</c:v>
                </c:pt>
                <c:pt idx="1">
                  <c:v>24</c:v>
                </c:pt>
                <c:pt idx="2">
                  <c:v>36</c:v>
                </c:pt>
                <c:pt idx="3">
                  <c:v>48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238</c:v>
                </c:pt>
                <c:pt idx="23">
                  <c:v>238</c:v>
                </c:pt>
                <c:pt idx="24">
                  <c:v>238</c:v>
                </c:pt>
                <c:pt idx="25">
                  <c:v>238</c:v>
                </c:pt>
                <c:pt idx="26">
                  <c:v>238</c:v>
                </c:pt>
                <c:pt idx="27">
                  <c:v>238</c:v>
                </c:pt>
                <c:pt idx="28">
                  <c:v>238</c:v>
                </c:pt>
                <c:pt idx="29">
                  <c:v>238</c:v>
                </c:pt>
                <c:pt idx="30">
                  <c:v>239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C-417B-A4F2-E5D12487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0576"/>
        <c:axId val="171642536"/>
      </c:lineChart>
      <c:dateAx>
        <c:axId val="1716405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2536"/>
        <c:crosses val="autoZero"/>
        <c:auto val="1"/>
        <c:lblOffset val="100"/>
        <c:baseTimeUnit val="months"/>
      </c:dateAx>
      <c:valAx>
        <c:axId val="1716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Gaika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98232472535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80C-4C4F-96B5-7E0CC98AAA06}"/>
                </c:ext>
              </c:extLst>
            </c:dLbl>
            <c:dLbl>
              <c:idx val="1"/>
              <c:layout>
                <c:manualLayout>
                  <c:x val="-4.4267412098158369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80C-4C4F-96B5-7E0CC98AAA06}"/>
                </c:ext>
              </c:extLst>
            </c:dLbl>
            <c:dLbl>
              <c:idx val="2"/>
              <c:layout>
                <c:manualLayout>
                  <c:x val="-3.8577513370888675E-2"/>
                  <c:y val="-3.0657569322511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80C-4C4F-96B5-7E0CC98AAA06}"/>
                </c:ext>
              </c:extLst>
            </c:dLbl>
            <c:dLbl>
              <c:idx val="3"/>
              <c:layout>
                <c:manualLayout>
                  <c:x val="-3.4784247552708883E-2"/>
                  <c:y val="-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80C-4C4F-96B5-7E0CC98A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Resumen!$BB$7:$CI$7</c:f>
              <c:numCache>
                <c:formatCode>mmm\-yy</c:formatCode>
                <c:ptCount val="34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</c:numCache>
            </c:numRef>
          </c:cat>
          <c:val>
            <c:numRef>
              <c:f>Resumen!$BB$45:$CI$45</c:f>
              <c:numCache>
                <c:formatCode>0</c:formatCode>
                <c:ptCount val="34"/>
                <c:pt idx="0">
                  <c:v>53</c:v>
                </c:pt>
                <c:pt idx="1">
                  <c:v>107</c:v>
                </c:pt>
                <c:pt idx="2">
                  <c:v>132</c:v>
                </c:pt>
                <c:pt idx="3">
                  <c:v>155</c:v>
                </c:pt>
                <c:pt idx="4">
                  <c:v>159</c:v>
                </c:pt>
                <c:pt idx="5">
                  <c:v>159</c:v>
                </c:pt>
                <c:pt idx="6">
                  <c:v>159</c:v>
                </c:pt>
                <c:pt idx="7">
                  <c:v>159</c:v>
                </c:pt>
                <c:pt idx="8">
                  <c:v>159</c:v>
                </c:pt>
                <c:pt idx="9">
                  <c:v>157</c:v>
                </c:pt>
                <c:pt idx="10">
                  <c:v>157</c:v>
                </c:pt>
                <c:pt idx="11">
                  <c:v>157</c:v>
                </c:pt>
                <c:pt idx="12">
                  <c:v>157</c:v>
                </c:pt>
                <c:pt idx="13">
                  <c:v>156</c:v>
                </c:pt>
                <c:pt idx="14">
                  <c:v>155</c:v>
                </c:pt>
                <c:pt idx="15">
                  <c:v>154</c:v>
                </c:pt>
                <c:pt idx="16">
                  <c:v>152</c:v>
                </c:pt>
                <c:pt idx="17">
                  <c:v>147</c:v>
                </c:pt>
                <c:pt idx="18">
                  <c:v>147</c:v>
                </c:pt>
                <c:pt idx="19">
                  <c:v>144</c:v>
                </c:pt>
                <c:pt idx="20">
                  <c:v>143</c:v>
                </c:pt>
                <c:pt idx="21">
                  <c:v>150</c:v>
                </c:pt>
                <c:pt idx="22">
                  <c:v>153</c:v>
                </c:pt>
                <c:pt idx="23">
                  <c:v>157</c:v>
                </c:pt>
                <c:pt idx="24">
                  <c:v>157</c:v>
                </c:pt>
                <c:pt idx="25">
                  <c:v>158</c:v>
                </c:pt>
                <c:pt idx="26">
                  <c:v>156</c:v>
                </c:pt>
                <c:pt idx="27">
                  <c:v>156</c:v>
                </c:pt>
                <c:pt idx="28">
                  <c:v>157</c:v>
                </c:pt>
                <c:pt idx="29">
                  <c:v>157</c:v>
                </c:pt>
                <c:pt idx="30">
                  <c:v>159</c:v>
                </c:pt>
                <c:pt idx="31">
                  <c:v>159</c:v>
                </c:pt>
                <c:pt idx="32">
                  <c:v>160</c:v>
                </c:pt>
                <c:pt idx="33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0-417F-A39E-4F072B8180C6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00329610905012E-3"/>
                  <c:y val="-1.774844704635196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80C-4C4F-96B5-7E0CC98AAA06}"/>
                </c:ext>
              </c:extLst>
            </c:dLbl>
            <c:dLbl>
              <c:idx val="1"/>
              <c:layout>
                <c:manualLayout>
                  <c:x val="-3.9070637927251855E-3"/>
                  <c:y val="5.432358412508460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80C-4C4F-96B5-7E0CC98AAA06}"/>
                </c:ext>
              </c:extLst>
            </c:dLbl>
            <c:dLbl>
              <c:idx val="2"/>
              <c:layout>
                <c:manualLayout>
                  <c:x val="-6.3347539163602804E-3"/>
                  <c:y val="1.8287568539365991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80C-4C4F-96B5-7E0CC98AAA06}"/>
                </c:ext>
              </c:extLst>
            </c:dLbl>
            <c:dLbl>
              <c:idx val="3"/>
              <c:layout>
                <c:manualLayout>
                  <c:x val="-2.3404450098169455E-2"/>
                  <c:y val="2.7053967763939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80C-4C4F-96B5-7E0CC98A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Resumen!$BB$7:$CI$7</c:f>
              <c:numCache>
                <c:formatCode>mmm\-yy</c:formatCode>
                <c:ptCount val="34"/>
                <c:pt idx="0">
                  <c:v>44440</c:v>
                </c:pt>
                <c:pt idx="1">
                  <c:v>44470</c:v>
                </c:pt>
                <c:pt idx="2">
                  <c:v>44501</c:v>
                </c:pt>
                <c:pt idx="3">
                  <c:v>44531</c:v>
                </c:pt>
                <c:pt idx="4">
                  <c:v>44562</c:v>
                </c:pt>
                <c:pt idx="5">
                  <c:v>44593</c:v>
                </c:pt>
                <c:pt idx="6">
                  <c:v>44621</c:v>
                </c:pt>
                <c:pt idx="7">
                  <c:v>44652</c:v>
                </c:pt>
                <c:pt idx="8">
                  <c:v>44682</c:v>
                </c:pt>
                <c:pt idx="9">
                  <c:v>44713</c:v>
                </c:pt>
                <c:pt idx="10">
                  <c:v>44743</c:v>
                </c:pt>
                <c:pt idx="11">
                  <c:v>44774</c:v>
                </c:pt>
                <c:pt idx="12">
                  <c:v>44805</c:v>
                </c:pt>
                <c:pt idx="13">
                  <c:v>44835</c:v>
                </c:pt>
                <c:pt idx="14">
                  <c:v>44866</c:v>
                </c:pt>
                <c:pt idx="15">
                  <c:v>44896</c:v>
                </c:pt>
                <c:pt idx="16">
                  <c:v>44927</c:v>
                </c:pt>
                <c:pt idx="17">
                  <c:v>44958</c:v>
                </c:pt>
                <c:pt idx="18">
                  <c:v>44986</c:v>
                </c:pt>
                <c:pt idx="19">
                  <c:v>45017</c:v>
                </c:pt>
                <c:pt idx="20">
                  <c:v>45047</c:v>
                </c:pt>
                <c:pt idx="21">
                  <c:v>45078</c:v>
                </c:pt>
                <c:pt idx="22">
                  <c:v>45108</c:v>
                </c:pt>
                <c:pt idx="23">
                  <c:v>45139</c:v>
                </c:pt>
                <c:pt idx="24">
                  <c:v>45170</c:v>
                </c:pt>
                <c:pt idx="25">
                  <c:v>45200</c:v>
                </c:pt>
                <c:pt idx="26">
                  <c:v>45231</c:v>
                </c:pt>
                <c:pt idx="27">
                  <c:v>45261</c:v>
                </c:pt>
                <c:pt idx="28">
                  <c:v>45292</c:v>
                </c:pt>
                <c:pt idx="29">
                  <c:v>45323</c:v>
                </c:pt>
                <c:pt idx="30">
                  <c:v>45352</c:v>
                </c:pt>
                <c:pt idx="31">
                  <c:v>45383</c:v>
                </c:pt>
                <c:pt idx="32">
                  <c:v>45413</c:v>
                </c:pt>
                <c:pt idx="33">
                  <c:v>45444</c:v>
                </c:pt>
              </c:numCache>
            </c:numRef>
          </c:cat>
          <c:val>
            <c:numRef>
              <c:f>Resumen!$BB$47:$CI$47</c:f>
              <c:numCache>
                <c:formatCode>0</c:formatCode>
                <c:ptCount val="34"/>
                <c:pt idx="0">
                  <c:v>20</c:v>
                </c:pt>
                <c:pt idx="1">
                  <c:v>60</c:v>
                </c:pt>
                <c:pt idx="2">
                  <c:v>100</c:v>
                </c:pt>
                <c:pt idx="3">
                  <c:v>140</c:v>
                </c:pt>
                <c:pt idx="4">
                  <c:v>160</c:v>
                </c:pt>
                <c:pt idx="5">
                  <c:v>160</c:v>
                </c:pt>
                <c:pt idx="6">
                  <c:v>160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160</c:v>
                </c:pt>
                <c:pt idx="15">
                  <c:v>160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160</c:v>
                </c:pt>
                <c:pt idx="20">
                  <c:v>160</c:v>
                </c:pt>
                <c:pt idx="21">
                  <c:v>160</c:v>
                </c:pt>
                <c:pt idx="22">
                  <c:v>160</c:v>
                </c:pt>
                <c:pt idx="23">
                  <c:v>160</c:v>
                </c:pt>
                <c:pt idx="24">
                  <c:v>160</c:v>
                </c:pt>
                <c:pt idx="25">
                  <c:v>160</c:v>
                </c:pt>
                <c:pt idx="26">
                  <c:v>160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160</c:v>
                </c:pt>
                <c:pt idx="31">
                  <c:v>160</c:v>
                </c:pt>
                <c:pt idx="32">
                  <c:v>160</c:v>
                </c:pt>
                <c:pt idx="33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0-417F-A39E-4F072B818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4888"/>
        <c:axId val="171643712"/>
      </c:lineChart>
      <c:dateAx>
        <c:axId val="1716448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3712"/>
        <c:crosses val="autoZero"/>
        <c:auto val="0"/>
        <c:lblOffset val="100"/>
        <c:baseTimeUnit val="months"/>
      </c:dateAx>
      <c:valAx>
        <c:axId val="1716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64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Arboleda de Sion T1</a:t>
            </a:r>
          </a:p>
          <a:p>
            <a:pPr>
              <a:defRPr sz="1400" b="0" spc="0"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7902559961601395E-2"/>
          <c:y val="0.19524313244342345"/>
          <c:w val="0.92502774385658948"/>
          <c:h val="0.59267810587892122"/>
        </c:manualLayout>
      </c:layout>
      <c:lineChart>
        <c:grouping val="standard"/>
        <c:varyColors val="0"/>
        <c:ser>
          <c:idx val="2"/>
          <c:order val="0"/>
          <c:tx>
            <c:strRef>
              <c:f>Resumen!$B$99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Resumen!$BT$7:$DK$7</c:f>
              <c:numCache>
                <c:formatCode>mmm\-yy</c:formatCode>
                <c:ptCount val="44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</c:numCache>
            </c:numRef>
          </c:cat>
          <c:val>
            <c:numRef>
              <c:f>Resumen!$BT$99:$CK$99</c:f>
              <c:numCache>
                <c:formatCode>0</c:formatCode>
                <c:ptCount val="18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16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26</c:v>
                </c:pt>
                <c:pt idx="14">
                  <c:v>28</c:v>
                </c:pt>
                <c:pt idx="15">
                  <c:v>28</c:v>
                </c:pt>
                <c:pt idx="16">
                  <c:v>29</c:v>
                </c:pt>
                <c:pt idx="17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D0-42B2-A0F0-134682786C6D}"/>
            </c:ext>
          </c:extLst>
        </c:ser>
        <c:ser>
          <c:idx val="3"/>
          <c:order val="1"/>
          <c:tx>
            <c:strRef>
              <c:f>Resumen!$B$101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Resumen!$BT$7:$DK$7</c:f>
              <c:numCache>
                <c:formatCode>mmm\-yy</c:formatCode>
                <c:ptCount val="44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</c:numCache>
            </c:numRef>
          </c:cat>
          <c:val>
            <c:numRef>
              <c:f>Resumen!$BT$101:$DK$101</c:f>
              <c:numCache>
                <c:formatCode>0</c:formatCode>
                <c:ptCount val="4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22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38</c:v>
                </c:pt>
                <c:pt idx="16">
                  <c:v>42</c:v>
                </c:pt>
                <c:pt idx="17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D0-42B2-A0F0-13468278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7168"/>
        <c:axId val="172529912"/>
      </c:lineChart>
      <c:dateAx>
        <c:axId val="17252716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9912"/>
        <c:crosses val="autoZero"/>
        <c:auto val="0"/>
        <c:lblOffset val="100"/>
        <c:baseTimeUnit val="months"/>
      </c:dateAx>
      <c:valAx>
        <c:axId val="17252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716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Arboleda de Sion T2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Resumen!$B$99</c:f>
              <c:strCache>
                <c:ptCount val="1"/>
                <c:pt idx="0">
                  <c:v>Ventas acumuladas</c:v>
                </c:pt>
              </c:strCache>
            </c:strRef>
          </c:tx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dLbls>
            <c:dLbl>
              <c:idx val="1"/>
              <c:layout>
                <c:manualLayout>
                  <c:x val="-2.0929418822394068E-2"/>
                  <c:y val="2.55946510067951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FF-4CAD-BB0E-61978AA56905}"/>
                </c:ext>
              </c:extLst>
            </c:dLbl>
            <c:dLbl>
              <c:idx val="2"/>
              <c:layout>
                <c:manualLayout>
                  <c:x val="-1.5734669529945136E-2"/>
                  <c:y val="2.927439625602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72B-4DCF-AF58-3E79F7F5F6A9}"/>
                </c:ext>
              </c:extLst>
            </c:dLbl>
            <c:dLbl>
              <c:idx val="3"/>
              <c:layout>
                <c:manualLayout>
                  <c:x val="-1.9108293281521645E-2"/>
                  <c:y val="3.21076532100152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FE-4D67-99CD-88B65B89B187}"/>
                </c:ext>
              </c:extLst>
            </c:dLbl>
            <c:dLbl>
              <c:idx val="4"/>
              <c:layout>
                <c:manualLayout>
                  <c:x val="-1.9108293281521659E-2"/>
                  <c:y val="2.85803163493452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FE-4D67-99CD-88B65B89B187}"/>
                </c:ext>
              </c:extLst>
            </c:dLbl>
            <c:dLbl>
              <c:idx val="5"/>
              <c:layout>
                <c:manualLayout>
                  <c:x val="-2.3497835497835497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3BF-40A2-89A5-0830818E2FE3}"/>
                </c:ext>
              </c:extLst>
            </c:dLbl>
            <c:dLbl>
              <c:idx val="6"/>
              <c:layout>
                <c:manualLayout>
                  <c:x val="-2.1766233766233767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BF-40A2-89A5-0830818E2FE3}"/>
                </c:ext>
              </c:extLst>
            </c:dLbl>
            <c:dLbl>
              <c:idx val="7"/>
              <c:layout>
                <c:manualLayout>
                  <c:x val="-2.3497835497835528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E3C-4CDC-AAD0-733E6BFDE13E}"/>
                </c:ext>
              </c:extLst>
            </c:dLbl>
            <c:dLbl>
              <c:idx val="8"/>
              <c:layout>
                <c:manualLayout>
                  <c:x val="-2.3497835497835528E-2"/>
                  <c:y val="2.50529794886750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87-4830-8F4F-D38A9ACAE4B7}"/>
                </c:ext>
              </c:extLst>
            </c:dLbl>
            <c:dLbl>
              <c:idx val="9"/>
              <c:layout>
                <c:manualLayout>
                  <c:x val="-2.3497835497835528E-2"/>
                  <c:y val="2.85803163493452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87-4830-8F4F-D38A9ACAE4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1"/>
                    </a:solidFill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Resumen!$BT$7:$DM$7</c:f>
              <c:numCache>
                <c:formatCode>mmm\-yy</c:formatCode>
                <c:ptCount val="46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  <c:pt idx="44">
                  <c:v>46327</c:v>
                </c:pt>
                <c:pt idx="45">
                  <c:v>46357</c:v>
                </c:pt>
              </c:numCache>
            </c:numRef>
          </c:cat>
          <c:val>
            <c:numRef>
              <c:f>Resumen!$BT$105:$CK$105</c:f>
              <c:numCache>
                <c:formatCode>0</c:formatCode>
                <c:ptCount val="18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1-42B1-9D1B-9DC2C56107FA}"/>
            </c:ext>
          </c:extLst>
        </c:ser>
        <c:ser>
          <c:idx val="3"/>
          <c:order val="1"/>
          <c:tx>
            <c:strRef>
              <c:f>Resumen!$B$101</c:f>
              <c:strCache>
                <c:ptCount val="1"/>
                <c:pt idx="0">
                  <c:v>Meta acumulada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accent2"/>
                    </a:solidFill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Resumen!$BT$7:$DM$7</c:f>
              <c:numCache>
                <c:formatCode>mmm\-yy</c:formatCode>
                <c:ptCount val="46"/>
                <c:pt idx="0">
                  <c:v>44986</c:v>
                </c:pt>
                <c:pt idx="1">
                  <c:v>45017</c:v>
                </c:pt>
                <c:pt idx="2">
                  <c:v>45047</c:v>
                </c:pt>
                <c:pt idx="3">
                  <c:v>45078</c:v>
                </c:pt>
                <c:pt idx="4">
                  <c:v>45108</c:v>
                </c:pt>
                <c:pt idx="5">
                  <c:v>45139</c:v>
                </c:pt>
                <c:pt idx="6">
                  <c:v>45170</c:v>
                </c:pt>
                <c:pt idx="7">
                  <c:v>45200</c:v>
                </c:pt>
                <c:pt idx="8">
                  <c:v>45231</c:v>
                </c:pt>
                <c:pt idx="9">
                  <c:v>45261</c:v>
                </c:pt>
                <c:pt idx="10">
                  <c:v>45292</c:v>
                </c:pt>
                <c:pt idx="11">
                  <c:v>45323</c:v>
                </c:pt>
                <c:pt idx="12">
                  <c:v>45352</c:v>
                </c:pt>
                <c:pt idx="13">
                  <c:v>45383</c:v>
                </c:pt>
                <c:pt idx="14">
                  <c:v>45413</c:v>
                </c:pt>
                <c:pt idx="15">
                  <c:v>45444</c:v>
                </c:pt>
                <c:pt idx="16">
                  <c:v>45474</c:v>
                </c:pt>
                <c:pt idx="17">
                  <c:v>45505</c:v>
                </c:pt>
                <c:pt idx="18">
                  <c:v>45536</c:v>
                </c:pt>
                <c:pt idx="19">
                  <c:v>45566</c:v>
                </c:pt>
                <c:pt idx="20">
                  <c:v>45597</c:v>
                </c:pt>
                <c:pt idx="21">
                  <c:v>45627</c:v>
                </c:pt>
                <c:pt idx="22">
                  <c:v>45658</c:v>
                </c:pt>
                <c:pt idx="23">
                  <c:v>45689</c:v>
                </c:pt>
                <c:pt idx="24">
                  <c:v>45717</c:v>
                </c:pt>
                <c:pt idx="25">
                  <c:v>45748</c:v>
                </c:pt>
                <c:pt idx="26">
                  <c:v>45778</c:v>
                </c:pt>
                <c:pt idx="27">
                  <c:v>45809</c:v>
                </c:pt>
                <c:pt idx="28">
                  <c:v>45839</c:v>
                </c:pt>
                <c:pt idx="29">
                  <c:v>45870</c:v>
                </c:pt>
                <c:pt idx="30">
                  <c:v>45901</c:v>
                </c:pt>
                <c:pt idx="31">
                  <c:v>45931</c:v>
                </c:pt>
                <c:pt idx="32">
                  <c:v>45962</c:v>
                </c:pt>
                <c:pt idx="33">
                  <c:v>45992</c:v>
                </c:pt>
                <c:pt idx="34">
                  <c:v>46023</c:v>
                </c:pt>
                <c:pt idx="35">
                  <c:v>46054</c:v>
                </c:pt>
                <c:pt idx="36">
                  <c:v>46082</c:v>
                </c:pt>
                <c:pt idx="37">
                  <c:v>46113</c:v>
                </c:pt>
                <c:pt idx="38">
                  <c:v>46143</c:v>
                </c:pt>
                <c:pt idx="39">
                  <c:v>46174</c:v>
                </c:pt>
                <c:pt idx="40">
                  <c:v>46204</c:v>
                </c:pt>
                <c:pt idx="41">
                  <c:v>46235</c:v>
                </c:pt>
                <c:pt idx="42">
                  <c:v>46266</c:v>
                </c:pt>
                <c:pt idx="43">
                  <c:v>46296</c:v>
                </c:pt>
                <c:pt idx="44">
                  <c:v>46327</c:v>
                </c:pt>
                <c:pt idx="45">
                  <c:v>46357</c:v>
                </c:pt>
              </c:numCache>
            </c:numRef>
          </c:cat>
          <c:val>
            <c:numRef>
              <c:f>Resumen!$BT$107:$DM$107</c:f>
              <c:numCache>
                <c:formatCode>0</c:formatCode>
                <c:ptCount val="4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19</c:v>
                </c:pt>
                <c:pt idx="13">
                  <c:v>22</c:v>
                </c:pt>
                <c:pt idx="14">
                  <c:v>25</c:v>
                </c:pt>
                <c:pt idx="15">
                  <c:v>28</c:v>
                </c:pt>
                <c:pt idx="16">
                  <c:v>31</c:v>
                </c:pt>
                <c:pt idx="1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1-42B1-9D1B-9DC2C5610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30064"/>
        <c:axId val="173126536"/>
      </c:lineChart>
      <c:dateAx>
        <c:axId val="1731300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26536"/>
        <c:crosses val="autoZero"/>
        <c:auto val="0"/>
        <c:lblOffset val="100"/>
        <c:baseTimeUnit val="months"/>
      </c:dateAx>
      <c:valAx>
        <c:axId val="17312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13006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BOOKS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2811140121847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7E-4F3B-9525-49A98B5BAD00}"/>
                </c:ext>
              </c:extLst>
            </c:dLbl>
            <c:dLbl>
              <c:idx val="1"/>
              <c:layout>
                <c:manualLayout>
                  <c:x val="-2.2732811140121847E-2"/>
                  <c:y val="-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7E-4F3B-9525-49A98B5BAD00}"/>
                </c:ext>
              </c:extLst>
            </c:dLbl>
            <c:dLbl>
              <c:idx val="2"/>
              <c:layout>
                <c:manualLayout>
                  <c:x val="-2.2732811140121847E-2"/>
                  <c:y val="-3.0657569322511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7E-4F3B-9525-49A98B5BAD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Resumen!$BK$7:$CL$7</c:f>
              <c:numCache>
                <c:formatCode>mmm\-yy</c:formatCode>
                <c:ptCount val="28"/>
                <c:pt idx="0">
                  <c:v>44713</c:v>
                </c:pt>
                <c:pt idx="1">
                  <c:v>44743</c:v>
                </c:pt>
                <c:pt idx="2">
                  <c:v>44774</c:v>
                </c:pt>
                <c:pt idx="3">
                  <c:v>44805</c:v>
                </c:pt>
                <c:pt idx="4">
                  <c:v>44835</c:v>
                </c:pt>
                <c:pt idx="5">
                  <c:v>44866</c:v>
                </c:pt>
                <c:pt idx="6">
                  <c:v>44896</c:v>
                </c:pt>
                <c:pt idx="7">
                  <c:v>44927</c:v>
                </c:pt>
                <c:pt idx="8">
                  <c:v>44958</c:v>
                </c:pt>
                <c:pt idx="9">
                  <c:v>44986</c:v>
                </c:pt>
                <c:pt idx="10">
                  <c:v>45017</c:v>
                </c:pt>
                <c:pt idx="11">
                  <c:v>45047</c:v>
                </c:pt>
                <c:pt idx="12">
                  <c:v>45078</c:v>
                </c:pt>
                <c:pt idx="13">
                  <c:v>45108</c:v>
                </c:pt>
                <c:pt idx="14">
                  <c:v>45139</c:v>
                </c:pt>
                <c:pt idx="15">
                  <c:v>45170</c:v>
                </c:pt>
                <c:pt idx="16">
                  <c:v>45200</c:v>
                </c:pt>
                <c:pt idx="17">
                  <c:v>45231</c:v>
                </c:pt>
                <c:pt idx="18">
                  <c:v>45261</c:v>
                </c:pt>
                <c:pt idx="19">
                  <c:v>45292</c:v>
                </c:pt>
                <c:pt idx="20">
                  <c:v>45323</c:v>
                </c:pt>
                <c:pt idx="21">
                  <c:v>45352</c:v>
                </c:pt>
                <c:pt idx="22">
                  <c:v>45383</c:v>
                </c:pt>
                <c:pt idx="23">
                  <c:v>45413</c:v>
                </c:pt>
                <c:pt idx="24">
                  <c:v>45444</c:v>
                </c:pt>
                <c:pt idx="25">
                  <c:v>45474</c:v>
                </c:pt>
                <c:pt idx="26">
                  <c:v>45505</c:v>
                </c:pt>
                <c:pt idx="27">
                  <c:v>45536</c:v>
                </c:pt>
              </c:numCache>
            </c:numRef>
          </c:cat>
          <c:val>
            <c:numRef>
              <c:f>Resumen!$BK$75:$CK$75</c:f>
              <c:numCache>
                <c:formatCode>0</c:formatCode>
                <c:ptCount val="27"/>
                <c:pt idx="0">
                  <c:v>33</c:v>
                </c:pt>
                <c:pt idx="1">
                  <c:v>45</c:v>
                </c:pt>
                <c:pt idx="2">
                  <c:v>54</c:v>
                </c:pt>
                <c:pt idx="3">
                  <c:v>62</c:v>
                </c:pt>
                <c:pt idx="4">
                  <c:v>70</c:v>
                </c:pt>
                <c:pt idx="5">
                  <c:v>76</c:v>
                </c:pt>
                <c:pt idx="6">
                  <c:v>77</c:v>
                </c:pt>
                <c:pt idx="7">
                  <c:v>76</c:v>
                </c:pt>
                <c:pt idx="8">
                  <c:v>79</c:v>
                </c:pt>
                <c:pt idx="9">
                  <c:v>81</c:v>
                </c:pt>
                <c:pt idx="10">
                  <c:v>80</c:v>
                </c:pt>
                <c:pt idx="11">
                  <c:v>90</c:v>
                </c:pt>
                <c:pt idx="12">
                  <c:v>101</c:v>
                </c:pt>
                <c:pt idx="13">
                  <c:v>112</c:v>
                </c:pt>
                <c:pt idx="14">
                  <c:v>121</c:v>
                </c:pt>
                <c:pt idx="15">
                  <c:v>125</c:v>
                </c:pt>
                <c:pt idx="16">
                  <c:v>134</c:v>
                </c:pt>
                <c:pt idx="17">
                  <c:v>139</c:v>
                </c:pt>
                <c:pt idx="18">
                  <c:v>139</c:v>
                </c:pt>
                <c:pt idx="19">
                  <c:v>144</c:v>
                </c:pt>
                <c:pt idx="20">
                  <c:v>148</c:v>
                </c:pt>
                <c:pt idx="21">
                  <c:v>149</c:v>
                </c:pt>
                <c:pt idx="22">
                  <c:v>157</c:v>
                </c:pt>
                <c:pt idx="23">
                  <c:v>164</c:v>
                </c:pt>
                <c:pt idx="24">
                  <c:v>181</c:v>
                </c:pt>
                <c:pt idx="25">
                  <c:v>190</c:v>
                </c:pt>
                <c:pt idx="26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C-4284-B4D3-D605F2323E36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73455178416013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7E-4F3B-9525-49A98B5BAD00}"/>
                </c:ext>
              </c:extLst>
            </c:dLbl>
            <c:dLbl>
              <c:idx val="1"/>
              <c:layout>
                <c:manualLayout>
                  <c:x val="-2.0992167101827691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7E-4F3B-9525-49A98B5BAD00}"/>
                </c:ext>
              </c:extLst>
            </c:dLbl>
            <c:dLbl>
              <c:idx val="2"/>
              <c:layout>
                <c:manualLayout>
                  <c:x val="-2.099216710182766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7E-4F3B-9525-49A98B5BAD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Resumen!$BK$7:$CL$7</c:f>
              <c:numCache>
                <c:formatCode>mmm\-yy</c:formatCode>
                <c:ptCount val="28"/>
                <c:pt idx="0">
                  <c:v>44713</c:v>
                </c:pt>
                <c:pt idx="1">
                  <c:v>44743</c:v>
                </c:pt>
                <c:pt idx="2">
                  <c:v>44774</c:v>
                </c:pt>
                <c:pt idx="3">
                  <c:v>44805</c:v>
                </c:pt>
                <c:pt idx="4">
                  <c:v>44835</c:v>
                </c:pt>
                <c:pt idx="5">
                  <c:v>44866</c:v>
                </c:pt>
                <c:pt idx="6">
                  <c:v>44896</c:v>
                </c:pt>
                <c:pt idx="7">
                  <c:v>44927</c:v>
                </c:pt>
                <c:pt idx="8">
                  <c:v>44958</c:v>
                </c:pt>
                <c:pt idx="9">
                  <c:v>44986</c:v>
                </c:pt>
                <c:pt idx="10">
                  <c:v>45017</c:v>
                </c:pt>
                <c:pt idx="11">
                  <c:v>45047</c:v>
                </c:pt>
                <c:pt idx="12">
                  <c:v>45078</c:v>
                </c:pt>
                <c:pt idx="13">
                  <c:v>45108</c:v>
                </c:pt>
                <c:pt idx="14">
                  <c:v>45139</c:v>
                </c:pt>
                <c:pt idx="15">
                  <c:v>45170</c:v>
                </c:pt>
                <c:pt idx="16">
                  <c:v>45200</c:v>
                </c:pt>
                <c:pt idx="17">
                  <c:v>45231</c:v>
                </c:pt>
                <c:pt idx="18">
                  <c:v>45261</c:v>
                </c:pt>
                <c:pt idx="19">
                  <c:v>45292</c:v>
                </c:pt>
                <c:pt idx="20">
                  <c:v>45323</c:v>
                </c:pt>
                <c:pt idx="21">
                  <c:v>45352</c:v>
                </c:pt>
                <c:pt idx="22">
                  <c:v>45383</c:v>
                </c:pt>
                <c:pt idx="23">
                  <c:v>45413</c:v>
                </c:pt>
                <c:pt idx="24">
                  <c:v>45444</c:v>
                </c:pt>
                <c:pt idx="25">
                  <c:v>45474</c:v>
                </c:pt>
                <c:pt idx="26">
                  <c:v>45505</c:v>
                </c:pt>
                <c:pt idx="27">
                  <c:v>45536</c:v>
                </c:pt>
              </c:numCache>
            </c:numRef>
          </c:cat>
          <c:val>
            <c:numRef>
              <c:f>Resumen!$BK$77:$CL$77</c:f>
              <c:numCache>
                <c:formatCode>0</c:formatCode>
                <c:ptCount val="28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135</c:v>
                </c:pt>
                <c:pt idx="9">
                  <c:v>150</c:v>
                </c:pt>
                <c:pt idx="10">
                  <c:v>160</c:v>
                </c:pt>
                <c:pt idx="11">
                  <c:v>170</c:v>
                </c:pt>
                <c:pt idx="12">
                  <c:v>180</c:v>
                </c:pt>
                <c:pt idx="13">
                  <c:v>190</c:v>
                </c:pt>
                <c:pt idx="14">
                  <c:v>200</c:v>
                </c:pt>
                <c:pt idx="15">
                  <c:v>210</c:v>
                </c:pt>
                <c:pt idx="16">
                  <c:v>220</c:v>
                </c:pt>
                <c:pt idx="17">
                  <c:v>230</c:v>
                </c:pt>
                <c:pt idx="18">
                  <c:v>240</c:v>
                </c:pt>
                <c:pt idx="19">
                  <c:v>250</c:v>
                </c:pt>
                <c:pt idx="20">
                  <c:v>260</c:v>
                </c:pt>
                <c:pt idx="21">
                  <c:v>270</c:v>
                </c:pt>
                <c:pt idx="22">
                  <c:v>280</c:v>
                </c:pt>
                <c:pt idx="23">
                  <c:v>290</c:v>
                </c:pt>
                <c:pt idx="24">
                  <c:v>300</c:v>
                </c:pt>
                <c:pt idx="25">
                  <c:v>311</c:v>
                </c:pt>
                <c:pt idx="26">
                  <c:v>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C-4284-B4D3-D605F2323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27560"/>
        <c:axId val="172531088"/>
      </c:lineChart>
      <c:dateAx>
        <c:axId val="1725275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31088"/>
        <c:crosses val="autoZero"/>
        <c:auto val="0"/>
        <c:lblOffset val="100"/>
        <c:baseTimeUnit val="months"/>
      </c:dateAx>
      <c:valAx>
        <c:axId val="1725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252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Aira</a:t>
            </a:r>
          </a:p>
          <a:p>
            <a:pPr>
              <a:defRPr/>
            </a:pPr>
            <a:r>
              <a:rPr lang="es-CO"/>
              <a:t>Meta teórica acumulada/Ventas acumuladas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Resumen!$B$21</c:f>
              <c:strCache>
                <c:ptCount val="1"/>
                <c:pt idx="0">
                  <c:v>Ventas acumuladas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4770025792714152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B2-43EF-8535-D3DFA00E8814}"/>
                </c:ext>
              </c:extLst>
            </c:dLbl>
            <c:dLbl>
              <c:idx val="7"/>
              <c:layout>
                <c:manualLayout>
                  <c:x val="-3.0459924519984003E-2"/>
                  <c:y val="4.14683739982271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B2-43EF-8535-D3DFA00E8814}"/>
                </c:ext>
              </c:extLst>
            </c:dLbl>
            <c:dLbl>
              <c:idx val="8"/>
              <c:layout>
                <c:manualLayout>
                  <c:x val="-2.4770025792714291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B2-43EF-8535-D3DFA00E8814}"/>
                </c:ext>
              </c:extLst>
            </c:dLbl>
            <c:dLbl>
              <c:idx val="9"/>
              <c:layout>
                <c:manualLayout>
                  <c:x val="-2.6666658701804194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AE-47C4-ABD6-84745F67E86D}"/>
                </c:ext>
              </c:extLst>
            </c:dLbl>
            <c:dLbl>
              <c:idx val="10"/>
              <c:layout>
                <c:manualLayout>
                  <c:x val="-2.6666658701804055E-2"/>
                  <c:y val="3.42611708810834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81-436C-96EC-54E648E102E4}"/>
                </c:ext>
              </c:extLst>
            </c:dLbl>
            <c:dLbl>
              <c:idx val="11"/>
              <c:layout>
                <c:manualLayout>
                  <c:x val="-2.4770025792714152E-2"/>
                  <c:y val="2.34503662053678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81-436C-96EC-54E648E102E4}"/>
                </c:ext>
              </c:extLst>
            </c:dLbl>
            <c:dLbl>
              <c:idx val="12"/>
              <c:layout>
                <c:manualLayout>
                  <c:x val="-2.4770025792714291E-2"/>
                  <c:y val="3.06575693225115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A8-4493-B584-4F589584AA71}"/>
                </c:ext>
              </c:extLst>
            </c:dLbl>
            <c:dLbl>
              <c:idx val="13"/>
              <c:layout>
                <c:manualLayout>
                  <c:x val="-2.4770025792714152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7C-4615-BCE5-B7E93B51C87E}"/>
                </c:ext>
              </c:extLst>
            </c:dLbl>
            <c:dLbl>
              <c:idx val="14"/>
              <c:layout>
                <c:manualLayout>
                  <c:x val="-2.4770025792714152E-2"/>
                  <c:y val="3.06575693225114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7F-4FBA-8CCB-E52009D4FC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Resumen!$BC$7:$CC$7</c:f>
              <c:numCache>
                <c:formatCode>mmm\-yy</c:formatCode>
                <c:ptCount val="27"/>
                <c:pt idx="0">
                  <c:v>44470</c:v>
                </c:pt>
                <c:pt idx="1">
                  <c:v>44501</c:v>
                </c:pt>
                <c:pt idx="2">
                  <c:v>44531</c:v>
                </c:pt>
                <c:pt idx="3">
                  <c:v>44562</c:v>
                </c:pt>
                <c:pt idx="4">
                  <c:v>44593</c:v>
                </c:pt>
                <c:pt idx="5">
                  <c:v>44621</c:v>
                </c:pt>
                <c:pt idx="6">
                  <c:v>44652</c:v>
                </c:pt>
                <c:pt idx="7">
                  <c:v>44682</c:v>
                </c:pt>
                <c:pt idx="8">
                  <c:v>44713</c:v>
                </c:pt>
                <c:pt idx="9">
                  <c:v>44743</c:v>
                </c:pt>
                <c:pt idx="10">
                  <c:v>44774</c:v>
                </c:pt>
                <c:pt idx="11">
                  <c:v>44805</c:v>
                </c:pt>
                <c:pt idx="12">
                  <c:v>44835</c:v>
                </c:pt>
                <c:pt idx="13">
                  <c:v>44866</c:v>
                </c:pt>
                <c:pt idx="14">
                  <c:v>44896</c:v>
                </c:pt>
                <c:pt idx="15">
                  <c:v>44927</c:v>
                </c:pt>
                <c:pt idx="16">
                  <c:v>44958</c:v>
                </c:pt>
                <c:pt idx="17">
                  <c:v>44986</c:v>
                </c:pt>
                <c:pt idx="18">
                  <c:v>45017</c:v>
                </c:pt>
                <c:pt idx="19">
                  <c:v>45047</c:v>
                </c:pt>
                <c:pt idx="20">
                  <c:v>45078</c:v>
                </c:pt>
                <c:pt idx="21">
                  <c:v>45108</c:v>
                </c:pt>
                <c:pt idx="22">
                  <c:v>45139</c:v>
                </c:pt>
                <c:pt idx="23">
                  <c:v>45170</c:v>
                </c:pt>
                <c:pt idx="24">
                  <c:v>45200</c:v>
                </c:pt>
                <c:pt idx="25">
                  <c:v>45231</c:v>
                </c:pt>
                <c:pt idx="26">
                  <c:v>45261</c:v>
                </c:pt>
              </c:numCache>
            </c:numRef>
          </c:cat>
          <c:val>
            <c:numRef>
              <c:f>Resumen!$BC$129:$CC$129</c:f>
              <c:numCache>
                <c:formatCode>0</c:formatCode>
                <c:ptCount val="27"/>
                <c:pt idx="0">
                  <c:v>5</c:v>
                </c:pt>
                <c:pt idx="1">
                  <c:v>15</c:v>
                </c:pt>
                <c:pt idx="2">
                  <c:v>21</c:v>
                </c:pt>
                <c:pt idx="3">
                  <c:v>25</c:v>
                </c:pt>
                <c:pt idx="4">
                  <c:v>27</c:v>
                </c:pt>
                <c:pt idx="5">
                  <c:v>30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  <c:pt idx="12">
                  <c:v>38</c:v>
                </c:pt>
                <c:pt idx="13">
                  <c:v>38</c:v>
                </c:pt>
                <c:pt idx="14">
                  <c:v>39</c:v>
                </c:pt>
                <c:pt idx="15">
                  <c:v>39</c:v>
                </c:pt>
                <c:pt idx="16">
                  <c:v>37</c:v>
                </c:pt>
                <c:pt idx="17">
                  <c:v>38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7-4C23-B31B-BA7D8B433B4B}"/>
            </c:ext>
          </c:extLst>
        </c:ser>
        <c:ser>
          <c:idx val="1"/>
          <c:order val="1"/>
          <c:tx>
            <c:strRef>
              <c:f>Resumen!$B$23</c:f>
              <c:strCache>
                <c:ptCount val="1"/>
                <c:pt idx="0">
                  <c:v>Meta acumulada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8563291610893961E-2"/>
                  <c:y val="-3.7864772439655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B2-43EF-8535-D3DFA00E8814}"/>
                </c:ext>
              </c:extLst>
            </c:dLbl>
            <c:dLbl>
              <c:idx val="7"/>
              <c:layout>
                <c:manualLayout>
                  <c:x val="-2.4770025792714152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B2-43EF-8535-D3DFA00E8814}"/>
                </c:ext>
              </c:extLst>
            </c:dLbl>
            <c:dLbl>
              <c:idx val="8"/>
              <c:layout>
                <c:manualLayout>
                  <c:x val="-3.0459924519984003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B2-43EF-8535-D3DFA00E8814}"/>
                </c:ext>
              </c:extLst>
            </c:dLbl>
            <c:dLbl>
              <c:idx val="9"/>
              <c:layout>
                <c:manualLayout>
                  <c:x val="-2.4770025792714152E-2"/>
                  <c:y val="-3.78647724396552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AE-47C4-ABD6-84745F67E86D}"/>
                </c:ext>
              </c:extLst>
            </c:dLbl>
            <c:dLbl>
              <c:idx val="10"/>
              <c:layout>
                <c:manualLayout>
                  <c:x val="-3.0459924519983864E-2"/>
                  <c:y val="-3.426117088108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81-436C-96EC-54E648E102E4}"/>
                </c:ext>
              </c:extLst>
            </c:dLbl>
            <c:dLbl>
              <c:idx val="11"/>
              <c:layout>
                <c:manualLayout>
                  <c:x val="-3.0459924519984003E-2"/>
                  <c:y val="-2.70539677639397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81-436C-96EC-54E648E102E4}"/>
                </c:ext>
              </c:extLst>
            </c:dLbl>
            <c:dLbl>
              <c:idx val="12"/>
              <c:layout>
                <c:manualLayout>
                  <c:x val="-2.4770025792714291E-2"/>
                  <c:y val="-3.4261170881083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A8-4493-B584-4F589584AA71}"/>
                </c:ext>
              </c:extLst>
            </c:dLbl>
            <c:dLbl>
              <c:idx val="13"/>
              <c:layout>
                <c:manualLayout>
                  <c:x val="-2.4770025792714152E-2"/>
                  <c:y val="-3.786477243965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7C-4615-BCE5-B7E93B51C87E}"/>
                </c:ext>
              </c:extLst>
            </c:dLbl>
            <c:dLbl>
              <c:idx val="14"/>
              <c:layout>
                <c:manualLayout>
                  <c:x val="-2.4770025792714152E-2"/>
                  <c:y val="-3.06575693225115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7F-4FBA-8CCB-E52009D4FC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Resumen!$BC$7:$CC$7</c:f>
              <c:numCache>
                <c:formatCode>mmm\-yy</c:formatCode>
                <c:ptCount val="27"/>
                <c:pt idx="0">
                  <c:v>44470</c:v>
                </c:pt>
                <c:pt idx="1">
                  <c:v>44501</c:v>
                </c:pt>
                <c:pt idx="2">
                  <c:v>44531</c:v>
                </c:pt>
                <c:pt idx="3">
                  <c:v>44562</c:v>
                </c:pt>
                <c:pt idx="4">
                  <c:v>44593</c:v>
                </c:pt>
                <c:pt idx="5">
                  <c:v>44621</c:v>
                </c:pt>
                <c:pt idx="6">
                  <c:v>44652</c:v>
                </c:pt>
                <c:pt idx="7">
                  <c:v>44682</c:v>
                </c:pt>
                <c:pt idx="8">
                  <c:v>44713</c:v>
                </c:pt>
                <c:pt idx="9">
                  <c:v>44743</c:v>
                </c:pt>
                <c:pt idx="10">
                  <c:v>44774</c:v>
                </c:pt>
                <c:pt idx="11">
                  <c:v>44805</c:v>
                </c:pt>
                <c:pt idx="12">
                  <c:v>44835</c:v>
                </c:pt>
                <c:pt idx="13">
                  <c:v>44866</c:v>
                </c:pt>
                <c:pt idx="14">
                  <c:v>44896</c:v>
                </c:pt>
                <c:pt idx="15">
                  <c:v>44927</c:v>
                </c:pt>
                <c:pt idx="16">
                  <c:v>44958</c:v>
                </c:pt>
                <c:pt idx="17">
                  <c:v>44986</c:v>
                </c:pt>
                <c:pt idx="18">
                  <c:v>45017</c:v>
                </c:pt>
                <c:pt idx="19">
                  <c:v>45047</c:v>
                </c:pt>
                <c:pt idx="20">
                  <c:v>45078</c:v>
                </c:pt>
                <c:pt idx="21">
                  <c:v>45108</c:v>
                </c:pt>
                <c:pt idx="22">
                  <c:v>45139</c:v>
                </c:pt>
                <c:pt idx="23">
                  <c:v>45170</c:v>
                </c:pt>
                <c:pt idx="24">
                  <c:v>45200</c:v>
                </c:pt>
                <c:pt idx="25">
                  <c:v>45231</c:v>
                </c:pt>
                <c:pt idx="26">
                  <c:v>45261</c:v>
                </c:pt>
              </c:numCache>
            </c:numRef>
          </c:cat>
          <c:val>
            <c:numRef>
              <c:f>Resumen!$BC$131:$CC$131</c:f>
              <c:numCache>
                <c:formatCode>0</c:formatCode>
                <c:ptCount val="27"/>
                <c:pt idx="0">
                  <c:v>5</c:v>
                </c:pt>
                <c:pt idx="1">
                  <c:v>15</c:v>
                </c:pt>
                <c:pt idx="2">
                  <c:v>21</c:v>
                </c:pt>
                <c:pt idx="3">
                  <c:v>25</c:v>
                </c:pt>
                <c:pt idx="4">
                  <c:v>29</c:v>
                </c:pt>
                <c:pt idx="5">
                  <c:v>33</c:v>
                </c:pt>
                <c:pt idx="6">
                  <c:v>37</c:v>
                </c:pt>
                <c:pt idx="7">
                  <c:v>41</c:v>
                </c:pt>
                <c:pt idx="8">
                  <c:v>45</c:v>
                </c:pt>
                <c:pt idx="9">
                  <c:v>49</c:v>
                </c:pt>
                <c:pt idx="10">
                  <c:v>53</c:v>
                </c:pt>
                <c:pt idx="11">
                  <c:v>57</c:v>
                </c:pt>
                <c:pt idx="12">
                  <c:v>60</c:v>
                </c:pt>
                <c:pt idx="13">
                  <c:v>63</c:v>
                </c:pt>
                <c:pt idx="14">
                  <c:v>66</c:v>
                </c:pt>
                <c:pt idx="15">
                  <c:v>68</c:v>
                </c:pt>
                <c:pt idx="16">
                  <c:v>70</c:v>
                </c:pt>
                <c:pt idx="17">
                  <c:v>72</c:v>
                </c:pt>
                <c:pt idx="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7-4C23-B31B-BA7D8B433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66776"/>
        <c:axId val="173964424"/>
      </c:lineChart>
      <c:dateAx>
        <c:axId val="1739667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4424"/>
        <c:crosses val="autoZero"/>
        <c:auto val="0"/>
        <c:lblOffset val="100"/>
        <c:baseTimeUnit val="months"/>
      </c:dateAx>
      <c:valAx>
        <c:axId val="17396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96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212723</xdr:colOff>
      <xdr:row>11</xdr:row>
      <xdr:rowOff>25399</xdr:rowOff>
    </xdr:from>
    <xdr:to>
      <xdr:col>26</xdr:col>
      <xdr:colOff>143772</xdr:colOff>
      <xdr:row>55</xdr:row>
      <xdr:rowOff>71887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B20A857-52EF-4729-8D5E-8A8BE2F70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14</xdr:col>
      <xdr:colOff>666750</xdr:colOff>
      <xdr:row>27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3412D1D-11D2-4854-8485-9803E2B34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371475</xdr:colOff>
      <xdr:row>0</xdr:row>
      <xdr:rowOff>0</xdr:rowOff>
    </xdr:from>
    <xdr:to>
      <xdr:col>13</xdr:col>
      <xdr:colOff>9525</xdr:colOff>
      <xdr:row>3</xdr:row>
      <xdr:rowOff>146656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0" y="0"/>
          <a:ext cx="1266825" cy="994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276223</xdr:colOff>
      <xdr:row>1</xdr:row>
      <xdr:rowOff>47623</xdr:rowOff>
    </xdr:from>
    <xdr:to>
      <xdr:col>8</xdr:col>
      <xdr:colOff>676275</xdr:colOff>
      <xdr:row>18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E872853-DA3C-46C1-974D-4CDF87162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19</xdr:row>
      <xdr:rowOff>95250</xdr:rowOff>
    </xdr:from>
    <xdr:to>
      <xdr:col>17</xdr:col>
      <xdr:colOff>828675</xdr:colOff>
      <xdr:row>37</xdr:row>
      <xdr:rowOff>19052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BFA58F4-EEA7-4B40-A928-E39E48D77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85725</xdr:colOff>
      <xdr:row>19</xdr:row>
      <xdr:rowOff>85725</xdr:rowOff>
    </xdr:from>
    <xdr:to>
      <xdr:col>8</xdr:col>
      <xdr:colOff>400050</xdr:colOff>
      <xdr:row>37</xdr:row>
      <xdr:rowOff>9527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2366835-97F5-422F-88A1-25BE96CC9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9525</xdr:rowOff>
    </xdr:from>
    <xdr:to>
      <xdr:col>14</xdr:col>
      <xdr:colOff>371475</xdr:colOff>
      <xdr:row>17</xdr:row>
      <xdr:rowOff>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9C377D-123A-4E61-AB04-7430E845D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76199</xdr:rowOff>
    </xdr:from>
    <xdr:to>
      <xdr:col>12</xdr:col>
      <xdr:colOff>123825</xdr:colOff>
      <xdr:row>21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580533-F07F-4303-8790-8B5ED1893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2F2AA0-5BF4-4141-A8C3-529F8B594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12</xdr:col>
      <xdr:colOff>314324</xdr:colOff>
      <xdr:row>19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0ACB327-FB53-4DE1-B94B-6C0C3BD3C5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38100</xdr:rowOff>
    </xdr:from>
    <xdr:to>
      <xdr:col>8</xdr:col>
      <xdr:colOff>85727</xdr:colOff>
      <xdr:row>18</xdr:row>
      <xdr:rowOff>161927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7E0BE3-A976-4B1E-8905-7B9BF0F59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1</xdr:row>
      <xdr:rowOff>38100</xdr:rowOff>
    </xdr:from>
    <xdr:to>
      <xdr:col>16</xdr:col>
      <xdr:colOff>323852</xdr:colOff>
      <xdr:row>18</xdr:row>
      <xdr:rowOff>161927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938479-55C1-4007-97D6-09A8235D6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20</xdr:row>
      <xdr:rowOff>9525</xdr:rowOff>
    </xdr:from>
    <xdr:to>
      <xdr:col>8</xdr:col>
      <xdr:colOff>114302</xdr:colOff>
      <xdr:row>37</xdr:row>
      <xdr:rowOff>133352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7DA9DE8-0A8E-4276-90B8-AAD87C706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0</xdr:row>
      <xdr:rowOff>228599</xdr:rowOff>
    </xdr:from>
    <xdr:to>
      <xdr:col>7</xdr:col>
      <xdr:colOff>76200</xdr:colOff>
      <xdr:row>11</xdr:row>
      <xdr:rowOff>323849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0637C8F-E78E-4C00-9F61-C2006C294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457196</xdr:colOff>
      <xdr:row>11</xdr:row>
      <xdr:rowOff>285750</xdr:rowOff>
    </xdr:from>
    <xdr:to>
      <xdr:col>12</xdr:col>
      <xdr:colOff>285749</xdr:colOff>
      <xdr:row>27</xdr:row>
      <xdr:rowOff>9524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B31F598-5584-44B3-917A-C2705175D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514349</xdr:colOff>
      <xdr:row>28</xdr:row>
      <xdr:rowOff>9525</xdr:rowOff>
    </xdr:from>
    <xdr:to>
      <xdr:col>12</xdr:col>
      <xdr:colOff>0</xdr:colOff>
      <xdr:row>45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4BF3C7F-5E2A-403E-B538-0288E39B9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503F3D-BD8C-4211-B3CD-66DB07B05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90715</xdr:colOff>
      <xdr:row>20</xdr:row>
      <xdr:rowOff>45357</xdr:rowOff>
    </xdr:from>
    <xdr:to>
      <xdr:col>11</xdr:col>
      <xdr:colOff>396875</xdr:colOff>
      <xdr:row>39</xdr:row>
      <xdr:rowOff>40822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2F8200-DEF3-4CD8-B735-F5742426C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90715</xdr:colOff>
      <xdr:row>40</xdr:row>
      <xdr:rowOff>11340</xdr:rowOff>
    </xdr:from>
    <xdr:to>
      <xdr:col>6</xdr:col>
      <xdr:colOff>884466</xdr:colOff>
      <xdr:row>59</xdr:row>
      <xdr:rowOff>6804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AFDCF55-1680-4780-92BC-005328F3A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272143</xdr:colOff>
      <xdr:row>0</xdr:row>
      <xdr:rowOff>90714</xdr:rowOff>
    </xdr:from>
    <xdr:to>
      <xdr:col>11</xdr:col>
      <xdr:colOff>396875</xdr:colOff>
      <xdr:row>19</xdr:row>
      <xdr:rowOff>86179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382D07-3E22-4BBE-BC8F-97D718E7B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114300</xdr:rowOff>
    </xdr:from>
    <xdr:to>
      <xdr:col>8</xdr:col>
      <xdr:colOff>76202</xdr:colOff>
      <xdr:row>18</xdr:row>
      <xdr:rowOff>38102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9BFC55-E534-48F5-9ADE-5F4DDA3E7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257175</xdr:colOff>
      <xdr:row>0</xdr:row>
      <xdr:rowOff>114300</xdr:rowOff>
    </xdr:from>
    <xdr:to>
      <xdr:col>16</xdr:col>
      <xdr:colOff>247652</xdr:colOff>
      <xdr:row>18</xdr:row>
      <xdr:rowOff>38102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D84CB0F-DABE-4C0A-8A27-62600ABE4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19</xdr:row>
      <xdr:rowOff>9525</xdr:rowOff>
    </xdr:from>
    <xdr:to>
      <xdr:col>9</xdr:col>
      <xdr:colOff>47625</xdr:colOff>
      <xdr:row>36</xdr:row>
      <xdr:rowOff>133352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C405EDF-FDCF-4A98-B8A8-3A336B2FC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18</xdr:col>
      <xdr:colOff>809625</xdr:colOff>
      <xdr:row>36</xdr:row>
      <xdr:rowOff>123827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E000265-94FC-4DDD-8EB0-1127C97BB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10</xdr:col>
      <xdr:colOff>552450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BC5F8C-78C3-45EB-9C81-9DFCDBB8D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190500</xdr:rowOff>
    </xdr:from>
    <xdr:to>
      <xdr:col>7</xdr:col>
      <xdr:colOff>676274</xdr:colOff>
      <xdr:row>16</xdr:row>
      <xdr:rowOff>66674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9AC0FCE-AA6B-4508-B6BB-A489194BB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809624</xdr:colOff>
      <xdr:row>17</xdr:row>
      <xdr:rowOff>85725</xdr:rowOff>
    </xdr:from>
    <xdr:to>
      <xdr:col>12</xdr:col>
      <xdr:colOff>695325</xdr:colOff>
      <xdr:row>32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E1FA92D-4BEA-4498-91EE-6705D161D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380999</xdr:colOff>
      <xdr:row>0</xdr:row>
      <xdr:rowOff>152399</xdr:rowOff>
    </xdr:from>
    <xdr:to>
      <xdr:col>16</xdr:col>
      <xdr:colOff>771525</xdr:colOff>
      <xdr:row>16</xdr:row>
      <xdr:rowOff>47624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B96AA2A-46D9-42CA-BAA8-05E6D583B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98C179-1F11-411C-A9F2-657014574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123824</xdr:rowOff>
    </xdr:from>
    <xdr:to>
      <xdr:col>8</xdr:col>
      <xdr:colOff>704850</xdr:colOff>
      <xdr:row>18</xdr:row>
      <xdr:rowOff>133349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81F7612-EF33-4591-B4C4-5A385DF01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0</xdr:row>
      <xdr:rowOff>133350</xdr:rowOff>
    </xdr:from>
    <xdr:to>
      <xdr:col>17</xdr:col>
      <xdr:colOff>647700</xdr:colOff>
      <xdr:row>18</xdr:row>
      <xdr:rowOff>133350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B2D0015-E246-46FD-97DD-126B84E17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10</xdr:col>
      <xdr:colOff>552450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15E352-BF5E-4B08-B4D7-37DBAECC4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1</xdr:row>
      <xdr:rowOff>76200</xdr:rowOff>
    </xdr:from>
    <xdr:to>
      <xdr:col>9</xdr:col>
      <xdr:colOff>790577</xdr:colOff>
      <xdr:row>19</xdr:row>
      <xdr:rowOff>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1B1A40-861C-45FC-B838-EE3DAFF66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FC751F-369B-43DB-B6C1-524B27AA1383}" name="Dim_Proyectos" displayName="Dim_Proyectos" ref="A1:J46" totalsRowShown="0" headerRowDxfId="31">
  <autoFilter ref="A1:J46" xr:uid="{16FC751F-369B-43DB-B6C1-524B27AA1383}"/>
  <tableColumns count="10">
    <tableColumn id="1" xr3:uid="{54C2BD81-BB62-4A2D-AABA-9ED891158E20}" name="ID_Proyecto" dataDxfId="30"/>
    <tableColumn id="2" xr3:uid="{06305407-01B4-4FCE-97F7-AA8E4BCAD310}" name="Proyecto" dataDxfId="29"/>
    <tableColumn id="3" xr3:uid="{232BC8EF-324B-4AC6-A015-3DE548E81E40}" name="Tipo Proyecto" dataDxfId="28"/>
    <tableColumn id="4" xr3:uid="{71FD7B84-6CF6-43D8-B131-DA2460C732C9}" name="Sucursal" dataDxfId="27"/>
    <tableColumn id="8" xr3:uid="{B6739467-04FC-4FC9-9944-699ECD7AFAB2}" name="Ubicación" dataDxfId="26"/>
    <tableColumn id="5" xr3:uid="{3DB71638-B7FA-480C-8138-31C097B2F5BF}" name="Total Unds Proyecto" dataDxfId="25"/>
    <tableColumn id="6" xr3:uid="{A6EE961F-469E-4515-83DD-3D40422CB222}" name="Total Unds en Venta" dataDxfId="24"/>
    <tableColumn id="9" xr3:uid="{ABB2B1CB-9A4C-436B-89C7-6DED97496292}" name="Fecha inicio de Ventas" dataDxfId="23"/>
    <tableColumn id="7" xr3:uid="{DE426CDC-7034-462D-BC66-9BBE4F558EEB}" name="Fecha de terminacion" dataDxfId="22"/>
    <tableColumn id="11" xr3:uid="{BA78882A-F6D8-4518-A400-841F41CA9560}" name="Estado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C785663-FF69-402A-881A-E82BEB44A4DA}" name="Historico_y_Forms" displayName="Historico_y_Forms" ref="A1:J4051" totalsRowShown="0">
  <autoFilter ref="A1:J4051" xr:uid="{6C785663-FF69-402A-881A-E82BEB44A4DA}"/>
  <tableColumns count="10">
    <tableColumn id="2" xr3:uid="{00F5164D-9A32-4197-A505-3A40592422EB}" name="Fecha" dataDxfId="20"/>
    <tableColumn id="7" xr3:uid="{33201297-6715-4FF8-9D37-D5EC1DDF47D0}" name="ID_Proyecto"/>
    <tableColumn id="3" xr3:uid="{9D0ECB71-9F0E-4563-907D-EF7384AFC9DE}" name="Proyecto" dataDxfId="19"/>
    <tableColumn id="4" xr3:uid="{C4C197B4-24CD-44B8-B591-1EAAC0070009}" name="Ventas"/>
    <tableColumn id="5" xr3:uid="{EEB875F9-F681-4727-A246-A597C3CB406D}" name="Meta mensual"/>
    <tableColumn id="6" xr3:uid="{337CE788-136E-4DF4-AE44-7944DD83C87E}" name="Desistimientos"/>
    <tableColumn id="8" xr3:uid="{BF4333EE-EF72-4A39-9916-8B2E0B22BF76}" name="Ventas acumuladas" dataDxfId="18">
      <calculatedColumnFormula>SUMIF(C$2:C2,Historico_y_Forms[[#This Row],[Proyecto]],D$2:D2)</calculatedColumnFormula>
    </tableColumn>
    <tableColumn id="9" xr3:uid="{D293679C-65FC-4ED4-A2A5-EBCB3D2ACE4F}" name="Desistimientos acumulados" dataDxfId="17">
      <calculatedColumnFormula>SUMIF(C$2:C2,Historico_y_Forms[[#This Row],[Proyecto]],F$2:F2)</calculatedColumnFormula>
    </tableColumn>
    <tableColumn id="10" xr3:uid="{64F121E7-CE42-4955-9C2A-741553EFDAD0}" name="Unidades disponibles" dataDxfId="16">
      <calculatedColumnFormula>VLOOKUP(Historico_y_Forms[[#This Row],[Proyecto]],Dim_Proyectos[[#All],[Proyecto]:[Fecha de terminacion]],5,0)-Historico_y_Forms[[#This Row],[Ventas acumuladas]]+Historico_y_Forms[[#This Row],[Desistimientos acumulados]]</calculatedColumnFormula>
    </tableColumn>
    <tableColumn id="11" xr3:uid="{466B5561-6A6F-46F8-86AB-47FE8FD63C9D}" name="Acumulado Meta" dataDxfId="15">
      <calculatedColumnFormula>SUMIF(C$2:C2,Historico_y_Forms[[#This Row],[Proyecto]],E$2:E2)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16E402-B6F4-4BFD-BD41-AA24454CE315}" name="Historico" displayName="Historico" ref="A1:E4051" totalsRowShown="0" headerRowDxfId="14" headerRowBorderDxfId="13" tableBorderDxfId="12">
  <autoFilter ref="A1:E4051" xr:uid="{A816E402-B6F4-4BFD-BD41-AA24454CE315}"/>
  <tableColumns count="5">
    <tableColumn id="1" xr3:uid="{321940D1-3D1D-4B2E-AC4E-D7264FCCBBC3}" name="Fecha" dataDxfId="11"/>
    <tableColumn id="2" xr3:uid="{2D86907F-3CB0-4DBF-9CF3-42BF915FCD54}" name="Proyecto"/>
    <tableColumn id="3" xr3:uid="{144A687C-B6BE-4D23-B63C-06C8AAFCB4F1}" name="Ventas" dataDxfId="10"/>
    <tableColumn id="4" xr3:uid="{A71FD450-5176-4381-A1C9-4AC9EE955417}" name="Meta mensual" dataDxfId="9"/>
    <tableColumn id="5" xr3:uid="{DC0310ED-8D41-4D56-A053-65E7D86A5162}" name="Destimientos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BF1FE5-EEA3-4957-9645-34F41259A037}" name="Tabla3" displayName="Tabla3" ref="A1:D80" totalsRowShown="0" headerRowDxfId="7" headerRowBorderDxfId="6" tableBorderDxfId="5" totalsRowBorderDxfId="4" headerRowCellStyle="Normal 2">
  <autoFilter ref="A1:D80" xr:uid="{31BF1FE5-EEA3-4957-9645-34F41259A037}"/>
  <tableColumns count="4">
    <tableColumn id="1" xr3:uid="{4095A00C-E4BB-447D-AE4E-6737C979F8E0}" name="Fecha" dataDxfId="3" dataCellStyle="Normal 2"/>
    <tableColumn id="2" xr3:uid="{9BB2DC7B-321C-40DE-90D5-BD886153776C}" name="Ventas" dataDxfId="2" dataCellStyle="Normal 2"/>
    <tableColumn id="3" xr3:uid="{8C30D14D-5C6C-4C5A-AFE2-EB0B7CA339E7}" name="Opciones" dataDxfId="1" dataCellStyle="Normal 2"/>
    <tableColumn id="4" xr3:uid="{1A297091-F0BD-4159-8E3C-38A69F796E69}" name="Desistimientos " dataDxfId="0" dataCellStyle="Normal 2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1ECAE-AC36-4F7E-BE97-40E1062460F4}">
  <dimension ref="A1:C6"/>
  <sheetViews>
    <sheetView workbookViewId="0"/>
  </sheetViews>
  <sheetFormatPr baseColWidth="10" defaultRowHeight="15.75" x14ac:dyDescent="0.25"/>
  <cols>
    <col min="1" max="1" width="11.625" bestFit="1" customWidth="1"/>
    <col min="2" max="2" width="14.125" bestFit="1" customWidth="1"/>
    <col min="3" max="3" width="10.75" bestFit="1" customWidth="1"/>
  </cols>
  <sheetData>
    <row r="1" spans="1:3" x14ac:dyDescent="0.25">
      <c r="A1" s="180" t="s">
        <v>176</v>
      </c>
      <c r="B1" s="180" t="s">
        <v>177</v>
      </c>
      <c r="C1" s="180" t="s">
        <v>166</v>
      </c>
    </row>
    <row r="2" spans="1:3" x14ac:dyDescent="0.25">
      <c r="A2" s="181" t="s">
        <v>73</v>
      </c>
      <c r="B2" s="181" t="s">
        <v>158</v>
      </c>
      <c r="C2" s="181" t="s">
        <v>168</v>
      </c>
    </row>
    <row r="3" spans="1:3" x14ac:dyDescent="0.25">
      <c r="A3" s="182" t="s">
        <v>76</v>
      </c>
      <c r="B3" s="182" t="s">
        <v>165</v>
      </c>
      <c r="C3" s="182" t="s">
        <v>169</v>
      </c>
    </row>
    <row r="4" spans="1:3" x14ac:dyDescent="0.25">
      <c r="A4" s="181" t="s">
        <v>118</v>
      </c>
      <c r="C4" s="181" t="s">
        <v>170</v>
      </c>
    </row>
    <row r="5" spans="1:3" x14ac:dyDescent="0.25">
      <c r="A5" s="182" t="s">
        <v>173</v>
      </c>
    </row>
    <row r="6" spans="1:3" x14ac:dyDescent="0.25">
      <c r="A6" s="181" t="s">
        <v>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9C3B-5EB0-484B-B4CE-AD6D82863455}">
  <dimension ref="A1:K46"/>
  <sheetViews>
    <sheetView tabSelected="1" workbookViewId="0">
      <selection activeCell="B3" sqref="B3:J5"/>
    </sheetView>
  </sheetViews>
  <sheetFormatPr baseColWidth="10" defaultRowHeight="15.75" x14ac:dyDescent="0.25"/>
  <cols>
    <col min="1" max="1" width="11.125" customWidth="1"/>
    <col min="2" max="2" width="20.5" bestFit="1" customWidth="1"/>
    <col min="3" max="3" width="15.125" customWidth="1"/>
    <col min="4" max="5" width="13.75" customWidth="1"/>
    <col min="6" max="6" width="20.75" customWidth="1"/>
    <col min="7" max="8" width="20.625" customWidth="1"/>
    <col min="9" max="10" width="21.75" customWidth="1"/>
  </cols>
  <sheetData>
    <row r="1" spans="1:11" x14ac:dyDescent="0.25">
      <c r="A1" t="s">
        <v>162</v>
      </c>
      <c r="B1" s="179" t="s">
        <v>1</v>
      </c>
      <c r="C1" s="179" t="s">
        <v>156</v>
      </c>
      <c r="D1" s="179" t="s">
        <v>177</v>
      </c>
      <c r="E1" s="179" t="s">
        <v>167</v>
      </c>
      <c r="F1" s="179" t="s">
        <v>58</v>
      </c>
      <c r="G1" s="179" t="s">
        <v>59</v>
      </c>
      <c r="H1" s="179" t="s">
        <v>164</v>
      </c>
      <c r="I1" s="179" t="s">
        <v>157</v>
      </c>
      <c r="J1" s="177" t="s">
        <v>166</v>
      </c>
      <c r="K1" s="178"/>
    </row>
    <row r="2" spans="1:11" x14ac:dyDescent="0.25">
      <c r="A2" s="164">
        <v>1</v>
      </c>
      <c r="B2" s="164" t="s">
        <v>50</v>
      </c>
      <c r="C2" s="164" t="s">
        <v>73</v>
      </c>
      <c r="D2" s="164" t="s">
        <v>158</v>
      </c>
      <c r="E2" s="164" t="s">
        <v>74</v>
      </c>
      <c r="F2" s="164">
        <v>492</v>
      </c>
      <c r="G2" s="164">
        <v>492</v>
      </c>
      <c r="H2" s="183">
        <v>43313</v>
      </c>
      <c r="I2" s="183">
        <v>43313</v>
      </c>
      <c r="J2" s="183" t="s">
        <v>168</v>
      </c>
      <c r="K2" s="167"/>
    </row>
    <row r="3" spans="1:11" x14ac:dyDescent="0.25">
      <c r="A3" s="164">
        <v>2</v>
      </c>
      <c r="B3" s="164" t="s">
        <v>51</v>
      </c>
      <c r="C3" s="164" t="s">
        <v>73</v>
      </c>
      <c r="D3" s="164" t="s">
        <v>158</v>
      </c>
      <c r="E3" s="164" t="s">
        <v>74</v>
      </c>
      <c r="F3" s="164">
        <v>228</v>
      </c>
      <c r="G3" s="164">
        <v>228</v>
      </c>
      <c r="H3" s="183">
        <v>44136</v>
      </c>
      <c r="I3" s="183">
        <v>45658</v>
      </c>
      <c r="J3" s="183" t="s">
        <v>168</v>
      </c>
      <c r="K3" s="167"/>
    </row>
    <row r="4" spans="1:11" x14ac:dyDescent="0.25">
      <c r="A4" s="164">
        <v>3</v>
      </c>
      <c r="B4" s="164" t="s">
        <v>52</v>
      </c>
      <c r="C4" s="164" t="s">
        <v>73</v>
      </c>
      <c r="D4" s="164" t="s">
        <v>158</v>
      </c>
      <c r="E4" s="164" t="s">
        <v>74</v>
      </c>
      <c r="F4" s="164">
        <v>372</v>
      </c>
      <c r="G4" s="164">
        <v>372</v>
      </c>
      <c r="H4" s="183">
        <v>44136</v>
      </c>
      <c r="I4" s="183">
        <v>45689</v>
      </c>
      <c r="J4" s="184" t="s">
        <v>169</v>
      </c>
      <c r="K4" s="176"/>
    </row>
    <row r="5" spans="1:11" x14ac:dyDescent="0.25">
      <c r="A5" s="164">
        <v>4</v>
      </c>
      <c r="B5" s="164" t="s">
        <v>126</v>
      </c>
      <c r="C5" s="164" t="s">
        <v>76</v>
      </c>
      <c r="D5" s="164" t="s">
        <v>158</v>
      </c>
      <c r="E5" s="164" t="s">
        <v>116</v>
      </c>
      <c r="F5" s="164">
        <v>240</v>
      </c>
      <c r="G5" s="164">
        <v>240</v>
      </c>
      <c r="H5" s="183">
        <v>43313</v>
      </c>
      <c r="I5" s="183">
        <v>44531</v>
      </c>
      <c r="J5" s="183" t="s">
        <v>168</v>
      </c>
    </row>
    <row r="6" spans="1:11" x14ac:dyDescent="0.25">
      <c r="A6" s="164">
        <v>5</v>
      </c>
      <c r="B6" s="164" t="s">
        <v>125</v>
      </c>
      <c r="C6" s="164" t="s">
        <v>118</v>
      </c>
      <c r="D6" s="164" t="s">
        <v>158</v>
      </c>
      <c r="E6" s="164" t="s">
        <v>116</v>
      </c>
      <c r="F6" s="164">
        <v>216</v>
      </c>
      <c r="G6" s="164">
        <v>216</v>
      </c>
      <c r="H6" s="183">
        <v>43374</v>
      </c>
      <c r="I6" s="183">
        <v>44774</v>
      </c>
      <c r="J6" s="183" t="s">
        <v>168</v>
      </c>
    </row>
    <row r="7" spans="1:11" x14ac:dyDescent="0.25">
      <c r="A7" s="164">
        <v>6</v>
      </c>
      <c r="B7" s="164" t="s">
        <v>127</v>
      </c>
      <c r="C7" s="164" t="s">
        <v>76</v>
      </c>
      <c r="D7" s="164" t="s">
        <v>158</v>
      </c>
      <c r="E7" s="164" t="s">
        <v>116</v>
      </c>
      <c r="F7" s="164">
        <v>180</v>
      </c>
      <c r="G7" s="164">
        <v>180</v>
      </c>
      <c r="H7" s="183">
        <v>43983</v>
      </c>
      <c r="I7" s="183">
        <v>44927</v>
      </c>
      <c r="J7" s="183" t="s">
        <v>168</v>
      </c>
    </row>
    <row r="8" spans="1:11" x14ac:dyDescent="0.25">
      <c r="A8" s="164">
        <v>7</v>
      </c>
      <c r="B8" s="164" t="s">
        <v>128</v>
      </c>
      <c r="C8" s="164" t="s">
        <v>73</v>
      </c>
      <c r="D8" s="164" t="s">
        <v>158</v>
      </c>
      <c r="E8" s="164" t="s">
        <v>116</v>
      </c>
      <c r="F8" s="164">
        <v>160</v>
      </c>
      <c r="G8" s="164">
        <v>160</v>
      </c>
      <c r="H8" s="183">
        <v>44409</v>
      </c>
      <c r="I8" s="183">
        <v>45444</v>
      </c>
      <c r="J8" s="183" t="s">
        <v>168</v>
      </c>
    </row>
    <row r="9" spans="1:11" x14ac:dyDescent="0.25">
      <c r="A9" s="164">
        <v>8</v>
      </c>
      <c r="B9" s="164" t="s">
        <v>77</v>
      </c>
      <c r="C9" s="164" t="s">
        <v>118</v>
      </c>
      <c r="D9" s="164" t="s">
        <v>158</v>
      </c>
      <c r="E9" s="164" t="s">
        <v>117</v>
      </c>
      <c r="F9" s="164">
        <v>168</v>
      </c>
      <c r="G9" s="164">
        <v>168</v>
      </c>
      <c r="H9" s="183">
        <v>43266</v>
      </c>
      <c r="I9" s="185">
        <v>45566</v>
      </c>
      <c r="J9" s="184" t="s">
        <v>169</v>
      </c>
      <c r="K9" s="176"/>
    </row>
    <row r="10" spans="1:11" x14ac:dyDescent="0.25">
      <c r="A10" s="164">
        <v>9</v>
      </c>
      <c r="B10" s="164" t="s">
        <v>130</v>
      </c>
      <c r="C10" s="164" t="s">
        <v>118</v>
      </c>
      <c r="D10" s="164" t="s">
        <v>158</v>
      </c>
      <c r="E10" s="164" t="s">
        <v>117</v>
      </c>
      <c r="F10" s="164">
        <v>348</v>
      </c>
      <c r="G10" s="164">
        <v>348</v>
      </c>
      <c r="H10" s="183">
        <v>44378</v>
      </c>
      <c r="I10" s="185">
        <v>46419</v>
      </c>
      <c r="J10" s="184" t="s">
        <v>169</v>
      </c>
      <c r="K10" s="176"/>
    </row>
    <row r="11" spans="1:11" x14ac:dyDescent="0.25">
      <c r="A11" s="164">
        <v>10</v>
      </c>
      <c r="B11" s="164" t="s">
        <v>81</v>
      </c>
      <c r="C11" s="164" t="s">
        <v>76</v>
      </c>
      <c r="D11" s="164" t="s">
        <v>158</v>
      </c>
      <c r="E11" s="164" t="s">
        <v>117</v>
      </c>
      <c r="F11" s="164">
        <v>190</v>
      </c>
      <c r="G11" s="164">
        <v>190</v>
      </c>
      <c r="H11" s="183">
        <v>44501</v>
      </c>
      <c r="I11" s="185">
        <v>45717</v>
      </c>
      <c r="J11" s="184" t="s">
        <v>169</v>
      </c>
      <c r="K11" s="176"/>
    </row>
    <row r="12" spans="1:11" x14ac:dyDescent="0.25">
      <c r="A12" s="164">
        <v>11</v>
      </c>
      <c r="B12" s="164" t="s">
        <v>131</v>
      </c>
      <c r="C12" s="164" t="s">
        <v>76</v>
      </c>
      <c r="D12" s="164" t="s">
        <v>158</v>
      </c>
      <c r="E12" s="164" t="s">
        <v>117</v>
      </c>
      <c r="F12" s="164">
        <v>613</v>
      </c>
      <c r="G12" s="164">
        <v>613</v>
      </c>
      <c r="H12" s="183">
        <v>43739</v>
      </c>
      <c r="I12" s="185">
        <v>46327</v>
      </c>
      <c r="J12" s="184" t="s">
        <v>169</v>
      </c>
      <c r="K12" s="176"/>
    </row>
    <row r="13" spans="1:11" x14ac:dyDescent="0.25">
      <c r="A13" s="164">
        <v>12</v>
      </c>
      <c r="B13" s="164" t="s">
        <v>132</v>
      </c>
      <c r="C13" s="164" t="s">
        <v>76</v>
      </c>
      <c r="D13" s="164" t="s">
        <v>158</v>
      </c>
      <c r="E13" s="164" t="s">
        <v>117</v>
      </c>
      <c r="F13" s="164">
        <v>340</v>
      </c>
      <c r="G13" s="164">
        <v>340</v>
      </c>
      <c r="H13" s="183">
        <v>44713</v>
      </c>
      <c r="I13" s="164"/>
      <c r="J13" s="184" t="s">
        <v>169</v>
      </c>
    </row>
    <row r="14" spans="1:11" x14ac:dyDescent="0.25">
      <c r="A14" s="164">
        <v>13</v>
      </c>
      <c r="B14" s="164" t="s">
        <v>133</v>
      </c>
      <c r="C14" s="164" t="s">
        <v>76</v>
      </c>
      <c r="D14" s="164" t="s">
        <v>165</v>
      </c>
      <c r="E14" s="164" t="s">
        <v>85</v>
      </c>
      <c r="F14" s="164">
        <v>299</v>
      </c>
      <c r="G14" s="164">
        <v>299</v>
      </c>
      <c r="H14" s="183">
        <v>44440</v>
      </c>
      <c r="I14" s="185">
        <v>45992</v>
      </c>
      <c r="J14" s="184" t="s">
        <v>169</v>
      </c>
      <c r="K14" s="176"/>
    </row>
    <row r="15" spans="1:11" x14ac:dyDescent="0.25">
      <c r="A15" s="164">
        <v>14</v>
      </c>
      <c r="B15" s="164" t="s">
        <v>134</v>
      </c>
      <c r="C15" s="164" t="s">
        <v>76</v>
      </c>
      <c r="D15" s="164" t="s">
        <v>165</v>
      </c>
      <c r="E15" s="164" t="s">
        <v>85</v>
      </c>
      <c r="F15" s="164">
        <v>180</v>
      </c>
      <c r="G15" s="164">
        <v>180</v>
      </c>
      <c r="H15" s="183">
        <v>44531</v>
      </c>
      <c r="I15" s="185">
        <v>45839</v>
      </c>
      <c r="J15" s="184" t="s">
        <v>169</v>
      </c>
      <c r="K15" s="176"/>
    </row>
    <row r="16" spans="1:11" x14ac:dyDescent="0.25">
      <c r="A16" s="164">
        <v>15</v>
      </c>
      <c r="B16" s="164" t="s">
        <v>135</v>
      </c>
      <c r="C16" s="164" t="s">
        <v>76</v>
      </c>
      <c r="D16" s="164" t="s">
        <v>165</v>
      </c>
      <c r="E16" s="164" t="s">
        <v>85</v>
      </c>
      <c r="F16" s="164">
        <v>304</v>
      </c>
      <c r="G16" s="164">
        <v>304</v>
      </c>
      <c r="H16" s="183">
        <v>44805</v>
      </c>
      <c r="I16" s="185">
        <v>46204</v>
      </c>
      <c r="J16" s="184" t="s">
        <v>169</v>
      </c>
      <c r="K16" s="176"/>
    </row>
    <row r="17" spans="1:11" x14ac:dyDescent="0.25">
      <c r="A17" s="164">
        <v>16</v>
      </c>
      <c r="B17" s="164" t="s">
        <v>136</v>
      </c>
      <c r="C17" s="164" t="s">
        <v>76</v>
      </c>
      <c r="D17" s="164" t="s">
        <v>165</v>
      </c>
      <c r="E17" s="164" t="s">
        <v>89</v>
      </c>
      <c r="F17" s="164">
        <v>150</v>
      </c>
      <c r="G17" s="164">
        <v>150</v>
      </c>
      <c r="H17" s="183">
        <v>44805</v>
      </c>
      <c r="I17" s="164"/>
      <c r="J17" s="164" t="s">
        <v>170</v>
      </c>
    </row>
    <row r="18" spans="1:11" x14ac:dyDescent="0.25">
      <c r="A18" s="164">
        <v>17</v>
      </c>
      <c r="B18" s="164" t="s">
        <v>137</v>
      </c>
      <c r="C18" s="164" t="s">
        <v>76</v>
      </c>
      <c r="D18" s="164" t="s">
        <v>165</v>
      </c>
      <c r="E18" s="164" t="s">
        <v>89</v>
      </c>
      <c r="F18" s="164">
        <v>150</v>
      </c>
      <c r="G18" s="164">
        <v>150</v>
      </c>
      <c r="H18" s="183">
        <v>44805</v>
      </c>
      <c r="I18" s="164"/>
      <c r="J18" s="164" t="s">
        <v>170</v>
      </c>
    </row>
    <row r="19" spans="1:11" x14ac:dyDescent="0.25">
      <c r="A19" s="164">
        <v>18</v>
      </c>
      <c r="B19" s="164" t="s">
        <v>152</v>
      </c>
      <c r="C19" s="164" t="s">
        <v>76</v>
      </c>
      <c r="D19" s="164" t="s">
        <v>165</v>
      </c>
      <c r="E19" s="164" t="s">
        <v>89</v>
      </c>
      <c r="F19" s="164">
        <v>176</v>
      </c>
      <c r="G19" s="164">
        <v>176</v>
      </c>
      <c r="H19" s="183">
        <v>42658</v>
      </c>
      <c r="I19" s="185">
        <v>44175</v>
      </c>
      <c r="J19" s="183" t="s">
        <v>169</v>
      </c>
    </row>
    <row r="20" spans="1:11" x14ac:dyDescent="0.25">
      <c r="A20" s="164">
        <v>19</v>
      </c>
      <c r="B20" s="164" t="s">
        <v>138</v>
      </c>
      <c r="C20" s="164" t="s">
        <v>76</v>
      </c>
      <c r="D20" s="164" t="s">
        <v>165</v>
      </c>
      <c r="E20" s="164" t="s">
        <v>89</v>
      </c>
      <c r="F20" s="164">
        <v>176</v>
      </c>
      <c r="G20" s="164">
        <v>176</v>
      </c>
      <c r="H20" s="183">
        <v>42802</v>
      </c>
      <c r="I20" s="185">
        <v>44550</v>
      </c>
      <c r="J20" s="183" t="s">
        <v>168</v>
      </c>
    </row>
    <row r="21" spans="1:11" x14ac:dyDescent="0.25">
      <c r="A21" s="164">
        <v>20</v>
      </c>
      <c r="B21" s="164" t="s">
        <v>88</v>
      </c>
      <c r="C21" s="164" t="s">
        <v>76</v>
      </c>
      <c r="D21" s="164" t="s">
        <v>165</v>
      </c>
      <c r="E21" s="164" t="s">
        <v>89</v>
      </c>
      <c r="F21" s="164">
        <v>180</v>
      </c>
      <c r="G21" s="164">
        <v>180</v>
      </c>
      <c r="H21" s="183">
        <v>42802</v>
      </c>
      <c r="I21" s="185">
        <v>45261</v>
      </c>
      <c r="J21" s="183" t="s">
        <v>168</v>
      </c>
      <c r="K21" s="176"/>
    </row>
    <row r="22" spans="1:11" x14ac:dyDescent="0.25">
      <c r="A22" s="164">
        <v>21</v>
      </c>
      <c r="B22" s="164" t="s">
        <v>139</v>
      </c>
      <c r="C22" s="164" t="s">
        <v>118</v>
      </c>
      <c r="D22" s="164" t="s">
        <v>165</v>
      </c>
      <c r="E22" s="164" t="s">
        <v>91</v>
      </c>
      <c r="F22" s="164">
        <v>86</v>
      </c>
      <c r="G22" s="164">
        <v>86</v>
      </c>
      <c r="H22" s="183">
        <v>44464</v>
      </c>
      <c r="I22" s="185">
        <v>45627</v>
      </c>
      <c r="J22" s="183" t="s">
        <v>169</v>
      </c>
      <c r="K22" s="176"/>
    </row>
    <row r="23" spans="1:11" x14ac:dyDescent="0.25">
      <c r="A23" s="164">
        <v>22</v>
      </c>
      <c r="B23" s="164" t="s">
        <v>140</v>
      </c>
      <c r="C23" s="164" t="s">
        <v>118</v>
      </c>
      <c r="D23" s="164" t="s">
        <v>165</v>
      </c>
      <c r="E23" s="164" t="s">
        <v>171</v>
      </c>
      <c r="F23" s="164">
        <v>80</v>
      </c>
      <c r="G23" s="164">
        <v>80</v>
      </c>
      <c r="H23" s="183">
        <v>44494</v>
      </c>
      <c r="I23" s="164"/>
      <c r="J23" s="164" t="s">
        <v>170</v>
      </c>
    </row>
    <row r="24" spans="1:11" x14ac:dyDescent="0.25">
      <c r="A24" s="164">
        <v>23</v>
      </c>
      <c r="B24" s="164" t="s">
        <v>142</v>
      </c>
      <c r="C24" s="164" t="s">
        <v>118</v>
      </c>
      <c r="D24" s="164" t="s">
        <v>165</v>
      </c>
      <c r="E24" s="164" t="s">
        <v>93</v>
      </c>
      <c r="F24" s="164">
        <v>102</v>
      </c>
      <c r="G24" s="164">
        <v>102</v>
      </c>
      <c r="H24" s="183">
        <v>42614</v>
      </c>
      <c r="I24" s="164"/>
      <c r="J24" s="183" t="s">
        <v>169</v>
      </c>
    </row>
    <row r="25" spans="1:11" x14ac:dyDescent="0.25">
      <c r="A25" s="164">
        <v>24</v>
      </c>
      <c r="B25" s="164" t="s">
        <v>143</v>
      </c>
      <c r="C25" s="164" t="s">
        <v>118</v>
      </c>
      <c r="D25" s="164" t="s">
        <v>165</v>
      </c>
      <c r="E25" s="164" t="s">
        <v>93</v>
      </c>
      <c r="F25" s="164">
        <v>102</v>
      </c>
      <c r="G25" s="164">
        <v>102</v>
      </c>
      <c r="H25" s="183">
        <v>43449</v>
      </c>
      <c r="I25" s="185">
        <v>44089</v>
      </c>
      <c r="J25" s="183" t="s">
        <v>168</v>
      </c>
    </row>
    <row r="26" spans="1:11" x14ac:dyDescent="0.25">
      <c r="A26" s="164">
        <v>25</v>
      </c>
      <c r="B26" s="164" t="s">
        <v>92</v>
      </c>
      <c r="C26" s="164" t="s">
        <v>118</v>
      </c>
      <c r="D26" s="164" t="s">
        <v>165</v>
      </c>
      <c r="E26" s="164" t="s">
        <v>93</v>
      </c>
      <c r="F26" s="164">
        <v>120</v>
      </c>
      <c r="G26" s="164">
        <v>120</v>
      </c>
      <c r="H26" s="183">
        <v>44530</v>
      </c>
      <c r="I26" s="185">
        <v>45868</v>
      </c>
      <c r="J26" s="183" t="s">
        <v>169</v>
      </c>
      <c r="K26" s="176"/>
    </row>
    <row r="27" spans="1:11" x14ac:dyDescent="0.25">
      <c r="A27" s="164">
        <v>26</v>
      </c>
      <c r="B27" s="164" t="s">
        <v>141</v>
      </c>
      <c r="C27" s="164" t="s">
        <v>118</v>
      </c>
      <c r="D27" s="164" t="s">
        <v>165</v>
      </c>
      <c r="E27" s="164" t="s">
        <v>93</v>
      </c>
      <c r="F27" s="164">
        <v>120</v>
      </c>
      <c r="G27" s="164">
        <v>120</v>
      </c>
      <c r="H27" s="183">
        <v>44105</v>
      </c>
      <c r="I27" s="164"/>
      <c r="J27" s="183" t="s">
        <v>168</v>
      </c>
    </row>
    <row r="28" spans="1:11" x14ac:dyDescent="0.25">
      <c r="A28" s="164">
        <v>27</v>
      </c>
      <c r="B28" s="164" t="s">
        <v>30</v>
      </c>
      <c r="C28" s="164" t="s">
        <v>118</v>
      </c>
      <c r="D28" s="164" t="s">
        <v>165</v>
      </c>
      <c r="E28" s="164" t="s">
        <v>171</v>
      </c>
      <c r="F28" s="164">
        <v>130</v>
      </c>
      <c r="G28" s="164">
        <v>130</v>
      </c>
      <c r="H28" s="183">
        <v>44896</v>
      </c>
      <c r="I28" s="185">
        <v>46357</v>
      </c>
      <c r="J28" s="183" t="s">
        <v>169</v>
      </c>
      <c r="K28" s="176"/>
    </row>
    <row r="29" spans="1:11" x14ac:dyDescent="0.25">
      <c r="A29" s="164">
        <v>28</v>
      </c>
      <c r="B29" s="164" t="s">
        <v>31</v>
      </c>
      <c r="C29" s="164" t="s">
        <v>118</v>
      </c>
      <c r="D29" s="164" t="s">
        <v>165</v>
      </c>
      <c r="E29" s="164" t="s">
        <v>171</v>
      </c>
      <c r="F29" s="164">
        <v>130</v>
      </c>
      <c r="G29" s="164">
        <v>130</v>
      </c>
      <c r="H29" s="183">
        <v>44896</v>
      </c>
      <c r="I29" s="185">
        <v>47150</v>
      </c>
      <c r="J29" s="183" t="s">
        <v>169</v>
      </c>
    </row>
    <row r="30" spans="1:11" x14ac:dyDescent="0.25">
      <c r="A30" s="164">
        <v>29</v>
      </c>
      <c r="B30" s="164" t="s">
        <v>32</v>
      </c>
      <c r="C30" s="164" t="s">
        <v>118</v>
      </c>
      <c r="D30" s="164" t="s">
        <v>165</v>
      </c>
      <c r="E30" s="164" t="s">
        <v>171</v>
      </c>
      <c r="F30" s="164">
        <v>156</v>
      </c>
      <c r="G30" s="164">
        <v>156</v>
      </c>
      <c r="H30" s="183">
        <v>44896</v>
      </c>
      <c r="I30" s="185">
        <v>46388</v>
      </c>
      <c r="J30" s="183" t="s">
        <v>169</v>
      </c>
      <c r="K30" s="176"/>
    </row>
    <row r="31" spans="1:11" x14ac:dyDescent="0.25">
      <c r="A31" s="164">
        <v>30</v>
      </c>
      <c r="B31" s="164" t="s">
        <v>33</v>
      </c>
      <c r="C31" s="164" t="s">
        <v>118</v>
      </c>
      <c r="D31" s="164" t="s">
        <v>165</v>
      </c>
      <c r="E31" s="164" t="s">
        <v>171</v>
      </c>
      <c r="F31" s="164">
        <v>156</v>
      </c>
      <c r="G31" s="164">
        <v>156</v>
      </c>
      <c r="H31" s="183">
        <v>44896</v>
      </c>
      <c r="I31" s="185">
        <v>47088</v>
      </c>
      <c r="J31" s="183" t="s">
        <v>169</v>
      </c>
    </row>
    <row r="32" spans="1:11" x14ac:dyDescent="0.25">
      <c r="A32" s="164">
        <v>31</v>
      </c>
      <c r="B32" s="164" t="s">
        <v>97</v>
      </c>
      <c r="C32" s="164" t="s">
        <v>76</v>
      </c>
      <c r="D32" s="164" t="s">
        <v>165</v>
      </c>
      <c r="E32" s="164" t="s">
        <v>171</v>
      </c>
      <c r="F32" s="164">
        <v>182</v>
      </c>
      <c r="G32" s="164">
        <v>182</v>
      </c>
      <c r="H32" s="185">
        <v>45199</v>
      </c>
      <c r="I32" s="185">
        <v>46296</v>
      </c>
      <c r="J32" s="183" t="s">
        <v>168</v>
      </c>
      <c r="K32" s="176"/>
    </row>
    <row r="33" spans="1:11" x14ac:dyDescent="0.25">
      <c r="A33" s="164">
        <v>32</v>
      </c>
      <c r="B33" s="164" t="s">
        <v>100</v>
      </c>
      <c r="C33" s="164" t="s">
        <v>76</v>
      </c>
      <c r="D33" s="164" t="s">
        <v>165</v>
      </c>
      <c r="E33" s="164" t="s">
        <v>171</v>
      </c>
      <c r="F33" s="164">
        <v>182</v>
      </c>
      <c r="G33" s="164">
        <v>182</v>
      </c>
      <c r="H33" s="185">
        <v>44925</v>
      </c>
      <c r="I33" s="185">
        <v>46113</v>
      </c>
      <c r="J33" s="183" t="s">
        <v>168</v>
      </c>
      <c r="K33" s="176"/>
    </row>
    <row r="34" spans="1:11" x14ac:dyDescent="0.25">
      <c r="A34" s="164">
        <v>33</v>
      </c>
      <c r="B34" s="164" t="s">
        <v>101</v>
      </c>
      <c r="C34" s="164" t="s">
        <v>76</v>
      </c>
      <c r="D34" s="164" t="s">
        <v>165</v>
      </c>
      <c r="E34" s="164" t="s">
        <v>171</v>
      </c>
      <c r="F34" s="164">
        <v>182</v>
      </c>
      <c r="G34" s="164">
        <v>182</v>
      </c>
      <c r="H34" s="185">
        <v>44864</v>
      </c>
      <c r="I34" s="185">
        <v>45931</v>
      </c>
      <c r="J34" s="183" t="s">
        <v>168</v>
      </c>
      <c r="K34" s="176"/>
    </row>
    <row r="35" spans="1:11" x14ac:dyDescent="0.25">
      <c r="A35" s="164">
        <v>34</v>
      </c>
      <c r="B35" s="164" t="s">
        <v>102</v>
      </c>
      <c r="C35" s="164" t="s">
        <v>76</v>
      </c>
      <c r="D35" s="164" t="s">
        <v>165</v>
      </c>
      <c r="E35" s="164" t="s">
        <v>171</v>
      </c>
      <c r="F35" s="164">
        <v>184</v>
      </c>
      <c r="G35" s="164">
        <v>184</v>
      </c>
      <c r="H35" s="185">
        <v>44834</v>
      </c>
      <c r="I35" s="185">
        <v>45839</v>
      </c>
      <c r="J35" s="183" t="s">
        <v>168</v>
      </c>
      <c r="K35" s="176"/>
    </row>
    <row r="36" spans="1:11" x14ac:dyDescent="0.25">
      <c r="A36" s="164">
        <v>35</v>
      </c>
      <c r="B36" s="164" t="s">
        <v>144</v>
      </c>
      <c r="C36" s="164" t="s">
        <v>76</v>
      </c>
      <c r="D36" s="164" t="s">
        <v>165</v>
      </c>
      <c r="E36" s="164" t="s">
        <v>104</v>
      </c>
      <c r="F36" s="164">
        <v>150</v>
      </c>
      <c r="G36" s="164">
        <v>150</v>
      </c>
      <c r="H36" s="185">
        <v>44650</v>
      </c>
      <c r="I36" s="185">
        <v>45931</v>
      </c>
      <c r="J36" s="183" t="s">
        <v>169</v>
      </c>
      <c r="K36" s="176"/>
    </row>
    <row r="37" spans="1:11" x14ac:dyDescent="0.25">
      <c r="A37" s="164">
        <v>36</v>
      </c>
      <c r="B37" s="164" t="s">
        <v>145</v>
      </c>
      <c r="C37" s="164" t="s">
        <v>118</v>
      </c>
      <c r="D37" s="164" t="s">
        <v>158</v>
      </c>
      <c r="E37" s="164" t="s">
        <v>119</v>
      </c>
      <c r="F37" s="164">
        <v>240</v>
      </c>
      <c r="G37" s="164">
        <v>240</v>
      </c>
      <c r="H37" s="183">
        <v>42705</v>
      </c>
      <c r="I37" s="185">
        <v>44073</v>
      </c>
      <c r="J37" s="183" t="s">
        <v>168</v>
      </c>
    </row>
    <row r="38" spans="1:11" x14ac:dyDescent="0.25">
      <c r="A38" s="164">
        <v>37</v>
      </c>
      <c r="B38" s="164" t="s">
        <v>146</v>
      </c>
      <c r="C38" s="164" t="s">
        <v>118</v>
      </c>
      <c r="D38" s="164" t="s">
        <v>158</v>
      </c>
      <c r="E38" s="164" t="s">
        <v>79</v>
      </c>
      <c r="F38" s="164">
        <v>196</v>
      </c>
      <c r="G38" s="164">
        <v>196</v>
      </c>
      <c r="H38" s="183">
        <v>42353</v>
      </c>
      <c r="I38" s="185">
        <v>44104</v>
      </c>
      <c r="J38" s="183" t="s">
        <v>168</v>
      </c>
    </row>
    <row r="39" spans="1:11" x14ac:dyDescent="0.25">
      <c r="A39" s="164">
        <v>38</v>
      </c>
      <c r="B39" s="164" t="s">
        <v>147</v>
      </c>
      <c r="C39" s="164" t="s">
        <v>76</v>
      </c>
      <c r="D39" s="164" t="s">
        <v>158</v>
      </c>
      <c r="E39" s="164" t="s">
        <v>116</v>
      </c>
      <c r="F39" s="164">
        <v>192</v>
      </c>
      <c r="G39" s="164">
        <v>192</v>
      </c>
      <c r="H39" s="183">
        <v>43115</v>
      </c>
      <c r="I39" s="185">
        <v>43768</v>
      </c>
      <c r="J39" s="183" t="s">
        <v>168</v>
      </c>
    </row>
    <row r="40" spans="1:11" x14ac:dyDescent="0.25">
      <c r="A40" s="164">
        <v>39</v>
      </c>
      <c r="B40" s="164" t="s">
        <v>178</v>
      </c>
      <c r="C40" s="164" t="s">
        <v>118</v>
      </c>
      <c r="D40" s="164" t="s">
        <v>158</v>
      </c>
      <c r="E40" s="164" t="s">
        <v>119</v>
      </c>
      <c r="F40" s="164">
        <v>184</v>
      </c>
      <c r="G40" s="164">
        <v>184</v>
      </c>
      <c r="H40" s="183">
        <v>42248</v>
      </c>
      <c r="I40" s="185">
        <v>43678</v>
      </c>
      <c r="J40" s="183" t="s">
        <v>168</v>
      </c>
    </row>
    <row r="41" spans="1:11" x14ac:dyDescent="0.25">
      <c r="A41" s="164">
        <v>40</v>
      </c>
      <c r="B41" s="164" t="s">
        <v>149</v>
      </c>
      <c r="C41" s="164" t="s">
        <v>118</v>
      </c>
      <c r="D41" s="164" t="s">
        <v>158</v>
      </c>
      <c r="E41" s="164" t="s">
        <v>120</v>
      </c>
      <c r="F41" s="164">
        <v>396</v>
      </c>
      <c r="G41" s="164">
        <v>396</v>
      </c>
      <c r="H41" s="183">
        <v>42750</v>
      </c>
      <c r="I41" s="185">
        <v>43524</v>
      </c>
      <c r="J41" s="183" t="s">
        <v>168</v>
      </c>
    </row>
    <row r="42" spans="1:11" x14ac:dyDescent="0.25">
      <c r="A42" s="164">
        <v>41</v>
      </c>
      <c r="B42" s="164" t="s">
        <v>150</v>
      </c>
      <c r="C42" s="164" t="s">
        <v>118</v>
      </c>
      <c r="D42" s="164" t="s">
        <v>158</v>
      </c>
      <c r="E42" s="164" t="s">
        <v>79</v>
      </c>
      <c r="F42" s="164">
        <v>156</v>
      </c>
      <c r="G42" s="164">
        <v>156</v>
      </c>
      <c r="H42" s="183">
        <v>42139</v>
      </c>
      <c r="I42" s="185">
        <v>43343</v>
      </c>
      <c r="J42" s="183" t="s">
        <v>168</v>
      </c>
    </row>
    <row r="43" spans="1:11" x14ac:dyDescent="0.25">
      <c r="A43" s="164">
        <v>42</v>
      </c>
      <c r="B43" s="164" t="s">
        <v>151</v>
      </c>
      <c r="C43" s="164" t="s">
        <v>76</v>
      </c>
      <c r="D43" s="164" t="s">
        <v>165</v>
      </c>
      <c r="E43" s="164" t="s">
        <v>104</v>
      </c>
      <c r="F43" s="164">
        <v>320</v>
      </c>
      <c r="G43" s="164">
        <v>320</v>
      </c>
      <c r="H43" s="183">
        <v>43586</v>
      </c>
      <c r="I43" s="185">
        <v>45046</v>
      </c>
      <c r="J43" s="183" t="s">
        <v>168</v>
      </c>
    </row>
    <row r="44" spans="1:11" x14ac:dyDescent="0.25">
      <c r="A44" s="164">
        <v>43</v>
      </c>
      <c r="B44" s="164" t="s">
        <v>153</v>
      </c>
      <c r="C44" s="164" t="s">
        <v>172</v>
      </c>
      <c r="D44" s="164" t="s">
        <v>165</v>
      </c>
      <c r="E44" s="164" t="s">
        <v>91</v>
      </c>
      <c r="F44" s="164">
        <v>89</v>
      </c>
      <c r="G44" s="164">
        <v>89</v>
      </c>
      <c r="H44" s="183">
        <v>41944</v>
      </c>
      <c r="I44" s="185">
        <v>42917</v>
      </c>
      <c r="J44" s="183" t="s">
        <v>168</v>
      </c>
    </row>
    <row r="45" spans="1:11" x14ac:dyDescent="0.25">
      <c r="A45" s="164">
        <v>44</v>
      </c>
      <c r="B45" s="164" t="s">
        <v>154</v>
      </c>
      <c r="C45" s="164" t="s">
        <v>76</v>
      </c>
      <c r="D45" s="164" t="s">
        <v>165</v>
      </c>
      <c r="E45" s="164" t="s">
        <v>85</v>
      </c>
      <c r="F45" s="164">
        <v>96</v>
      </c>
      <c r="G45" s="164">
        <v>96</v>
      </c>
      <c r="H45" s="183">
        <v>41518</v>
      </c>
      <c r="I45" s="185">
        <v>42736</v>
      </c>
      <c r="J45" s="164" t="s">
        <v>168</v>
      </c>
    </row>
    <row r="46" spans="1:11" x14ac:dyDescent="0.25">
      <c r="A46" s="164">
        <v>45</v>
      </c>
      <c r="B46" s="164" t="s">
        <v>155</v>
      </c>
      <c r="C46" s="164" t="s">
        <v>173</v>
      </c>
      <c r="D46" s="164" t="s">
        <v>165</v>
      </c>
      <c r="E46" s="164" t="s">
        <v>174</v>
      </c>
      <c r="F46" s="164">
        <v>171</v>
      </c>
      <c r="G46" s="164">
        <v>171</v>
      </c>
      <c r="H46" s="183">
        <v>41456</v>
      </c>
      <c r="I46" s="185">
        <v>43189</v>
      </c>
      <c r="J46" s="164" t="s">
        <v>175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E5108F7-62B8-4A2E-A4D5-2087D9EBEBE9}">
          <x14:formula1>
            <xm:f>Parametros!$A$2:$A$6</xm:f>
          </x14:formula1>
          <xm:sqref>C2:C46</xm:sqref>
        </x14:dataValidation>
        <x14:dataValidation type="list" allowBlank="1" showInputMessage="1" showErrorMessage="1" xr:uid="{12E5EE76-4789-4E8F-A6D2-FFF160EC5BF0}">
          <x14:formula1>
            <xm:f>Parametros!$B$2:$B$3</xm:f>
          </x14:formula1>
          <xm:sqref>D2:D46</xm:sqref>
        </x14:dataValidation>
        <x14:dataValidation type="list" allowBlank="1" showInputMessage="1" showErrorMessage="1" xr:uid="{19C44A7E-22C4-44EB-B7B4-F94D21CF6DC7}">
          <x14:formula1>
            <xm:f>Parametros!$C$2:$C$4</xm:f>
          </x14:formula1>
          <xm:sqref>J2:J46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F076D-4DEF-419B-957D-DF1C2A659163}">
  <dimension ref="A1:J4051"/>
  <sheetViews>
    <sheetView topLeftCell="A4017" workbookViewId="0">
      <selection activeCell="C8" sqref="C8"/>
    </sheetView>
  </sheetViews>
  <sheetFormatPr baseColWidth="10" defaultRowHeight="15.75" x14ac:dyDescent="0.25"/>
  <cols>
    <col min="1" max="2" width="9.875" bestFit="1" customWidth="1"/>
    <col min="3" max="3" width="13.5" bestFit="1" customWidth="1"/>
    <col min="4" max="4" width="20.5" bestFit="1" customWidth="1"/>
    <col min="5" max="5" width="8.75" bestFit="1" customWidth="1"/>
    <col min="6" max="6" width="14.875" bestFit="1" customWidth="1"/>
    <col min="7" max="7" width="15.25" bestFit="1" customWidth="1"/>
    <col min="8" max="8" width="19.125" bestFit="1" customWidth="1"/>
    <col min="9" max="9" width="25.75" bestFit="1" customWidth="1"/>
    <col min="10" max="10" width="20.5" bestFit="1" customWidth="1"/>
    <col min="11" max="11" width="17.25" bestFit="1" customWidth="1"/>
  </cols>
  <sheetData>
    <row r="1" spans="1:10" x14ac:dyDescent="0.25">
      <c r="A1" t="s">
        <v>0</v>
      </c>
      <c r="B1" t="s">
        <v>162</v>
      </c>
      <c r="C1" t="s">
        <v>1</v>
      </c>
      <c r="D1" t="s">
        <v>2</v>
      </c>
      <c r="E1" t="s">
        <v>3</v>
      </c>
      <c r="F1" t="s">
        <v>160</v>
      </c>
      <c r="G1" t="s">
        <v>6</v>
      </c>
      <c r="H1" t="s">
        <v>161</v>
      </c>
      <c r="I1" t="s">
        <v>159</v>
      </c>
      <c r="J1" t="s">
        <v>163</v>
      </c>
    </row>
    <row r="2" spans="1:10" x14ac:dyDescent="0.25">
      <c r="A2" s="167">
        <v>43131</v>
      </c>
      <c r="B2">
        <v>22</v>
      </c>
      <c r="C2" t="s">
        <v>140</v>
      </c>
      <c r="D2">
        <v>0</v>
      </c>
      <c r="E2">
        <v>0</v>
      </c>
      <c r="F2">
        <v>0</v>
      </c>
      <c r="G2">
        <f>SUMIF(C$2:C2,Historico_y_Forms[[#This Row],[Proyecto]],D$2:D2)</f>
        <v>0</v>
      </c>
      <c r="H2">
        <f>SUMIF(C$2:C2,Historico_y_Forms[[#This Row],[Proyecto]],F$2:F2)</f>
        <v>0</v>
      </c>
      <c r="I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">
        <f>SUMIF(C$2:C2,Historico_y_Forms[[#This Row],[Proyecto]],E$2:E2)</f>
        <v>0</v>
      </c>
    </row>
    <row r="3" spans="1:10" x14ac:dyDescent="0.25">
      <c r="A3" s="167">
        <v>43131</v>
      </c>
      <c r="B3">
        <v>16</v>
      </c>
      <c r="C3" t="s">
        <v>136</v>
      </c>
      <c r="D3">
        <v>0</v>
      </c>
      <c r="E3">
        <v>0</v>
      </c>
      <c r="F3">
        <v>0</v>
      </c>
      <c r="G3">
        <f>SUMIF(C$2:C3,Historico_y_Forms[[#This Row],[Proyecto]],D$2:D3)</f>
        <v>0</v>
      </c>
      <c r="H3">
        <f>SUMIF(C$2:C3,Historico_y_Forms[[#This Row],[Proyecto]],F$2:F3)</f>
        <v>0</v>
      </c>
      <c r="I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">
        <f>SUMIF(C$2:C3,Historico_y_Forms[[#This Row],[Proyecto]],E$2:E3)</f>
        <v>0</v>
      </c>
    </row>
    <row r="4" spans="1:10" x14ac:dyDescent="0.25">
      <c r="A4" s="167">
        <v>43131</v>
      </c>
      <c r="B4">
        <v>17</v>
      </c>
      <c r="C4" t="s">
        <v>137</v>
      </c>
      <c r="D4">
        <v>0</v>
      </c>
      <c r="E4">
        <v>0</v>
      </c>
      <c r="F4">
        <v>0</v>
      </c>
      <c r="G4">
        <f>SUMIF(C$2:C4,Historico_y_Forms[[#This Row],[Proyecto]],D$2:D4)</f>
        <v>0</v>
      </c>
      <c r="H4">
        <f>SUMIF(C$2:C4,Historico_y_Forms[[#This Row],[Proyecto]],F$2:F4)</f>
        <v>0</v>
      </c>
      <c r="I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">
        <f>SUMIF(C$2:C4,Historico_y_Forms[[#This Row],[Proyecto]],E$2:E4)</f>
        <v>0</v>
      </c>
    </row>
    <row r="5" spans="1:10" x14ac:dyDescent="0.25">
      <c r="A5" s="167">
        <v>43131</v>
      </c>
      <c r="B5">
        <v>11</v>
      </c>
      <c r="C5" t="s">
        <v>131</v>
      </c>
      <c r="D5">
        <v>0</v>
      </c>
      <c r="E5">
        <v>0</v>
      </c>
      <c r="F5">
        <v>0</v>
      </c>
      <c r="G5">
        <f>SUMIF(C$2:C5,Historico_y_Forms[[#This Row],[Proyecto]],D$2:D5)</f>
        <v>0</v>
      </c>
      <c r="H5">
        <f>SUMIF(C$2:C5,Historico_y_Forms[[#This Row],[Proyecto]],F$2:F5)</f>
        <v>0</v>
      </c>
      <c r="I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">
        <f>SUMIF(C$2:C5,Historico_y_Forms[[#This Row],[Proyecto]],E$2:E5)</f>
        <v>0</v>
      </c>
    </row>
    <row r="6" spans="1:10" x14ac:dyDescent="0.25">
      <c r="A6" s="167">
        <v>43131</v>
      </c>
      <c r="B6">
        <v>40</v>
      </c>
      <c r="C6" t="s">
        <v>149</v>
      </c>
      <c r="D6">
        <v>335</v>
      </c>
      <c r="E6">
        <v>0</v>
      </c>
      <c r="F6">
        <v>0</v>
      </c>
      <c r="G6">
        <f>SUMIF(C$2:C6,Historico_y_Forms[[#This Row],[Proyecto]],D$2:D6)</f>
        <v>335</v>
      </c>
      <c r="H6">
        <f>SUMIF(C$2:C6,Historico_y_Forms[[#This Row],[Proyecto]],F$2:F6)</f>
        <v>0</v>
      </c>
      <c r="I6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6">
        <f>SUMIF(C$2:C6,Historico_y_Forms[[#This Row],[Proyecto]],E$2:E6)</f>
        <v>0</v>
      </c>
    </row>
    <row r="7" spans="1:10" x14ac:dyDescent="0.25">
      <c r="A7" s="167">
        <v>43131</v>
      </c>
      <c r="B7">
        <v>12</v>
      </c>
      <c r="C7" t="s">
        <v>132</v>
      </c>
      <c r="D7">
        <v>0</v>
      </c>
      <c r="E7">
        <v>0</v>
      </c>
      <c r="F7">
        <v>0</v>
      </c>
      <c r="G7">
        <f>SUMIF(C$2:C7,Historico_y_Forms[[#This Row],[Proyecto]],D$2:D7)</f>
        <v>0</v>
      </c>
      <c r="H7">
        <f>SUMIF(C$2:C7,Historico_y_Forms[[#This Row],[Proyecto]],F$2:F7)</f>
        <v>0</v>
      </c>
      <c r="I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7">
        <f>SUMIF(C$2:C7,Historico_y_Forms[[#This Row],[Proyecto]],E$2:E7)</f>
        <v>0</v>
      </c>
    </row>
    <row r="8" spans="1:10" x14ac:dyDescent="0.25">
      <c r="A8" s="167">
        <v>43131</v>
      </c>
      <c r="B8">
        <v>13</v>
      </c>
      <c r="C8" t="s">
        <v>133</v>
      </c>
      <c r="D8">
        <v>0</v>
      </c>
      <c r="E8">
        <v>0</v>
      </c>
      <c r="F8">
        <v>0</v>
      </c>
      <c r="G8">
        <f>SUMIF(C$2:C8,Historico_y_Forms[[#This Row],[Proyecto]],D$2:D8)</f>
        <v>0</v>
      </c>
      <c r="H8">
        <f>SUMIF(C$2:C8,Historico_y_Forms[[#This Row],[Proyecto]],F$2:F8)</f>
        <v>0</v>
      </c>
      <c r="I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8">
        <f>SUMIF(C$2:C8,Historico_y_Forms[[#This Row],[Proyecto]],E$2:E8)</f>
        <v>0</v>
      </c>
    </row>
    <row r="9" spans="1:10" x14ac:dyDescent="0.25">
      <c r="A9" s="167">
        <v>43131</v>
      </c>
      <c r="B9">
        <v>14</v>
      </c>
      <c r="C9" t="s">
        <v>134</v>
      </c>
      <c r="D9">
        <v>0</v>
      </c>
      <c r="E9">
        <v>0</v>
      </c>
      <c r="F9">
        <v>0</v>
      </c>
      <c r="G9">
        <f>SUMIF(C$2:C9,Historico_y_Forms[[#This Row],[Proyecto]],D$2:D9)</f>
        <v>0</v>
      </c>
      <c r="H9">
        <f>SUMIF(C$2:C9,Historico_y_Forms[[#This Row],[Proyecto]],F$2:F9)</f>
        <v>0</v>
      </c>
      <c r="I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">
        <f>SUMIF(C$2:C9,Historico_y_Forms[[#This Row],[Proyecto]],E$2:E9)</f>
        <v>0</v>
      </c>
    </row>
    <row r="10" spans="1:10" x14ac:dyDescent="0.25">
      <c r="A10" s="167">
        <v>43131</v>
      </c>
      <c r="B10">
        <v>15</v>
      </c>
      <c r="C10" t="s">
        <v>135</v>
      </c>
      <c r="D10">
        <v>0</v>
      </c>
      <c r="E10">
        <v>0</v>
      </c>
      <c r="F10">
        <v>0</v>
      </c>
      <c r="G10">
        <f>SUMIF(C$2:C10,Historico_y_Forms[[#This Row],[Proyecto]],D$2:D10)</f>
        <v>0</v>
      </c>
      <c r="H10">
        <f>SUMIF(C$2:C10,Historico_y_Forms[[#This Row],[Proyecto]],F$2:F10)</f>
        <v>0</v>
      </c>
      <c r="I1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">
        <f>SUMIF(C$2:C10,Historico_y_Forms[[#This Row],[Proyecto]],E$2:E10)</f>
        <v>0</v>
      </c>
    </row>
    <row r="11" spans="1:10" x14ac:dyDescent="0.25">
      <c r="A11" s="167">
        <v>43131</v>
      </c>
      <c r="B11">
        <v>41</v>
      </c>
      <c r="C11" t="s">
        <v>150</v>
      </c>
      <c r="D11">
        <v>109</v>
      </c>
      <c r="E11">
        <v>42</v>
      </c>
      <c r="F11">
        <v>0</v>
      </c>
      <c r="G11">
        <f>SUMIF(C$2:C11,Historico_y_Forms[[#This Row],[Proyecto]],D$2:D11)</f>
        <v>109</v>
      </c>
      <c r="H11">
        <f>SUMIF(C$2:C11,Historico_y_Forms[[#This Row],[Proyecto]],F$2:F11)</f>
        <v>0</v>
      </c>
      <c r="I11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11">
        <f>SUMIF(C$2:C11,Historico_y_Forms[[#This Row],[Proyecto]],E$2:E11)</f>
        <v>42</v>
      </c>
    </row>
    <row r="12" spans="1:10" x14ac:dyDescent="0.25">
      <c r="A12" s="167">
        <v>43131</v>
      </c>
      <c r="B12">
        <v>10</v>
      </c>
      <c r="C12" t="s">
        <v>81</v>
      </c>
      <c r="D12">
        <v>0</v>
      </c>
      <c r="E12">
        <v>0</v>
      </c>
      <c r="F12">
        <v>0</v>
      </c>
      <c r="G12">
        <f>SUMIF(C$2:C12,Historico_y_Forms[[#This Row],[Proyecto]],D$2:D12)</f>
        <v>0</v>
      </c>
      <c r="H12">
        <f>SUMIF(C$2:C12,Historico_y_Forms[[#This Row],[Proyecto]],F$2:F12)</f>
        <v>0</v>
      </c>
      <c r="I1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2">
        <f>SUMIF(C$2:C12,Historico_y_Forms[[#This Row],[Proyecto]],E$2:E12)</f>
        <v>0</v>
      </c>
    </row>
    <row r="13" spans="1:10" x14ac:dyDescent="0.25">
      <c r="A13" s="167">
        <v>43131</v>
      </c>
      <c r="B13">
        <v>23</v>
      </c>
      <c r="C13" t="s">
        <v>142</v>
      </c>
      <c r="D13">
        <v>93</v>
      </c>
      <c r="E13">
        <v>0</v>
      </c>
      <c r="F13">
        <v>0</v>
      </c>
      <c r="G13">
        <f>SUMIF(C$2:C13,Historico_y_Forms[[#This Row],[Proyecto]],D$2:D13)</f>
        <v>93</v>
      </c>
      <c r="H13">
        <f>SUMIF(C$2:C13,Historico_y_Forms[[#This Row],[Proyecto]],F$2:F13)</f>
        <v>0</v>
      </c>
      <c r="I1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3">
        <f>SUMIF(C$2:C13,Historico_y_Forms[[#This Row],[Proyecto]],E$2:E13)</f>
        <v>0</v>
      </c>
    </row>
    <row r="14" spans="1:10" x14ac:dyDescent="0.25">
      <c r="A14" s="167">
        <v>43131</v>
      </c>
      <c r="B14">
        <v>24</v>
      </c>
      <c r="C14" t="s">
        <v>143</v>
      </c>
      <c r="D14">
        <v>49</v>
      </c>
      <c r="E14">
        <v>36</v>
      </c>
      <c r="F14">
        <v>0</v>
      </c>
      <c r="G14">
        <f>SUMIF(C$2:C14,Historico_y_Forms[[#This Row],[Proyecto]],D$2:D14)</f>
        <v>49</v>
      </c>
      <c r="H14">
        <f>SUMIF(C$2:C14,Historico_y_Forms[[#This Row],[Proyecto]],F$2:F14)</f>
        <v>0</v>
      </c>
      <c r="I14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14">
        <f>SUMIF(C$2:C14,Historico_y_Forms[[#This Row],[Proyecto]],E$2:E14)</f>
        <v>36</v>
      </c>
    </row>
    <row r="15" spans="1:10" x14ac:dyDescent="0.25">
      <c r="A15" s="167">
        <v>43131</v>
      </c>
      <c r="B15">
        <v>25</v>
      </c>
      <c r="C15" t="s">
        <v>92</v>
      </c>
      <c r="D15">
        <v>0</v>
      </c>
      <c r="E15">
        <v>0</v>
      </c>
      <c r="F15">
        <v>0</v>
      </c>
      <c r="G15">
        <f>SUMIF(C$2:C15,Historico_y_Forms[[#This Row],[Proyecto]],D$2:D15)</f>
        <v>0</v>
      </c>
      <c r="H15">
        <f>SUMIF(C$2:C15,Historico_y_Forms[[#This Row],[Proyecto]],F$2:F15)</f>
        <v>0</v>
      </c>
      <c r="I1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">
        <f>SUMIF(C$2:C15,Historico_y_Forms[[#This Row],[Proyecto]],E$2:E15)</f>
        <v>0</v>
      </c>
    </row>
    <row r="16" spans="1:10" x14ac:dyDescent="0.25">
      <c r="A16" s="167">
        <v>43131</v>
      </c>
      <c r="B16">
        <v>26</v>
      </c>
      <c r="C16" t="s">
        <v>141</v>
      </c>
      <c r="D16">
        <v>0</v>
      </c>
      <c r="E16">
        <v>0</v>
      </c>
      <c r="F16">
        <v>0</v>
      </c>
      <c r="G16">
        <f>SUMIF(C$2:C16,Historico_y_Forms[[#This Row],[Proyecto]],D$2:D16)</f>
        <v>0</v>
      </c>
      <c r="H16">
        <f>SUMIF(C$2:C16,Historico_y_Forms[[#This Row],[Proyecto]],F$2:F16)</f>
        <v>0</v>
      </c>
      <c r="I1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6">
        <f>SUMIF(C$2:C16,Historico_y_Forms[[#This Row],[Proyecto]],E$2:E16)</f>
        <v>0</v>
      </c>
    </row>
    <row r="17" spans="1:10" x14ac:dyDescent="0.25">
      <c r="A17" s="167">
        <v>43131</v>
      </c>
      <c r="B17">
        <v>7</v>
      </c>
      <c r="C17" t="s">
        <v>128</v>
      </c>
      <c r="D17">
        <v>0</v>
      </c>
      <c r="E17">
        <v>0</v>
      </c>
      <c r="F17">
        <v>0</v>
      </c>
      <c r="G17">
        <f>SUMIF(C$2:C17,Historico_y_Forms[[#This Row],[Proyecto]],D$2:D17)</f>
        <v>0</v>
      </c>
      <c r="H17">
        <f>SUMIF(C$2:C17,Historico_y_Forms[[#This Row],[Proyecto]],F$2:F17)</f>
        <v>0</v>
      </c>
      <c r="I1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7">
        <f>SUMIF(C$2:C17,Historico_y_Forms[[#This Row],[Proyecto]],E$2:E17)</f>
        <v>0</v>
      </c>
    </row>
    <row r="18" spans="1:10" x14ac:dyDescent="0.25">
      <c r="A18" s="167">
        <v>43131</v>
      </c>
      <c r="B18">
        <v>27</v>
      </c>
      <c r="C18" t="s">
        <v>30</v>
      </c>
      <c r="D18">
        <v>0</v>
      </c>
      <c r="E18">
        <v>0</v>
      </c>
      <c r="F18">
        <v>0</v>
      </c>
      <c r="G18">
        <f>SUMIF(C$2:C18,Historico_y_Forms[[#This Row],[Proyecto]],D$2:D18)</f>
        <v>0</v>
      </c>
      <c r="H18">
        <f>SUMIF(C$2:C18,Historico_y_Forms[[#This Row],[Proyecto]],F$2:F18)</f>
        <v>0</v>
      </c>
      <c r="I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">
        <f>SUMIF(C$2:C18,Historico_y_Forms[[#This Row],[Proyecto]],E$2:E18)</f>
        <v>0</v>
      </c>
    </row>
    <row r="19" spans="1:10" x14ac:dyDescent="0.25">
      <c r="A19" s="167">
        <v>43131</v>
      </c>
      <c r="B19">
        <v>28</v>
      </c>
      <c r="C19" t="s">
        <v>31</v>
      </c>
      <c r="D19">
        <v>0</v>
      </c>
      <c r="E19">
        <v>0</v>
      </c>
      <c r="F19">
        <v>0</v>
      </c>
      <c r="G19">
        <f>SUMIF(C$2:C19,Historico_y_Forms[[#This Row],[Proyecto]],D$2:D19)</f>
        <v>0</v>
      </c>
      <c r="H19">
        <f>SUMIF(C$2:C19,Historico_y_Forms[[#This Row],[Proyecto]],F$2:F19)</f>
        <v>0</v>
      </c>
      <c r="I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">
        <f>SUMIF(C$2:C19,Historico_y_Forms[[#This Row],[Proyecto]],E$2:E19)</f>
        <v>0</v>
      </c>
    </row>
    <row r="20" spans="1:10" x14ac:dyDescent="0.25">
      <c r="A20" s="167">
        <v>43131</v>
      </c>
      <c r="B20">
        <v>44</v>
      </c>
      <c r="C20" t="s">
        <v>154</v>
      </c>
      <c r="D20">
        <v>77</v>
      </c>
      <c r="E20">
        <v>86</v>
      </c>
      <c r="F20">
        <v>0</v>
      </c>
      <c r="G20">
        <f>SUMIF(C$2:C20,Historico_y_Forms[[#This Row],[Proyecto]],D$2:D20)</f>
        <v>77</v>
      </c>
      <c r="H20">
        <f>SUMIF(C$2:C20,Historico_y_Forms[[#This Row],[Proyecto]],F$2:F20)</f>
        <v>0</v>
      </c>
      <c r="I20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0">
        <f>SUMIF(C$2:C20,Historico_y_Forms[[#This Row],[Proyecto]],E$2:E20)</f>
        <v>86</v>
      </c>
    </row>
    <row r="21" spans="1:10" x14ac:dyDescent="0.25">
      <c r="A21" s="167">
        <v>43131</v>
      </c>
      <c r="B21">
        <v>37</v>
      </c>
      <c r="C21" t="s">
        <v>146</v>
      </c>
      <c r="D21">
        <v>122</v>
      </c>
      <c r="E21">
        <v>99</v>
      </c>
      <c r="F21">
        <v>0</v>
      </c>
      <c r="G21">
        <f>SUMIF(C$2:C21,Historico_y_Forms[[#This Row],[Proyecto]],D$2:D21)</f>
        <v>122</v>
      </c>
      <c r="H21">
        <f>SUMIF(C$2:C21,Historico_y_Forms[[#This Row],[Proyecto]],F$2:F21)</f>
        <v>0</v>
      </c>
      <c r="I21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21">
        <f>SUMIF(C$2:C21,Historico_y_Forms[[#This Row],[Proyecto]],E$2:E21)</f>
        <v>99</v>
      </c>
    </row>
    <row r="22" spans="1:10" x14ac:dyDescent="0.25">
      <c r="A22" s="167">
        <v>43131</v>
      </c>
      <c r="B22">
        <v>6</v>
      </c>
      <c r="C22" t="s">
        <v>127</v>
      </c>
      <c r="D22">
        <v>0</v>
      </c>
      <c r="E22">
        <v>0</v>
      </c>
      <c r="F22">
        <v>0</v>
      </c>
      <c r="G22">
        <f>SUMIF(C$2:C22,Historico_y_Forms[[#This Row],[Proyecto]],D$2:D22)</f>
        <v>0</v>
      </c>
      <c r="H22">
        <f>SUMIF(C$2:C22,Historico_y_Forms[[#This Row],[Proyecto]],F$2:F22)</f>
        <v>0</v>
      </c>
      <c r="I2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2">
        <f>SUMIF(C$2:C22,Historico_y_Forms[[#This Row],[Proyecto]],E$2:E22)</f>
        <v>0</v>
      </c>
    </row>
    <row r="23" spans="1:10" x14ac:dyDescent="0.25">
      <c r="A23" s="167">
        <v>43131</v>
      </c>
      <c r="B23">
        <v>5</v>
      </c>
      <c r="C23" t="s">
        <v>125</v>
      </c>
      <c r="D23">
        <v>0</v>
      </c>
      <c r="E23">
        <v>0</v>
      </c>
      <c r="F23">
        <v>0</v>
      </c>
      <c r="G23">
        <f>SUMIF(C$2:C23,Historico_y_Forms[[#This Row],[Proyecto]],D$2:D23)</f>
        <v>0</v>
      </c>
      <c r="H23">
        <f>SUMIF(C$2:C23,Historico_y_Forms[[#This Row],[Proyecto]],F$2:F23)</f>
        <v>0</v>
      </c>
      <c r="I2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3">
        <f>SUMIF(C$2:C23,Historico_y_Forms[[#This Row],[Proyecto]],E$2:E23)</f>
        <v>0</v>
      </c>
    </row>
    <row r="24" spans="1:10" x14ac:dyDescent="0.25">
      <c r="A24" s="167">
        <v>43131</v>
      </c>
      <c r="B24">
        <v>38</v>
      </c>
      <c r="C24" t="s">
        <v>147</v>
      </c>
      <c r="D24">
        <v>83</v>
      </c>
      <c r="E24">
        <v>0</v>
      </c>
      <c r="F24">
        <v>0</v>
      </c>
      <c r="G24">
        <f>SUMIF(C$2:C24,Historico_y_Forms[[#This Row],[Proyecto]],D$2:D24)</f>
        <v>83</v>
      </c>
      <c r="H24">
        <f>SUMIF(C$2:C24,Historico_y_Forms[[#This Row],[Proyecto]],F$2:F24)</f>
        <v>0</v>
      </c>
      <c r="I24">
        <f>VLOOKUP(Historico_y_Forms[[#This Row],[Proyecto]],Dim_Proyectos[[#All],[Proyecto]:[Fecha de terminacion]],5,0)-Historico_y_Forms[[#This Row],[Ventas acumuladas]]+Historico_y_Forms[[#This Row],[Desistimientos acumulados]]</f>
        <v>109</v>
      </c>
      <c r="J24">
        <f>SUMIF(C$2:C24,Historico_y_Forms[[#This Row],[Proyecto]],E$2:E24)</f>
        <v>0</v>
      </c>
    </row>
    <row r="25" spans="1:10" x14ac:dyDescent="0.25">
      <c r="A25" s="167">
        <v>43131</v>
      </c>
      <c r="B25">
        <v>4</v>
      </c>
      <c r="C25" t="s">
        <v>126</v>
      </c>
      <c r="D25">
        <v>0</v>
      </c>
      <c r="E25">
        <v>0</v>
      </c>
      <c r="F25">
        <v>0</v>
      </c>
      <c r="G25">
        <f>SUMIF(C$2:C25,Historico_y_Forms[[#This Row],[Proyecto]],D$2:D25)</f>
        <v>0</v>
      </c>
      <c r="H25">
        <f>SUMIF(C$2:C25,Historico_y_Forms[[#This Row],[Proyecto]],F$2:F25)</f>
        <v>0</v>
      </c>
      <c r="I2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5">
        <f>SUMIF(C$2:C25,Historico_y_Forms[[#This Row],[Proyecto]],E$2:E25)</f>
        <v>0</v>
      </c>
    </row>
    <row r="26" spans="1:10" x14ac:dyDescent="0.25">
      <c r="A26" s="167">
        <v>43131</v>
      </c>
      <c r="B26">
        <v>8</v>
      </c>
      <c r="C26" t="s">
        <v>77</v>
      </c>
      <c r="D26">
        <v>0</v>
      </c>
      <c r="E26">
        <v>0</v>
      </c>
      <c r="F26">
        <v>0</v>
      </c>
      <c r="G26">
        <f>SUMIF(C$2:C26,Historico_y_Forms[[#This Row],[Proyecto]],D$2:D26)</f>
        <v>0</v>
      </c>
      <c r="H26">
        <f>SUMIF(C$2:C26,Historico_y_Forms[[#This Row],[Proyecto]],F$2:F26)</f>
        <v>0</v>
      </c>
      <c r="I26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26">
        <f>SUMIF(C$2:C26,Historico_y_Forms[[#This Row],[Proyecto]],E$2:E26)</f>
        <v>0</v>
      </c>
    </row>
    <row r="27" spans="1:10" x14ac:dyDescent="0.25">
      <c r="A27" s="167">
        <v>43131</v>
      </c>
      <c r="B27">
        <v>18</v>
      </c>
      <c r="C27" t="s">
        <v>152</v>
      </c>
      <c r="D27">
        <v>118</v>
      </c>
      <c r="E27">
        <v>116</v>
      </c>
      <c r="F27">
        <v>0</v>
      </c>
      <c r="G27">
        <f>SUMIF(C$2:C27,Historico_y_Forms[[#This Row],[Proyecto]],D$2:D27)</f>
        <v>118</v>
      </c>
      <c r="H27">
        <f>SUMIF(C$2:C27,Historico_y_Forms[[#This Row],[Proyecto]],F$2:F27)</f>
        <v>0</v>
      </c>
      <c r="I27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7">
        <f>SUMIF(C$2:C27,Historico_y_Forms[[#This Row],[Proyecto]],E$2:E27)</f>
        <v>116</v>
      </c>
    </row>
    <row r="28" spans="1:10" x14ac:dyDescent="0.25">
      <c r="A28" s="167">
        <v>43131</v>
      </c>
      <c r="B28">
        <v>19</v>
      </c>
      <c r="C28" t="s">
        <v>138</v>
      </c>
      <c r="D28">
        <v>0</v>
      </c>
      <c r="E28">
        <v>0</v>
      </c>
      <c r="F28">
        <v>0</v>
      </c>
      <c r="G28">
        <f>SUMIF(C$2:C28,Historico_y_Forms[[#This Row],[Proyecto]],D$2:D28)</f>
        <v>0</v>
      </c>
      <c r="H28">
        <f>SUMIF(C$2:C28,Historico_y_Forms[[#This Row],[Proyecto]],F$2:F28)</f>
        <v>0</v>
      </c>
      <c r="I28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28">
        <f>SUMIF(C$2:C28,Historico_y_Forms[[#This Row],[Proyecto]],E$2:E28)</f>
        <v>0</v>
      </c>
    </row>
    <row r="29" spans="1:10" x14ac:dyDescent="0.25">
      <c r="A29" s="167">
        <v>43131</v>
      </c>
      <c r="B29">
        <v>20</v>
      </c>
      <c r="C29" t="s">
        <v>88</v>
      </c>
      <c r="D29">
        <v>0</v>
      </c>
      <c r="E29">
        <v>0</v>
      </c>
      <c r="F29">
        <v>0</v>
      </c>
      <c r="G29">
        <f>SUMIF(C$2:C29,Historico_y_Forms[[#This Row],[Proyecto]],D$2:D29)</f>
        <v>0</v>
      </c>
      <c r="H29">
        <f>SUMIF(C$2:C29,Historico_y_Forms[[#This Row],[Proyecto]],F$2:F29)</f>
        <v>0</v>
      </c>
      <c r="I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9">
        <f>SUMIF(C$2:C29,Historico_y_Forms[[#This Row],[Proyecto]],E$2:E29)</f>
        <v>0</v>
      </c>
    </row>
    <row r="30" spans="1:10" x14ac:dyDescent="0.25">
      <c r="A30" s="167">
        <v>43131</v>
      </c>
      <c r="B30">
        <v>45</v>
      </c>
      <c r="C30" t="s">
        <v>155</v>
      </c>
      <c r="D30">
        <v>123</v>
      </c>
      <c r="E30">
        <v>0</v>
      </c>
      <c r="F30">
        <v>0</v>
      </c>
      <c r="G30">
        <f>SUMIF(C$2:C30,Historico_y_Forms[[#This Row],[Proyecto]],D$2:D30)</f>
        <v>123</v>
      </c>
      <c r="H30">
        <f>SUMIF(C$2:C30,Historico_y_Forms[[#This Row],[Proyecto]],F$2:F30)</f>
        <v>0</v>
      </c>
      <c r="I30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30">
        <f>SUMIF(C$2:C30,Historico_y_Forms[[#This Row],[Proyecto]],E$2:E30)</f>
        <v>0</v>
      </c>
    </row>
    <row r="31" spans="1:10" x14ac:dyDescent="0.25">
      <c r="A31" s="167">
        <v>43131</v>
      </c>
      <c r="B31">
        <v>31</v>
      </c>
      <c r="C31" t="s">
        <v>97</v>
      </c>
      <c r="D31">
        <v>0</v>
      </c>
      <c r="E31">
        <v>0</v>
      </c>
      <c r="F31">
        <v>0</v>
      </c>
      <c r="G31">
        <f>SUMIF(C$2:C31,Historico_y_Forms[[#This Row],[Proyecto]],D$2:D31)</f>
        <v>0</v>
      </c>
      <c r="H31">
        <f>SUMIF(C$2:C31,Historico_y_Forms[[#This Row],[Proyecto]],F$2:F31)</f>
        <v>0</v>
      </c>
      <c r="I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1">
        <f>SUMIF(C$2:C31,Historico_y_Forms[[#This Row],[Proyecto]],E$2:E31)</f>
        <v>0</v>
      </c>
    </row>
    <row r="32" spans="1:10" x14ac:dyDescent="0.25">
      <c r="A32" s="167">
        <v>43131</v>
      </c>
      <c r="B32">
        <v>32</v>
      </c>
      <c r="C32" t="s">
        <v>100</v>
      </c>
      <c r="D32">
        <v>0</v>
      </c>
      <c r="E32">
        <v>0</v>
      </c>
      <c r="F32">
        <v>0</v>
      </c>
      <c r="G32">
        <f>SUMIF(C$2:C32,Historico_y_Forms[[#This Row],[Proyecto]],D$2:D32)</f>
        <v>0</v>
      </c>
      <c r="H32">
        <f>SUMIF(C$2:C32,Historico_y_Forms[[#This Row],[Proyecto]],F$2:F32)</f>
        <v>0</v>
      </c>
      <c r="I3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2">
        <f>SUMIF(C$2:C32,Historico_y_Forms[[#This Row],[Proyecto]],E$2:E32)</f>
        <v>0</v>
      </c>
    </row>
    <row r="33" spans="1:10" x14ac:dyDescent="0.25">
      <c r="A33" s="167">
        <v>43131</v>
      </c>
      <c r="B33">
        <v>33</v>
      </c>
      <c r="C33" t="s">
        <v>101</v>
      </c>
      <c r="D33">
        <v>0</v>
      </c>
      <c r="E33">
        <v>0</v>
      </c>
      <c r="F33">
        <v>0</v>
      </c>
      <c r="G33">
        <f>SUMIF(C$2:C33,Historico_y_Forms[[#This Row],[Proyecto]],D$2:D33)</f>
        <v>0</v>
      </c>
      <c r="H33">
        <f>SUMIF(C$2:C33,Historico_y_Forms[[#This Row],[Proyecto]],F$2:F33)</f>
        <v>0</v>
      </c>
      <c r="I3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3">
        <f>SUMIF(C$2:C33,Historico_y_Forms[[#This Row],[Proyecto]],E$2:E33)</f>
        <v>0</v>
      </c>
    </row>
    <row r="34" spans="1:10" x14ac:dyDescent="0.25">
      <c r="A34" s="167">
        <v>43131</v>
      </c>
      <c r="B34">
        <v>34</v>
      </c>
      <c r="C34" t="s">
        <v>102</v>
      </c>
      <c r="D34">
        <v>0</v>
      </c>
      <c r="E34">
        <v>0</v>
      </c>
      <c r="F34">
        <v>0</v>
      </c>
      <c r="G34">
        <f>SUMIF(C$2:C34,Historico_y_Forms[[#This Row],[Proyecto]],D$2:D34)</f>
        <v>0</v>
      </c>
      <c r="H34">
        <f>SUMIF(C$2:C34,Historico_y_Forms[[#This Row],[Proyecto]],F$2:F34)</f>
        <v>0</v>
      </c>
      <c r="I3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4">
        <f>SUMIF(C$2:C34,Historico_y_Forms[[#This Row],[Proyecto]],E$2:E34)</f>
        <v>0</v>
      </c>
    </row>
    <row r="35" spans="1:10" x14ac:dyDescent="0.25">
      <c r="A35" s="167">
        <v>43131</v>
      </c>
      <c r="B35">
        <v>29</v>
      </c>
      <c r="C35" t="s">
        <v>32</v>
      </c>
      <c r="D35">
        <v>0</v>
      </c>
      <c r="E35">
        <v>0</v>
      </c>
      <c r="F35">
        <v>0</v>
      </c>
      <c r="G35">
        <f>SUMIF(C$2:C35,Historico_y_Forms[[#This Row],[Proyecto]],D$2:D35)</f>
        <v>0</v>
      </c>
      <c r="H35">
        <f>SUMIF(C$2:C35,Historico_y_Forms[[#This Row],[Proyecto]],F$2:F35)</f>
        <v>0</v>
      </c>
      <c r="I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5">
        <f>SUMIF(C$2:C35,Historico_y_Forms[[#This Row],[Proyecto]],E$2:E35)</f>
        <v>0</v>
      </c>
    </row>
    <row r="36" spans="1:10" x14ac:dyDescent="0.25">
      <c r="A36" s="167">
        <v>43131</v>
      </c>
      <c r="B36">
        <v>30</v>
      </c>
      <c r="C36" t="s">
        <v>33</v>
      </c>
      <c r="D36">
        <v>0</v>
      </c>
      <c r="E36">
        <v>0</v>
      </c>
      <c r="F36">
        <v>0</v>
      </c>
      <c r="G36">
        <f>SUMIF(C$2:C36,Historico_y_Forms[[#This Row],[Proyecto]],D$2:D36)</f>
        <v>0</v>
      </c>
      <c r="H36">
        <f>SUMIF(C$2:C36,Historico_y_Forms[[#This Row],[Proyecto]],F$2:F36)</f>
        <v>0</v>
      </c>
      <c r="I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6">
        <f>SUMIF(C$2:C36,Historico_y_Forms[[#This Row],[Proyecto]],E$2:E36)</f>
        <v>0</v>
      </c>
    </row>
    <row r="37" spans="1:10" x14ac:dyDescent="0.25">
      <c r="A37" s="167">
        <v>43131</v>
      </c>
      <c r="B37">
        <v>9</v>
      </c>
      <c r="C37" t="s">
        <v>130</v>
      </c>
      <c r="D37">
        <v>0</v>
      </c>
      <c r="E37">
        <v>0</v>
      </c>
      <c r="F37">
        <v>0</v>
      </c>
      <c r="G37">
        <f>SUMIF(C$2:C37,Historico_y_Forms[[#This Row],[Proyecto]],D$2:D37)</f>
        <v>0</v>
      </c>
      <c r="H37">
        <f>SUMIF(C$2:C37,Historico_y_Forms[[#This Row],[Proyecto]],F$2:F37)</f>
        <v>0</v>
      </c>
      <c r="I3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7">
        <f>SUMIF(C$2:C37,Historico_y_Forms[[#This Row],[Proyecto]],E$2:E37)</f>
        <v>0</v>
      </c>
    </row>
    <row r="38" spans="1:10" x14ac:dyDescent="0.25">
      <c r="A38" s="167">
        <v>43131</v>
      </c>
      <c r="B38">
        <v>35</v>
      </c>
      <c r="C38" t="s">
        <v>144</v>
      </c>
      <c r="D38">
        <v>0</v>
      </c>
      <c r="E38">
        <v>0</v>
      </c>
      <c r="F38">
        <v>0</v>
      </c>
      <c r="G38">
        <f>SUMIF(C$2:C38,Historico_y_Forms[[#This Row],[Proyecto]],D$2:D38)</f>
        <v>0</v>
      </c>
      <c r="H38">
        <f>SUMIF(C$2:C38,Historico_y_Forms[[#This Row],[Proyecto]],F$2:F38)</f>
        <v>0</v>
      </c>
      <c r="I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8">
        <f>SUMIF(C$2:C38,Historico_y_Forms[[#This Row],[Proyecto]],E$2:E38)</f>
        <v>0</v>
      </c>
    </row>
    <row r="39" spans="1:10" x14ac:dyDescent="0.25">
      <c r="A39" s="167">
        <v>43131</v>
      </c>
      <c r="B39">
        <v>42</v>
      </c>
      <c r="C39" t="s">
        <v>151</v>
      </c>
      <c r="D39">
        <v>0</v>
      </c>
      <c r="E39">
        <v>0</v>
      </c>
      <c r="F39">
        <v>0</v>
      </c>
      <c r="G39">
        <f>SUMIF(C$2:C39,Historico_y_Forms[[#This Row],[Proyecto]],D$2:D39)</f>
        <v>0</v>
      </c>
      <c r="H39">
        <f>SUMIF(C$2:C39,Historico_y_Forms[[#This Row],[Proyecto]],F$2:F39)</f>
        <v>0</v>
      </c>
      <c r="I3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9">
        <f>SUMIF(C$2:C39,Historico_y_Forms[[#This Row],[Proyecto]],E$2:E39)</f>
        <v>0</v>
      </c>
    </row>
    <row r="40" spans="1:10" x14ac:dyDescent="0.25">
      <c r="A40" s="167">
        <v>43131</v>
      </c>
      <c r="B40">
        <v>39</v>
      </c>
      <c r="C40" t="s">
        <v>178</v>
      </c>
      <c r="D40">
        <v>58</v>
      </c>
      <c r="E40">
        <v>32</v>
      </c>
      <c r="F40">
        <v>0</v>
      </c>
      <c r="G40">
        <f>SUMIF(C$2:C40,Historico_y_Forms[[#This Row],[Proyecto]],D$2:D40)</f>
        <v>58</v>
      </c>
      <c r="H40">
        <f>SUMIF(C$2:C40,Historico_y_Forms[[#This Row],[Proyecto]],F$2:F40)</f>
        <v>0</v>
      </c>
      <c r="I40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40">
        <f>SUMIF(C$2:C40,Historico_y_Forms[[#This Row],[Proyecto]],E$2:E40)</f>
        <v>32</v>
      </c>
    </row>
    <row r="41" spans="1:10" x14ac:dyDescent="0.25">
      <c r="A41" s="167">
        <v>43131</v>
      </c>
      <c r="B41">
        <v>36</v>
      </c>
      <c r="C41" t="s">
        <v>145</v>
      </c>
      <c r="D41">
        <v>112</v>
      </c>
      <c r="E41">
        <v>78</v>
      </c>
      <c r="F41">
        <v>0</v>
      </c>
      <c r="G41">
        <f>SUMIF(C$2:C41,Historico_y_Forms[[#This Row],[Proyecto]],D$2:D41)</f>
        <v>112</v>
      </c>
      <c r="H41">
        <f>SUMIF(C$2:C41,Historico_y_Forms[[#This Row],[Proyecto]],F$2:F41)</f>
        <v>0</v>
      </c>
      <c r="I41">
        <f>VLOOKUP(Historico_y_Forms[[#This Row],[Proyecto]],Dim_Proyectos[[#All],[Proyecto]:[Fecha de terminacion]],5,0)-Historico_y_Forms[[#This Row],[Ventas acumuladas]]+Historico_y_Forms[[#This Row],[Desistimientos acumulados]]</f>
        <v>128</v>
      </c>
      <c r="J41">
        <f>SUMIF(C$2:C41,Historico_y_Forms[[#This Row],[Proyecto]],E$2:E41)</f>
        <v>78</v>
      </c>
    </row>
    <row r="42" spans="1:10" x14ac:dyDescent="0.25">
      <c r="A42" s="167">
        <v>43131</v>
      </c>
      <c r="B42">
        <v>43</v>
      </c>
      <c r="C42" t="s">
        <v>153</v>
      </c>
      <c r="D42">
        <v>81</v>
      </c>
      <c r="E42">
        <v>2</v>
      </c>
      <c r="F42">
        <v>0</v>
      </c>
      <c r="G42">
        <f>SUMIF(C$2:C42,Historico_y_Forms[[#This Row],[Proyecto]],D$2:D42)</f>
        <v>81</v>
      </c>
      <c r="H42">
        <f>SUMIF(C$2:C42,Historico_y_Forms[[#This Row],[Proyecto]],F$2:F42)</f>
        <v>0</v>
      </c>
      <c r="I4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2">
        <f>SUMIF(C$2:C42,Historico_y_Forms[[#This Row],[Proyecto]],E$2:E42)</f>
        <v>2</v>
      </c>
    </row>
    <row r="43" spans="1:10" x14ac:dyDescent="0.25">
      <c r="A43" s="167">
        <v>43131</v>
      </c>
      <c r="B43">
        <v>21</v>
      </c>
      <c r="C43" t="s">
        <v>139</v>
      </c>
      <c r="D43">
        <v>0</v>
      </c>
      <c r="E43">
        <v>0</v>
      </c>
      <c r="F43">
        <v>0</v>
      </c>
      <c r="G43">
        <f>SUMIF(C$2:C43,Historico_y_Forms[[#This Row],[Proyecto]],D$2:D43)</f>
        <v>0</v>
      </c>
      <c r="H43">
        <f>SUMIF(C$2:C43,Historico_y_Forms[[#This Row],[Proyecto]],F$2:F43)</f>
        <v>0</v>
      </c>
      <c r="I4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3">
        <f>SUMIF(C$2:C43,Historico_y_Forms[[#This Row],[Proyecto]],E$2:E43)</f>
        <v>0</v>
      </c>
    </row>
    <row r="44" spans="1:10" x14ac:dyDescent="0.25">
      <c r="A44" s="167">
        <v>43131</v>
      </c>
      <c r="B44">
        <v>2</v>
      </c>
      <c r="C44" t="s">
        <v>51</v>
      </c>
      <c r="D44">
        <v>0</v>
      </c>
      <c r="E44">
        <v>0</v>
      </c>
      <c r="F44">
        <v>0</v>
      </c>
      <c r="G44">
        <f>SUMIF(C$2:C44,Historico_y_Forms[[#This Row],[Proyecto]],D$2:D44)</f>
        <v>0</v>
      </c>
      <c r="H44">
        <f>SUMIF(C$2:C44,Historico_y_Forms[[#This Row],[Proyecto]],F$2:F44)</f>
        <v>0</v>
      </c>
      <c r="I4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4">
        <f>SUMIF(C$2:C44,Historico_y_Forms[[#This Row],[Proyecto]],E$2:E44)</f>
        <v>0</v>
      </c>
    </row>
    <row r="45" spans="1:10" x14ac:dyDescent="0.25">
      <c r="A45" s="167">
        <v>43131</v>
      </c>
      <c r="B45">
        <v>3</v>
      </c>
      <c r="C45" t="s">
        <v>52</v>
      </c>
      <c r="D45">
        <v>0</v>
      </c>
      <c r="E45">
        <v>0</v>
      </c>
      <c r="F45">
        <v>0</v>
      </c>
      <c r="G45">
        <f>SUMIF(C$2:C45,Historico_y_Forms[[#This Row],[Proyecto]],D$2:D45)</f>
        <v>0</v>
      </c>
      <c r="H45">
        <f>SUMIF(C$2:C45,Historico_y_Forms[[#This Row],[Proyecto]],F$2:F45)</f>
        <v>0</v>
      </c>
      <c r="I4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5">
        <f>SUMIF(C$2:C45,Historico_y_Forms[[#This Row],[Proyecto]],E$2:E45)</f>
        <v>0</v>
      </c>
    </row>
    <row r="46" spans="1:10" x14ac:dyDescent="0.25">
      <c r="A46" s="167">
        <v>43131</v>
      </c>
      <c r="B46">
        <v>1</v>
      </c>
      <c r="C46" t="s">
        <v>50</v>
      </c>
      <c r="D46">
        <v>0</v>
      </c>
      <c r="E46">
        <v>0</v>
      </c>
      <c r="F46">
        <v>0</v>
      </c>
      <c r="G46">
        <f>SUMIF(C$2:C46,Historico_y_Forms[[#This Row],[Proyecto]],D$2:D46)</f>
        <v>0</v>
      </c>
      <c r="H46">
        <f>SUMIF(C$2:C46,Historico_y_Forms[[#This Row],[Proyecto]],F$2:F46)</f>
        <v>0</v>
      </c>
      <c r="I4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46">
        <f>SUMIF(C$2:C46,Historico_y_Forms[[#This Row],[Proyecto]],E$2:E46)</f>
        <v>0</v>
      </c>
    </row>
    <row r="47" spans="1:10" x14ac:dyDescent="0.25">
      <c r="A47" s="167">
        <v>43159</v>
      </c>
      <c r="B47">
        <v>22</v>
      </c>
      <c r="C47" t="s">
        <v>140</v>
      </c>
      <c r="D47">
        <v>0</v>
      </c>
      <c r="E47">
        <v>0</v>
      </c>
      <c r="F47">
        <v>0</v>
      </c>
      <c r="G47">
        <f>SUMIF(C$2:C47,Historico_y_Forms[[#This Row],[Proyecto]],D$2:D47)</f>
        <v>0</v>
      </c>
      <c r="H47">
        <f>SUMIF(C$2:C47,Historico_y_Forms[[#This Row],[Proyecto]],F$2:F47)</f>
        <v>0</v>
      </c>
      <c r="I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7">
        <f>SUMIF(C$2:C47,Historico_y_Forms[[#This Row],[Proyecto]],E$2:E47)</f>
        <v>0</v>
      </c>
    </row>
    <row r="48" spans="1:10" x14ac:dyDescent="0.25">
      <c r="A48" s="167">
        <v>43159</v>
      </c>
      <c r="B48">
        <v>16</v>
      </c>
      <c r="C48" t="s">
        <v>136</v>
      </c>
      <c r="D48">
        <v>0</v>
      </c>
      <c r="E48">
        <v>0</v>
      </c>
      <c r="F48">
        <v>0</v>
      </c>
      <c r="G48">
        <f>SUMIF(C$2:C48,Historico_y_Forms[[#This Row],[Proyecto]],D$2:D48)</f>
        <v>0</v>
      </c>
      <c r="H48">
        <f>SUMIF(C$2:C48,Historico_y_Forms[[#This Row],[Proyecto]],F$2:F48)</f>
        <v>0</v>
      </c>
      <c r="I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8">
        <f>SUMIF(C$2:C48,Historico_y_Forms[[#This Row],[Proyecto]],E$2:E48)</f>
        <v>0</v>
      </c>
    </row>
    <row r="49" spans="1:10" x14ac:dyDescent="0.25">
      <c r="A49" s="167">
        <v>43159</v>
      </c>
      <c r="B49">
        <v>17</v>
      </c>
      <c r="C49" t="s">
        <v>137</v>
      </c>
      <c r="D49">
        <v>0</v>
      </c>
      <c r="E49">
        <v>0</v>
      </c>
      <c r="F49">
        <v>0</v>
      </c>
      <c r="G49">
        <f>SUMIF(C$2:C49,Historico_y_Forms[[#This Row],[Proyecto]],D$2:D49)</f>
        <v>0</v>
      </c>
      <c r="H49">
        <f>SUMIF(C$2:C49,Historico_y_Forms[[#This Row],[Proyecto]],F$2:F49)</f>
        <v>0</v>
      </c>
      <c r="I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9">
        <f>SUMIF(C$2:C49,Historico_y_Forms[[#This Row],[Proyecto]],E$2:E49)</f>
        <v>0</v>
      </c>
    </row>
    <row r="50" spans="1:10" x14ac:dyDescent="0.25">
      <c r="A50" s="167">
        <v>43159</v>
      </c>
      <c r="B50">
        <v>11</v>
      </c>
      <c r="C50" t="s">
        <v>131</v>
      </c>
      <c r="D50">
        <v>0</v>
      </c>
      <c r="E50">
        <v>0</v>
      </c>
      <c r="F50">
        <v>0</v>
      </c>
      <c r="G50">
        <f>SUMIF(C$2:C50,Historico_y_Forms[[#This Row],[Proyecto]],D$2:D50)</f>
        <v>0</v>
      </c>
      <c r="H50">
        <f>SUMIF(C$2:C50,Historico_y_Forms[[#This Row],[Proyecto]],F$2:F50)</f>
        <v>0</v>
      </c>
      <c r="I5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0">
        <f>SUMIF(C$2:C50,Historico_y_Forms[[#This Row],[Proyecto]],E$2:E50)</f>
        <v>0</v>
      </c>
    </row>
    <row r="51" spans="1:10" x14ac:dyDescent="0.25">
      <c r="A51" s="167">
        <v>43159</v>
      </c>
      <c r="B51">
        <v>40</v>
      </c>
      <c r="C51" t="s">
        <v>149</v>
      </c>
      <c r="D51">
        <v>6</v>
      </c>
      <c r="E51">
        <v>0</v>
      </c>
      <c r="F51">
        <v>0</v>
      </c>
      <c r="G51">
        <f>SUMIF(C$2:C51,Historico_y_Forms[[#This Row],[Proyecto]],D$2:D51)</f>
        <v>341</v>
      </c>
      <c r="H51">
        <f>SUMIF(C$2:C51,Historico_y_Forms[[#This Row],[Proyecto]],F$2:F51)</f>
        <v>0</v>
      </c>
      <c r="I51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51">
        <f>SUMIF(C$2:C51,Historico_y_Forms[[#This Row],[Proyecto]],E$2:E51)</f>
        <v>0</v>
      </c>
    </row>
    <row r="52" spans="1:10" x14ac:dyDescent="0.25">
      <c r="A52" s="167">
        <v>43159</v>
      </c>
      <c r="B52">
        <v>12</v>
      </c>
      <c r="C52" t="s">
        <v>132</v>
      </c>
      <c r="D52">
        <v>0</v>
      </c>
      <c r="E52">
        <v>0</v>
      </c>
      <c r="F52">
        <v>0</v>
      </c>
      <c r="G52">
        <f>SUMIF(C$2:C52,Historico_y_Forms[[#This Row],[Proyecto]],D$2:D52)</f>
        <v>0</v>
      </c>
      <c r="H52">
        <f>SUMIF(C$2:C52,Historico_y_Forms[[#This Row],[Proyecto]],F$2:F52)</f>
        <v>0</v>
      </c>
      <c r="I5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2">
        <f>SUMIF(C$2:C52,Historico_y_Forms[[#This Row],[Proyecto]],E$2:E52)</f>
        <v>0</v>
      </c>
    </row>
    <row r="53" spans="1:10" x14ac:dyDescent="0.25">
      <c r="A53" s="167">
        <v>43159</v>
      </c>
      <c r="B53">
        <v>13</v>
      </c>
      <c r="C53" t="s">
        <v>133</v>
      </c>
      <c r="D53">
        <v>0</v>
      </c>
      <c r="E53">
        <v>0</v>
      </c>
      <c r="F53">
        <v>0</v>
      </c>
      <c r="G53">
        <f>SUMIF(C$2:C53,Historico_y_Forms[[#This Row],[Proyecto]],D$2:D53)</f>
        <v>0</v>
      </c>
      <c r="H53">
        <f>SUMIF(C$2:C53,Historico_y_Forms[[#This Row],[Proyecto]],F$2:F53)</f>
        <v>0</v>
      </c>
      <c r="I5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3">
        <f>SUMIF(C$2:C53,Historico_y_Forms[[#This Row],[Proyecto]],E$2:E53)</f>
        <v>0</v>
      </c>
    </row>
    <row r="54" spans="1:10" x14ac:dyDescent="0.25">
      <c r="A54" s="167">
        <v>43159</v>
      </c>
      <c r="B54">
        <v>14</v>
      </c>
      <c r="C54" t="s">
        <v>134</v>
      </c>
      <c r="D54">
        <v>0</v>
      </c>
      <c r="E54">
        <v>0</v>
      </c>
      <c r="F54">
        <v>0</v>
      </c>
      <c r="G54">
        <f>SUMIF(C$2:C54,Historico_y_Forms[[#This Row],[Proyecto]],D$2:D54)</f>
        <v>0</v>
      </c>
      <c r="H54">
        <f>SUMIF(C$2:C54,Historico_y_Forms[[#This Row],[Proyecto]],F$2:F54)</f>
        <v>0</v>
      </c>
      <c r="I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4">
        <f>SUMIF(C$2:C54,Historico_y_Forms[[#This Row],[Proyecto]],E$2:E54)</f>
        <v>0</v>
      </c>
    </row>
    <row r="55" spans="1:10" x14ac:dyDescent="0.25">
      <c r="A55" s="167">
        <v>43159</v>
      </c>
      <c r="B55">
        <v>15</v>
      </c>
      <c r="C55" t="s">
        <v>135</v>
      </c>
      <c r="D55">
        <v>0</v>
      </c>
      <c r="E55">
        <v>0</v>
      </c>
      <c r="F55">
        <v>0</v>
      </c>
      <c r="G55">
        <f>SUMIF(C$2:C55,Historico_y_Forms[[#This Row],[Proyecto]],D$2:D55)</f>
        <v>0</v>
      </c>
      <c r="H55">
        <f>SUMIF(C$2:C55,Historico_y_Forms[[#This Row],[Proyecto]],F$2:F55)</f>
        <v>0</v>
      </c>
      <c r="I5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5">
        <f>SUMIF(C$2:C55,Historico_y_Forms[[#This Row],[Proyecto]],E$2:E55)</f>
        <v>0</v>
      </c>
    </row>
    <row r="56" spans="1:10" x14ac:dyDescent="0.25">
      <c r="A56" s="167">
        <v>43159</v>
      </c>
      <c r="B56">
        <v>41</v>
      </c>
      <c r="C56" t="s">
        <v>150</v>
      </c>
      <c r="D56">
        <v>0</v>
      </c>
      <c r="E56">
        <v>6</v>
      </c>
      <c r="F56">
        <v>0</v>
      </c>
      <c r="G56">
        <f>SUMIF(C$2:C56,Historico_y_Forms[[#This Row],[Proyecto]],D$2:D56)</f>
        <v>109</v>
      </c>
      <c r="H56">
        <f>SUMIF(C$2:C56,Historico_y_Forms[[#This Row],[Proyecto]],F$2:F56)</f>
        <v>0</v>
      </c>
      <c r="I56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56">
        <f>SUMIF(C$2:C56,Historico_y_Forms[[#This Row],[Proyecto]],E$2:E56)</f>
        <v>48</v>
      </c>
    </row>
    <row r="57" spans="1:10" x14ac:dyDescent="0.25">
      <c r="A57" s="167">
        <v>43159</v>
      </c>
      <c r="B57">
        <v>10</v>
      </c>
      <c r="C57" t="s">
        <v>81</v>
      </c>
      <c r="D57">
        <v>0</v>
      </c>
      <c r="E57">
        <v>0</v>
      </c>
      <c r="F57">
        <v>0</v>
      </c>
      <c r="G57">
        <f>SUMIF(C$2:C57,Historico_y_Forms[[#This Row],[Proyecto]],D$2:D57)</f>
        <v>0</v>
      </c>
      <c r="H57">
        <f>SUMIF(C$2:C57,Historico_y_Forms[[#This Row],[Proyecto]],F$2:F57)</f>
        <v>0</v>
      </c>
      <c r="I5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7">
        <f>SUMIF(C$2:C57,Historico_y_Forms[[#This Row],[Proyecto]],E$2:E57)</f>
        <v>0</v>
      </c>
    </row>
    <row r="58" spans="1:10" x14ac:dyDescent="0.25">
      <c r="A58" s="167">
        <v>43159</v>
      </c>
      <c r="B58">
        <v>23</v>
      </c>
      <c r="C58" t="s">
        <v>142</v>
      </c>
      <c r="D58">
        <v>0</v>
      </c>
      <c r="E58">
        <v>0</v>
      </c>
      <c r="F58">
        <v>0</v>
      </c>
      <c r="G58">
        <f>SUMIF(C$2:C58,Historico_y_Forms[[#This Row],[Proyecto]],D$2:D58)</f>
        <v>93</v>
      </c>
      <c r="H58">
        <f>SUMIF(C$2:C58,Historico_y_Forms[[#This Row],[Proyecto]],F$2:F58)</f>
        <v>0</v>
      </c>
      <c r="I58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58">
        <f>SUMIF(C$2:C58,Historico_y_Forms[[#This Row],[Proyecto]],E$2:E58)</f>
        <v>0</v>
      </c>
    </row>
    <row r="59" spans="1:10" x14ac:dyDescent="0.25">
      <c r="A59" s="167">
        <v>43159</v>
      </c>
      <c r="B59">
        <v>24</v>
      </c>
      <c r="C59" t="s">
        <v>143</v>
      </c>
      <c r="D59">
        <v>4</v>
      </c>
      <c r="E59">
        <v>3</v>
      </c>
      <c r="F59">
        <v>1</v>
      </c>
      <c r="G59">
        <f>SUMIF(C$2:C59,Historico_y_Forms[[#This Row],[Proyecto]],D$2:D59)</f>
        <v>53</v>
      </c>
      <c r="H59">
        <f>SUMIF(C$2:C59,Historico_y_Forms[[#This Row],[Proyecto]],F$2:F59)</f>
        <v>1</v>
      </c>
      <c r="I59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59">
        <f>SUMIF(C$2:C59,Historico_y_Forms[[#This Row],[Proyecto]],E$2:E59)</f>
        <v>39</v>
      </c>
    </row>
    <row r="60" spans="1:10" x14ac:dyDescent="0.25">
      <c r="A60" s="167">
        <v>43159</v>
      </c>
      <c r="B60">
        <v>25</v>
      </c>
      <c r="C60" t="s">
        <v>92</v>
      </c>
      <c r="D60">
        <v>0</v>
      </c>
      <c r="E60">
        <v>0</v>
      </c>
      <c r="F60">
        <v>0</v>
      </c>
      <c r="G60">
        <f>SUMIF(C$2:C60,Historico_y_Forms[[#This Row],[Proyecto]],D$2:D60)</f>
        <v>0</v>
      </c>
      <c r="H60">
        <f>SUMIF(C$2:C60,Historico_y_Forms[[#This Row],[Proyecto]],F$2:F60)</f>
        <v>0</v>
      </c>
      <c r="I6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0">
        <f>SUMIF(C$2:C60,Historico_y_Forms[[#This Row],[Proyecto]],E$2:E60)</f>
        <v>0</v>
      </c>
    </row>
    <row r="61" spans="1:10" x14ac:dyDescent="0.25">
      <c r="A61" s="167">
        <v>43159</v>
      </c>
      <c r="B61">
        <v>26</v>
      </c>
      <c r="C61" t="s">
        <v>141</v>
      </c>
      <c r="D61">
        <v>0</v>
      </c>
      <c r="E61">
        <v>0</v>
      </c>
      <c r="F61">
        <v>0</v>
      </c>
      <c r="G61">
        <f>SUMIF(C$2:C61,Historico_y_Forms[[#This Row],[Proyecto]],D$2:D61)</f>
        <v>0</v>
      </c>
      <c r="H61">
        <f>SUMIF(C$2:C61,Historico_y_Forms[[#This Row],[Proyecto]],F$2:F61)</f>
        <v>0</v>
      </c>
      <c r="I6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1">
        <f>SUMIF(C$2:C61,Historico_y_Forms[[#This Row],[Proyecto]],E$2:E61)</f>
        <v>0</v>
      </c>
    </row>
    <row r="62" spans="1:10" x14ac:dyDescent="0.25">
      <c r="A62" s="167">
        <v>43159</v>
      </c>
      <c r="B62">
        <v>7</v>
      </c>
      <c r="C62" t="s">
        <v>128</v>
      </c>
      <c r="D62">
        <v>0</v>
      </c>
      <c r="E62">
        <v>0</v>
      </c>
      <c r="F62">
        <v>0</v>
      </c>
      <c r="G62">
        <f>SUMIF(C$2:C62,Historico_y_Forms[[#This Row],[Proyecto]],D$2:D62)</f>
        <v>0</v>
      </c>
      <c r="H62">
        <f>SUMIF(C$2:C62,Historico_y_Forms[[#This Row],[Proyecto]],F$2:F62)</f>
        <v>0</v>
      </c>
      <c r="I6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2">
        <f>SUMIF(C$2:C62,Historico_y_Forms[[#This Row],[Proyecto]],E$2:E62)</f>
        <v>0</v>
      </c>
    </row>
    <row r="63" spans="1:10" x14ac:dyDescent="0.25">
      <c r="A63" s="167">
        <v>43159</v>
      </c>
      <c r="B63">
        <v>27</v>
      </c>
      <c r="C63" t="s">
        <v>30</v>
      </c>
      <c r="D63">
        <v>0</v>
      </c>
      <c r="E63">
        <v>0</v>
      </c>
      <c r="F63">
        <v>0</v>
      </c>
      <c r="G63">
        <f>SUMIF(C$2:C63,Historico_y_Forms[[#This Row],[Proyecto]],D$2:D63)</f>
        <v>0</v>
      </c>
      <c r="H63">
        <f>SUMIF(C$2:C63,Historico_y_Forms[[#This Row],[Proyecto]],F$2:F63)</f>
        <v>0</v>
      </c>
      <c r="I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3">
        <f>SUMIF(C$2:C63,Historico_y_Forms[[#This Row],[Proyecto]],E$2:E63)</f>
        <v>0</v>
      </c>
    </row>
    <row r="64" spans="1:10" x14ac:dyDescent="0.25">
      <c r="A64" s="167">
        <v>43159</v>
      </c>
      <c r="B64">
        <v>28</v>
      </c>
      <c r="C64" t="s">
        <v>31</v>
      </c>
      <c r="D64">
        <v>0</v>
      </c>
      <c r="E64">
        <v>0</v>
      </c>
      <c r="F64">
        <v>0</v>
      </c>
      <c r="G64">
        <f>SUMIF(C$2:C64,Historico_y_Forms[[#This Row],[Proyecto]],D$2:D64)</f>
        <v>0</v>
      </c>
      <c r="H64">
        <f>SUMIF(C$2:C64,Historico_y_Forms[[#This Row],[Proyecto]],F$2:F64)</f>
        <v>0</v>
      </c>
      <c r="I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4">
        <f>SUMIF(C$2:C64,Historico_y_Forms[[#This Row],[Proyecto]],E$2:E64)</f>
        <v>0</v>
      </c>
    </row>
    <row r="65" spans="1:10" x14ac:dyDescent="0.25">
      <c r="A65" s="167">
        <v>43159</v>
      </c>
      <c r="B65">
        <v>44</v>
      </c>
      <c r="C65" t="s">
        <v>154</v>
      </c>
      <c r="D65">
        <v>0</v>
      </c>
      <c r="E65">
        <v>2</v>
      </c>
      <c r="F65">
        <v>0</v>
      </c>
      <c r="G65">
        <f>SUMIF(C$2:C65,Historico_y_Forms[[#This Row],[Proyecto]],D$2:D65)</f>
        <v>77</v>
      </c>
      <c r="H65">
        <f>SUMIF(C$2:C65,Historico_y_Forms[[#This Row],[Proyecto]],F$2:F65)</f>
        <v>0</v>
      </c>
      <c r="I65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65">
        <f>SUMIF(C$2:C65,Historico_y_Forms[[#This Row],[Proyecto]],E$2:E65)</f>
        <v>88</v>
      </c>
    </row>
    <row r="66" spans="1:10" x14ac:dyDescent="0.25">
      <c r="A66" s="167">
        <v>43159</v>
      </c>
      <c r="B66">
        <v>37</v>
      </c>
      <c r="C66" t="s">
        <v>146</v>
      </c>
      <c r="D66">
        <v>1</v>
      </c>
      <c r="E66">
        <v>3</v>
      </c>
      <c r="F66">
        <v>0</v>
      </c>
      <c r="G66">
        <f>SUMIF(C$2:C66,Historico_y_Forms[[#This Row],[Proyecto]],D$2:D66)</f>
        <v>123</v>
      </c>
      <c r="H66">
        <f>SUMIF(C$2:C66,Historico_y_Forms[[#This Row],[Proyecto]],F$2:F66)</f>
        <v>0</v>
      </c>
      <c r="I66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66">
        <f>SUMIF(C$2:C66,Historico_y_Forms[[#This Row],[Proyecto]],E$2:E66)</f>
        <v>102</v>
      </c>
    </row>
    <row r="67" spans="1:10" x14ac:dyDescent="0.25">
      <c r="A67" s="167">
        <v>43159</v>
      </c>
      <c r="B67">
        <v>6</v>
      </c>
      <c r="C67" t="s">
        <v>127</v>
      </c>
      <c r="D67">
        <v>0</v>
      </c>
      <c r="E67">
        <v>0</v>
      </c>
      <c r="F67">
        <v>0</v>
      </c>
      <c r="G67">
        <f>SUMIF(C$2:C67,Historico_y_Forms[[#This Row],[Proyecto]],D$2:D67)</f>
        <v>0</v>
      </c>
      <c r="H67">
        <f>SUMIF(C$2:C67,Historico_y_Forms[[#This Row],[Proyecto]],F$2:F67)</f>
        <v>0</v>
      </c>
      <c r="I6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7">
        <f>SUMIF(C$2:C67,Historico_y_Forms[[#This Row],[Proyecto]],E$2:E67)</f>
        <v>0</v>
      </c>
    </row>
    <row r="68" spans="1:10" x14ac:dyDescent="0.25">
      <c r="A68" s="167">
        <v>43159</v>
      </c>
      <c r="B68">
        <v>5</v>
      </c>
      <c r="C68" t="s">
        <v>125</v>
      </c>
      <c r="D68">
        <v>0</v>
      </c>
      <c r="E68">
        <v>0</v>
      </c>
      <c r="F68">
        <v>0</v>
      </c>
      <c r="G68">
        <f>SUMIF(C$2:C68,Historico_y_Forms[[#This Row],[Proyecto]],D$2:D68)</f>
        <v>0</v>
      </c>
      <c r="H68">
        <f>SUMIF(C$2:C68,Historico_y_Forms[[#This Row],[Proyecto]],F$2:F68)</f>
        <v>0</v>
      </c>
      <c r="I6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68">
        <f>SUMIF(C$2:C68,Historico_y_Forms[[#This Row],[Proyecto]],E$2:E68)</f>
        <v>0</v>
      </c>
    </row>
    <row r="69" spans="1:10" x14ac:dyDescent="0.25">
      <c r="A69" s="167">
        <v>43159</v>
      </c>
      <c r="B69">
        <v>38</v>
      </c>
      <c r="C69" t="s">
        <v>147</v>
      </c>
      <c r="D69">
        <v>2</v>
      </c>
      <c r="E69">
        <v>0</v>
      </c>
      <c r="F69">
        <v>0</v>
      </c>
      <c r="G69">
        <f>SUMIF(C$2:C69,Historico_y_Forms[[#This Row],[Proyecto]],D$2:D69)</f>
        <v>85</v>
      </c>
      <c r="H69">
        <f>SUMIF(C$2:C69,Historico_y_Forms[[#This Row],[Proyecto]],F$2:F69)</f>
        <v>0</v>
      </c>
      <c r="I69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69">
        <f>SUMIF(C$2:C69,Historico_y_Forms[[#This Row],[Proyecto]],E$2:E69)</f>
        <v>0</v>
      </c>
    </row>
    <row r="70" spans="1:10" x14ac:dyDescent="0.25">
      <c r="A70" s="167">
        <v>43159</v>
      </c>
      <c r="B70">
        <v>4</v>
      </c>
      <c r="C70" t="s">
        <v>126</v>
      </c>
      <c r="D70">
        <v>0</v>
      </c>
      <c r="E70">
        <v>0</v>
      </c>
      <c r="F70">
        <v>0</v>
      </c>
      <c r="G70">
        <f>SUMIF(C$2:C70,Historico_y_Forms[[#This Row],[Proyecto]],D$2:D70)</f>
        <v>0</v>
      </c>
      <c r="H70">
        <f>SUMIF(C$2:C70,Historico_y_Forms[[#This Row],[Proyecto]],F$2:F70)</f>
        <v>0</v>
      </c>
      <c r="I70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70">
        <f>SUMIF(C$2:C70,Historico_y_Forms[[#This Row],[Proyecto]],E$2:E70)</f>
        <v>0</v>
      </c>
    </row>
    <row r="71" spans="1:10" x14ac:dyDescent="0.25">
      <c r="A71" s="167">
        <v>43159</v>
      </c>
      <c r="B71">
        <v>8</v>
      </c>
      <c r="C71" t="s">
        <v>77</v>
      </c>
      <c r="D71">
        <v>0</v>
      </c>
      <c r="E71">
        <v>0</v>
      </c>
      <c r="F71">
        <v>0</v>
      </c>
      <c r="G71">
        <f>SUMIF(C$2:C71,Historico_y_Forms[[#This Row],[Proyecto]],D$2:D71)</f>
        <v>0</v>
      </c>
      <c r="H71">
        <f>SUMIF(C$2:C71,Historico_y_Forms[[#This Row],[Proyecto]],F$2:F71)</f>
        <v>0</v>
      </c>
      <c r="I71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71">
        <f>SUMIF(C$2:C71,Historico_y_Forms[[#This Row],[Proyecto]],E$2:E71)</f>
        <v>0</v>
      </c>
    </row>
    <row r="72" spans="1:10" x14ac:dyDescent="0.25">
      <c r="A72" s="167">
        <v>43159</v>
      </c>
      <c r="B72">
        <v>18</v>
      </c>
      <c r="C72" t="s">
        <v>152</v>
      </c>
      <c r="D72">
        <v>13</v>
      </c>
      <c r="E72">
        <v>8</v>
      </c>
      <c r="F72">
        <v>0</v>
      </c>
      <c r="G72">
        <f>SUMIF(C$2:C72,Historico_y_Forms[[#This Row],[Proyecto]],D$2:D72)</f>
        <v>131</v>
      </c>
      <c r="H72">
        <f>SUMIF(C$2:C72,Historico_y_Forms[[#This Row],[Proyecto]],F$2:F72)</f>
        <v>0</v>
      </c>
      <c r="I72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72">
        <f>SUMIF(C$2:C72,Historico_y_Forms[[#This Row],[Proyecto]],E$2:E72)</f>
        <v>124</v>
      </c>
    </row>
    <row r="73" spans="1:10" x14ac:dyDescent="0.25">
      <c r="A73" s="167">
        <v>43159</v>
      </c>
      <c r="B73">
        <v>19</v>
      </c>
      <c r="C73" t="s">
        <v>138</v>
      </c>
      <c r="D73">
        <v>0</v>
      </c>
      <c r="E73">
        <v>0</v>
      </c>
      <c r="F73">
        <v>0</v>
      </c>
      <c r="G73">
        <f>SUMIF(C$2:C73,Historico_y_Forms[[#This Row],[Proyecto]],D$2:D73)</f>
        <v>0</v>
      </c>
      <c r="H73">
        <f>SUMIF(C$2:C73,Historico_y_Forms[[#This Row],[Proyecto]],F$2:F73)</f>
        <v>0</v>
      </c>
      <c r="I73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73">
        <f>SUMIF(C$2:C73,Historico_y_Forms[[#This Row],[Proyecto]],E$2:E73)</f>
        <v>0</v>
      </c>
    </row>
    <row r="74" spans="1:10" x14ac:dyDescent="0.25">
      <c r="A74" s="167">
        <v>43159</v>
      </c>
      <c r="B74">
        <v>20</v>
      </c>
      <c r="C74" t="s">
        <v>88</v>
      </c>
      <c r="D74">
        <v>0</v>
      </c>
      <c r="E74">
        <v>0</v>
      </c>
      <c r="F74">
        <v>0</v>
      </c>
      <c r="G74">
        <f>SUMIF(C$2:C74,Historico_y_Forms[[#This Row],[Proyecto]],D$2:D74)</f>
        <v>0</v>
      </c>
      <c r="H74">
        <f>SUMIF(C$2:C74,Historico_y_Forms[[#This Row],[Proyecto]],F$2:F74)</f>
        <v>0</v>
      </c>
      <c r="I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4">
        <f>SUMIF(C$2:C74,Historico_y_Forms[[#This Row],[Proyecto]],E$2:E74)</f>
        <v>0</v>
      </c>
    </row>
    <row r="75" spans="1:10" x14ac:dyDescent="0.25">
      <c r="A75" s="167">
        <v>43159</v>
      </c>
      <c r="B75">
        <v>45</v>
      </c>
      <c r="C75" t="s">
        <v>155</v>
      </c>
      <c r="D75">
        <v>0</v>
      </c>
      <c r="E75">
        <v>0</v>
      </c>
      <c r="F75">
        <v>0</v>
      </c>
      <c r="G75">
        <f>SUMIF(C$2:C75,Historico_y_Forms[[#This Row],[Proyecto]],D$2:D75)</f>
        <v>123</v>
      </c>
      <c r="H75">
        <f>SUMIF(C$2:C75,Historico_y_Forms[[#This Row],[Proyecto]],F$2:F75)</f>
        <v>0</v>
      </c>
      <c r="I75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75">
        <f>SUMIF(C$2:C75,Historico_y_Forms[[#This Row],[Proyecto]],E$2:E75)</f>
        <v>0</v>
      </c>
    </row>
    <row r="76" spans="1:10" x14ac:dyDescent="0.25">
      <c r="A76" s="167">
        <v>43159</v>
      </c>
      <c r="B76">
        <v>31</v>
      </c>
      <c r="C76" t="s">
        <v>97</v>
      </c>
      <c r="D76">
        <v>0</v>
      </c>
      <c r="E76">
        <v>0</v>
      </c>
      <c r="F76">
        <v>0</v>
      </c>
      <c r="G76">
        <f>SUMIF(C$2:C76,Historico_y_Forms[[#This Row],[Proyecto]],D$2:D76)</f>
        <v>0</v>
      </c>
      <c r="H76">
        <f>SUMIF(C$2:C76,Historico_y_Forms[[#This Row],[Proyecto]],F$2:F76)</f>
        <v>0</v>
      </c>
      <c r="I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6">
        <f>SUMIF(C$2:C76,Historico_y_Forms[[#This Row],[Proyecto]],E$2:E76)</f>
        <v>0</v>
      </c>
    </row>
    <row r="77" spans="1:10" x14ac:dyDescent="0.25">
      <c r="A77" s="167">
        <v>43159</v>
      </c>
      <c r="B77">
        <v>32</v>
      </c>
      <c r="C77" t="s">
        <v>100</v>
      </c>
      <c r="D77">
        <v>0</v>
      </c>
      <c r="E77">
        <v>0</v>
      </c>
      <c r="F77">
        <v>0</v>
      </c>
      <c r="G77">
        <f>SUMIF(C$2:C77,Historico_y_Forms[[#This Row],[Proyecto]],D$2:D77)</f>
        <v>0</v>
      </c>
      <c r="H77">
        <f>SUMIF(C$2:C77,Historico_y_Forms[[#This Row],[Proyecto]],F$2:F77)</f>
        <v>0</v>
      </c>
      <c r="I7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7">
        <f>SUMIF(C$2:C77,Historico_y_Forms[[#This Row],[Proyecto]],E$2:E77)</f>
        <v>0</v>
      </c>
    </row>
    <row r="78" spans="1:10" x14ac:dyDescent="0.25">
      <c r="A78" s="167">
        <v>43159</v>
      </c>
      <c r="B78">
        <v>33</v>
      </c>
      <c r="C78" t="s">
        <v>101</v>
      </c>
      <c r="D78">
        <v>0</v>
      </c>
      <c r="E78">
        <v>0</v>
      </c>
      <c r="F78">
        <v>0</v>
      </c>
      <c r="G78">
        <f>SUMIF(C$2:C78,Historico_y_Forms[[#This Row],[Proyecto]],D$2:D78)</f>
        <v>0</v>
      </c>
      <c r="H78">
        <f>SUMIF(C$2:C78,Historico_y_Forms[[#This Row],[Proyecto]],F$2:F78)</f>
        <v>0</v>
      </c>
      <c r="I7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8">
        <f>SUMIF(C$2:C78,Historico_y_Forms[[#This Row],[Proyecto]],E$2:E78)</f>
        <v>0</v>
      </c>
    </row>
    <row r="79" spans="1:10" x14ac:dyDescent="0.25">
      <c r="A79" s="167">
        <v>43159</v>
      </c>
      <c r="B79">
        <v>34</v>
      </c>
      <c r="C79" t="s">
        <v>102</v>
      </c>
      <c r="D79">
        <v>0</v>
      </c>
      <c r="E79">
        <v>0</v>
      </c>
      <c r="F79">
        <v>0</v>
      </c>
      <c r="G79">
        <f>SUMIF(C$2:C79,Historico_y_Forms[[#This Row],[Proyecto]],D$2:D79)</f>
        <v>0</v>
      </c>
      <c r="H79">
        <f>SUMIF(C$2:C79,Historico_y_Forms[[#This Row],[Proyecto]],F$2:F79)</f>
        <v>0</v>
      </c>
      <c r="I7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9">
        <f>SUMIF(C$2:C79,Historico_y_Forms[[#This Row],[Proyecto]],E$2:E79)</f>
        <v>0</v>
      </c>
    </row>
    <row r="80" spans="1:10" x14ac:dyDescent="0.25">
      <c r="A80" s="167">
        <v>43159</v>
      </c>
      <c r="B80">
        <v>29</v>
      </c>
      <c r="C80" t="s">
        <v>32</v>
      </c>
      <c r="D80">
        <v>0</v>
      </c>
      <c r="E80">
        <v>0</v>
      </c>
      <c r="F80">
        <v>0</v>
      </c>
      <c r="G80">
        <f>SUMIF(C$2:C80,Historico_y_Forms[[#This Row],[Proyecto]],D$2:D80)</f>
        <v>0</v>
      </c>
      <c r="H80">
        <f>SUMIF(C$2:C80,Historico_y_Forms[[#This Row],[Proyecto]],F$2:F80)</f>
        <v>0</v>
      </c>
      <c r="I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0">
        <f>SUMIF(C$2:C80,Historico_y_Forms[[#This Row],[Proyecto]],E$2:E80)</f>
        <v>0</v>
      </c>
    </row>
    <row r="81" spans="1:10" x14ac:dyDescent="0.25">
      <c r="A81" s="167">
        <v>43159</v>
      </c>
      <c r="B81">
        <v>30</v>
      </c>
      <c r="C81" t="s">
        <v>33</v>
      </c>
      <c r="D81">
        <v>0</v>
      </c>
      <c r="E81">
        <v>0</v>
      </c>
      <c r="F81">
        <v>0</v>
      </c>
      <c r="G81">
        <f>SUMIF(C$2:C81,Historico_y_Forms[[#This Row],[Proyecto]],D$2:D81)</f>
        <v>0</v>
      </c>
      <c r="H81">
        <f>SUMIF(C$2:C81,Historico_y_Forms[[#This Row],[Proyecto]],F$2:F81)</f>
        <v>0</v>
      </c>
      <c r="I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1">
        <f>SUMIF(C$2:C81,Historico_y_Forms[[#This Row],[Proyecto]],E$2:E81)</f>
        <v>0</v>
      </c>
    </row>
    <row r="82" spans="1:10" x14ac:dyDescent="0.25">
      <c r="A82" s="167">
        <v>43159</v>
      </c>
      <c r="B82">
        <v>9</v>
      </c>
      <c r="C82" t="s">
        <v>130</v>
      </c>
      <c r="D82">
        <v>0</v>
      </c>
      <c r="E82">
        <v>0</v>
      </c>
      <c r="F82">
        <v>0</v>
      </c>
      <c r="G82">
        <f>SUMIF(C$2:C82,Historico_y_Forms[[#This Row],[Proyecto]],D$2:D82)</f>
        <v>0</v>
      </c>
      <c r="H82">
        <f>SUMIF(C$2:C82,Historico_y_Forms[[#This Row],[Proyecto]],F$2:F82)</f>
        <v>0</v>
      </c>
      <c r="I8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2">
        <f>SUMIF(C$2:C82,Historico_y_Forms[[#This Row],[Proyecto]],E$2:E82)</f>
        <v>0</v>
      </c>
    </row>
    <row r="83" spans="1:10" x14ac:dyDescent="0.25">
      <c r="A83" s="167">
        <v>43159</v>
      </c>
      <c r="B83">
        <v>35</v>
      </c>
      <c r="C83" t="s">
        <v>144</v>
      </c>
      <c r="D83">
        <v>0</v>
      </c>
      <c r="E83">
        <v>0</v>
      </c>
      <c r="F83">
        <v>0</v>
      </c>
      <c r="G83">
        <f>SUMIF(C$2:C83,Historico_y_Forms[[#This Row],[Proyecto]],D$2:D83)</f>
        <v>0</v>
      </c>
      <c r="H83">
        <f>SUMIF(C$2:C83,Historico_y_Forms[[#This Row],[Proyecto]],F$2:F83)</f>
        <v>0</v>
      </c>
      <c r="I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3">
        <f>SUMIF(C$2:C83,Historico_y_Forms[[#This Row],[Proyecto]],E$2:E83)</f>
        <v>0</v>
      </c>
    </row>
    <row r="84" spans="1:10" x14ac:dyDescent="0.25">
      <c r="A84" s="167">
        <v>43159</v>
      </c>
      <c r="B84">
        <v>42</v>
      </c>
      <c r="C84" t="s">
        <v>151</v>
      </c>
      <c r="D84">
        <v>0</v>
      </c>
      <c r="E84">
        <v>0</v>
      </c>
      <c r="F84">
        <v>0</v>
      </c>
      <c r="G84">
        <f>SUMIF(C$2:C84,Historico_y_Forms[[#This Row],[Proyecto]],D$2:D84)</f>
        <v>0</v>
      </c>
      <c r="H84">
        <f>SUMIF(C$2:C84,Historico_y_Forms[[#This Row],[Proyecto]],F$2:F84)</f>
        <v>0</v>
      </c>
      <c r="I8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84">
        <f>SUMIF(C$2:C84,Historico_y_Forms[[#This Row],[Proyecto]],E$2:E84)</f>
        <v>0</v>
      </c>
    </row>
    <row r="85" spans="1:10" x14ac:dyDescent="0.25">
      <c r="A85" s="167">
        <v>43159</v>
      </c>
      <c r="B85">
        <v>39</v>
      </c>
      <c r="C85" t="s">
        <v>178</v>
      </c>
      <c r="D85">
        <v>3</v>
      </c>
      <c r="E85">
        <v>3</v>
      </c>
      <c r="F85">
        <v>0</v>
      </c>
      <c r="G85">
        <f>SUMIF(C$2:C85,Historico_y_Forms[[#This Row],[Proyecto]],D$2:D85)</f>
        <v>61</v>
      </c>
      <c r="H85">
        <f>SUMIF(C$2:C85,Historico_y_Forms[[#This Row],[Proyecto]],F$2:F85)</f>
        <v>0</v>
      </c>
      <c r="I85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85">
        <f>SUMIF(C$2:C85,Historico_y_Forms[[#This Row],[Proyecto]],E$2:E85)</f>
        <v>35</v>
      </c>
    </row>
    <row r="86" spans="1:10" x14ac:dyDescent="0.25">
      <c r="A86" s="167">
        <v>43159</v>
      </c>
      <c r="B86">
        <v>36</v>
      </c>
      <c r="C86" t="s">
        <v>145</v>
      </c>
      <c r="D86">
        <v>5</v>
      </c>
      <c r="E86">
        <v>6</v>
      </c>
      <c r="F86">
        <v>0</v>
      </c>
      <c r="G86">
        <f>SUMIF(C$2:C86,Historico_y_Forms[[#This Row],[Proyecto]],D$2:D86)</f>
        <v>117</v>
      </c>
      <c r="H86">
        <f>SUMIF(C$2:C86,Historico_y_Forms[[#This Row],[Proyecto]],F$2:F86)</f>
        <v>0</v>
      </c>
      <c r="I86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86">
        <f>SUMIF(C$2:C86,Historico_y_Forms[[#This Row],[Proyecto]],E$2:E86)</f>
        <v>84</v>
      </c>
    </row>
    <row r="87" spans="1:10" x14ac:dyDescent="0.25">
      <c r="A87" s="167">
        <v>43159</v>
      </c>
      <c r="B87">
        <v>43</v>
      </c>
      <c r="C87" t="s">
        <v>153</v>
      </c>
      <c r="D87">
        <v>0</v>
      </c>
      <c r="E87">
        <v>2</v>
      </c>
      <c r="F87">
        <v>0</v>
      </c>
      <c r="G87">
        <f>SUMIF(C$2:C87,Historico_y_Forms[[#This Row],[Proyecto]],D$2:D87)</f>
        <v>81</v>
      </c>
      <c r="H87">
        <f>SUMIF(C$2:C87,Historico_y_Forms[[#This Row],[Proyecto]],F$2:F87)</f>
        <v>0</v>
      </c>
      <c r="I8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87">
        <f>SUMIF(C$2:C87,Historico_y_Forms[[#This Row],[Proyecto]],E$2:E87)</f>
        <v>4</v>
      </c>
    </row>
    <row r="88" spans="1:10" x14ac:dyDescent="0.25">
      <c r="A88" s="167">
        <v>43159</v>
      </c>
      <c r="B88">
        <v>21</v>
      </c>
      <c r="C88" t="s">
        <v>139</v>
      </c>
      <c r="D88">
        <v>0</v>
      </c>
      <c r="E88">
        <v>0</v>
      </c>
      <c r="F88">
        <v>0</v>
      </c>
      <c r="G88">
        <f>SUMIF(C$2:C88,Historico_y_Forms[[#This Row],[Proyecto]],D$2:D88)</f>
        <v>0</v>
      </c>
      <c r="H88">
        <f>SUMIF(C$2:C88,Historico_y_Forms[[#This Row],[Proyecto]],F$2:F88)</f>
        <v>0</v>
      </c>
      <c r="I8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8">
        <f>SUMIF(C$2:C88,Historico_y_Forms[[#This Row],[Proyecto]],E$2:E88)</f>
        <v>0</v>
      </c>
    </row>
    <row r="89" spans="1:10" x14ac:dyDescent="0.25">
      <c r="A89" s="167">
        <v>43159</v>
      </c>
      <c r="B89">
        <v>2</v>
      </c>
      <c r="C89" t="s">
        <v>51</v>
      </c>
      <c r="D89">
        <v>0</v>
      </c>
      <c r="E89">
        <v>0</v>
      </c>
      <c r="F89">
        <v>0</v>
      </c>
      <c r="G89">
        <f>SUMIF(C$2:C89,Historico_y_Forms[[#This Row],[Proyecto]],D$2:D89)</f>
        <v>0</v>
      </c>
      <c r="H89">
        <f>SUMIF(C$2:C89,Historico_y_Forms[[#This Row],[Proyecto]],F$2:F89)</f>
        <v>0</v>
      </c>
      <c r="I8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9">
        <f>SUMIF(C$2:C89,Historico_y_Forms[[#This Row],[Proyecto]],E$2:E89)</f>
        <v>0</v>
      </c>
    </row>
    <row r="90" spans="1:10" x14ac:dyDescent="0.25">
      <c r="A90" s="167">
        <v>43159</v>
      </c>
      <c r="B90">
        <v>3</v>
      </c>
      <c r="C90" t="s">
        <v>52</v>
      </c>
      <c r="D90">
        <v>0</v>
      </c>
      <c r="E90">
        <v>0</v>
      </c>
      <c r="F90">
        <v>0</v>
      </c>
      <c r="G90">
        <f>SUMIF(C$2:C90,Historico_y_Forms[[#This Row],[Proyecto]],D$2:D90)</f>
        <v>0</v>
      </c>
      <c r="H90">
        <f>SUMIF(C$2:C90,Historico_y_Forms[[#This Row],[Proyecto]],F$2:F90)</f>
        <v>0</v>
      </c>
      <c r="I9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0">
        <f>SUMIF(C$2:C90,Historico_y_Forms[[#This Row],[Proyecto]],E$2:E90)</f>
        <v>0</v>
      </c>
    </row>
    <row r="91" spans="1:10" x14ac:dyDescent="0.25">
      <c r="A91" s="167">
        <v>43159</v>
      </c>
      <c r="B91">
        <v>1</v>
      </c>
      <c r="C91" t="s">
        <v>50</v>
      </c>
      <c r="D91">
        <v>0</v>
      </c>
      <c r="E91">
        <v>0</v>
      </c>
      <c r="F91">
        <v>0</v>
      </c>
      <c r="G91">
        <f>SUMIF(C$2:C91,Historico_y_Forms[[#This Row],[Proyecto]],D$2:D91)</f>
        <v>0</v>
      </c>
      <c r="H91">
        <f>SUMIF(C$2:C91,Historico_y_Forms[[#This Row],[Proyecto]],F$2:F91)</f>
        <v>0</v>
      </c>
      <c r="I91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91">
        <f>SUMIF(C$2:C91,Historico_y_Forms[[#This Row],[Proyecto]],E$2:E91)</f>
        <v>0</v>
      </c>
    </row>
    <row r="92" spans="1:10" x14ac:dyDescent="0.25">
      <c r="A92" s="167">
        <v>43190</v>
      </c>
      <c r="B92">
        <v>22</v>
      </c>
      <c r="C92" t="s">
        <v>140</v>
      </c>
      <c r="D92">
        <v>0</v>
      </c>
      <c r="E92">
        <v>0</v>
      </c>
      <c r="F92">
        <v>0</v>
      </c>
      <c r="G92">
        <f>SUMIF(C$2:C92,Historico_y_Forms[[#This Row],[Proyecto]],D$2:D92)</f>
        <v>0</v>
      </c>
      <c r="H92">
        <f>SUMIF(C$2:C92,Historico_y_Forms[[#This Row],[Proyecto]],F$2:F92)</f>
        <v>0</v>
      </c>
      <c r="I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2">
        <f>SUMIF(C$2:C92,Historico_y_Forms[[#This Row],[Proyecto]],E$2:E92)</f>
        <v>0</v>
      </c>
    </row>
    <row r="93" spans="1:10" x14ac:dyDescent="0.25">
      <c r="A93" s="167">
        <v>43190</v>
      </c>
      <c r="B93">
        <v>16</v>
      </c>
      <c r="C93" t="s">
        <v>136</v>
      </c>
      <c r="D93">
        <v>0</v>
      </c>
      <c r="E93">
        <v>0</v>
      </c>
      <c r="F93">
        <v>0</v>
      </c>
      <c r="G93">
        <f>SUMIF(C$2:C93,Historico_y_Forms[[#This Row],[Proyecto]],D$2:D93)</f>
        <v>0</v>
      </c>
      <c r="H93">
        <f>SUMIF(C$2:C93,Historico_y_Forms[[#This Row],[Proyecto]],F$2:F93)</f>
        <v>0</v>
      </c>
      <c r="I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3">
        <f>SUMIF(C$2:C93,Historico_y_Forms[[#This Row],[Proyecto]],E$2:E93)</f>
        <v>0</v>
      </c>
    </row>
    <row r="94" spans="1:10" x14ac:dyDescent="0.25">
      <c r="A94" s="167">
        <v>43190</v>
      </c>
      <c r="B94">
        <v>17</v>
      </c>
      <c r="C94" t="s">
        <v>137</v>
      </c>
      <c r="D94">
        <v>0</v>
      </c>
      <c r="E94">
        <v>0</v>
      </c>
      <c r="F94">
        <v>0</v>
      </c>
      <c r="G94">
        <f>SUMIF(C$2:C94,Historico_y_Forms[[#This Row],[Proyecto]],D$2:D94)</f>
        <v>0</v>
      </c>
      <c r="H94">
        <f>SUMIF(C$2:C94,Historico_y_Forms[[#This Row],[Proyecto]],F$2:F94)</f>
        <v>0</v>
      </c>
      <c r="I9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4">
        <f>SUMIF(C$2:C94,Historico_y_Forms[[#This Row],[Proyecto]],E$2:E94)</f>
        <v>0</v>
      </c>
    </row>
    <row r="95" spans="1:10" x14ac:dyDescent="0.25">
      <c r="A95" s="167">
        <v>43190</v>
      </c>
      <c r="B95">
        <v>11</v>
      </c>
      <c r="C95" t="s">
        <v>131</v>
      </c>
      <c r="D95">
        <v>0</v>
      </c>
      <c r="E95">
        <v>0</v>
      </c>
      <c r="F95">
        <v>0</v>
      </c>
      <c r="G95">
        <f>SUMIF(C$2:C95,Historico_y_Forms[[#This Row],[Proyecto]],D$2:D95)</f>
        <v>0</v>
      </c>
      <c r="H95">
        <f>SUMIF(C$2:C95,Historico_y_Forms[[#This Row],[Proyecto]],F$2:F95)</f>
        <v>0</v>
      </c>
      <c r="I9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95">
        <f>SUMIF(C$2:C95,Historico_y_Forms[[#This Row],[Proyecto]],E$2:E95)</f>
        <v>0</v>
      </c>
    </row>
    <row r="96" spans="1:10" x14ac:dyDescent="0.25">
      <c r="A96" s="167">
        <v>43190</v>
      </c>
      <c r="B96">
        <v>40</v>
      </c>
      <c r="C96" t="s">
        <v>149</v>
      </c>
      <c r="D96">
        <v>6</v>
      </c>
      <c r="E96">
        <v>0</v>
      </c>
      <c r="F96">
        <v>0</v>
      </c>
      <c r="G96">
        <f>SUMIF(C$2:C96,Historico_y_Forms[[#This Row],[Proyecto]],D$2:D96)</f>
        <v>347</v>
      </c>
      <c r="H96">
        <f>SUMIF(C$2:C96,Historico_y_Forms[[#This Row],[Proyecto]],F$2:F96)</f>
        <v>0</v>
      </c>
      <c r="I96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96">
        <f>SUMIF(C$2:C96,Historico_y_Forms[[#This Row],[Proyecto]],E$2:E96)</f>
        <v>0</v>
      </c>
    </row>
    <row r="97" spans="1:10" x14ac:dyDescent="0.25">
      <c r="A97" s="167">
        <v>43190</v>
      </c>
      <c r="B97">
        <v>12</v>
      </c>
      <c r="C97" t="s">
        <v>132</v>
      </c>
      <c r="D97">
        <v>0</v>
      </c>
      <c r="E97">
        <v>0</v>
      </c>
      <c r="F97">
        <v>0</v>
      </c>
      <c r="G97">
        <f>SUMIF(C$2:C97,Historico_y_Forms[[#This Row],[Proyecto]],D$2:D97)</f>
        <v>0</v>
      </c>
      <c r="H97">
        <f>SUMIF(C$2:C97,Historico_y_Forms[[#This Row],[Proyecto]],F$2:F97)</f>
        <v>0</v>
      </c>
      <c r="I9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7">
        <f>SUMIF(C$2:C97,Historico_y_Forms[[#This Row],[Proyecto]],E$2:E97)</f>
        <v>0</v>
      </c>
    </row>
    <row r="98" spans="1:10" x14ac:dyDescent="0.25">
      <c r="A98" s="167">
        <v>43190</v>
      </c>
      <c r="B98">
        <v>13</v>
      </c>
      <c r="C98" t="s">
        <v>133</v>
      </c>
      <c r="D98">
        <v>0</v>
      </c>
      <c r="E98">
        <v>0</v>
      </c>
      <c r="F98">
        <v>0</v>
      </c>
      <c r="G98">
        <f>SUMIF(C$2:C98,Historico_y_Forms[[#This Row],[Proyecto]],D$2:D98)</f>
        <v>0</v>
      </c>
      <c r="H98">
        <f>SUMIF(C$2:C98,Historico_y_Forms[[#This Row],[Proyecto]],F$2:F98)</f>
        <v>0</v>
      </c>
      <c r="I9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8">
        <f>SUMIF(C$2:C98,Historico_y_Forms[[#This Row],[Proyecto]],E$2:E98)</f>
        <v>0</v>
      </c>
    </row>
    <row r="99" spans="1:10" x14ac:dyDescent="0.25">
      <c r="A99" s="167">
        <v>43190</v>
      </c>
      <c r="B99">
        <v>14</v>
      </c>
      <c r="C99" t="s">
        <v>134</v>
      </c>
      <c r="D99">
        <v>0</v>
      </c>
      <c r="E99">
        <v>0</v>
      </c>
      <c r="F99">
        <v>0</v>
      </c>
      <c r="G99">
        <f>SUMIF(C$2:C99,Historico_y_Forms[[#This Row],[Proyecto]],D$2:D99)</f>
        <v>0</v>
      </c>
      <c r="H99">
        <f>SUMIF(C$2:C99,Historico_y_Forms[[#This Row],[Proyecto]],F$2:F99)</f>
        <v>0</v>
      </c>
      <c r="I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9">
        <f>SUMIF(C$2:C99,Historico_y_Forms[[#This Row],[Proyecto]],E$2:E99)</f>
        <v>0</v>
      </c>
    </row>
    <row r="100" spans="1:10" x14ac:dyDescent="0.25">
      <c r="A100" s="167">
        <v>43190</v>
      </c>
      <c r="B100">
        <v>15</v>
      </c>
      <c r="C100" t="s">
        <v>135</v>
      </c>
      <c r="D100">
        <v>0</v>
      </c>
      <c r="E100">
        <v>0</v>
      </c>
      <c r="F100">
        <v>0</v>
      </c>
      <c r="G100">
        <f>SUMIF(C$2:C100,Historico_y_Forms[[#This Row],[Proyecto]],D$2:D100)</f>
        <v>0</v>
      </c>
      <c r="H100">
        <f>SUMIF(C$2:C100,Historico_y_Forms[[#This Row],[Proyecto]],F$2:F100)</f>
        <v>0</v>
      </c>
      <c r="I10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0">
        <f>SUMIF(C$2:C100,Historico_y_Forms[[#This Row],[Proyecto]],E$2:E100)</f>
        <v>0</v>
      </c>
    </row>
    <row r="101" spans="1:10" x14ac:dyDescent="0.25">
      <c r="A101" s="167">
        <v>43190</v>
      </c>
      <c r="B101">
        <v>41</v>
      </c>
      <c r="C101" t="s">
        <v>150</v>
      </c>
      <c r="D101">
        <v>3</v>
      </c>
      <c r="E101">
        <v>6</v>
      </c>
      <c r="F101">
        <v>0</v>
      </c>
      <c r="G101">
        <f>SUMIF(C$2:C101,Historico_y_Forms[[#This Row],[Proyecto]],D$2:D101)</f>
        <v>112</v>
      </c>
      <c r="H101">
        <f>SUMIF(C$2:C101,Historico_y_Forms[[#This Row],[Proyecto]],F$2:F101)</f>
        <v>0</v>
      </c>
      <c r="I101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101">
        <f>SUMIF(C$2:C101,Historico_y_Forms[[#This Row],[Proyecto]],E$2:E101)</f>
        <v>54</v>
      </c>
    </row>
    <row r="102" spans="1:10" x14ac:dyDescent="0.25">
      <c r="A102" s="167">
        <v>43190</v>
      </c>
      <c r="B102">
        <v>10</v>
      </c>
      <c r="C102" t="s">
        <v>81</v>
      </c>
      <c r="D102">
        <v>0</v>
      </c>
      <c r="E102">
        <v>0</v>
      </c>
      <c r="F102">
        <v>0</v>
      </c>
      <c r="G102">
        <f>SUMIF(C$2:C102,Historico_y_Forms[[#This Row],[Proyecto]],D$2:D102)</f>
        <v>0</v>
      </c>
      <c r="H102">
        <f>SUMIF(C$2:C102,Historico_y_Forms[[#This Row],[Proyecto]],F$2:F102)</f>
        <v>0</v>
      </c>
      <c r="I10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2">
        <f>SUMIF(C$2:C102,Historico_y_Forms[[#This Row],[Proyecto]],E$2:E102)</f>
        <v>0</v>
      </c>
    </row>
    <row r="103" spans="1:10" x14ac:dyDescent="0.25">
      <c r="A103" s="167">
        <v>43190</v>
      </c>
      <c r="B103">
        <v>23</v>
      </c>
      <c r="C103" t="s">
        <v>142</v>
      </c>
      <c r="D103">
        <v>0</v>
      </c>
      <c r="E103">
        <v>0</v>
      </c>
      <c r="F103">
        <v>0</v>
      </c>
      <c r="G103">
        <f>SUMIF(C$2:C103,Historico_y_Forms[[#This Row],[Proyecto]],D$2:D103)</f>
        <v>93</v>
      </c>
      <c r="H103">
        <f>SUMIF(C$2:C103,Historico_y_Forms[[#This Row],[Proyecto]],F$2:F103)</f>
        <v>0</v>
      </c>
      <c r="I10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03">
        <f>SUMIF(C$2:C103,Historico_y_Forms[[#This Row],[Proyecto]],E$2:E103)</f>
        <v>0</v>
      </c>
    </row>
    <row r="104" spans="1:10" x14ac:dyDescent="0.25">
      <c r="A104" s="167">
        <v>43190</v>
      </c>
      <c r="B104">
        <v>24</v>
      </c>
      <c r="C104" t="s">
        <v>143</v>
      </c>
      <c r="D104">
        <v>3</v>
      </c>
      <c r="E104">
        <v>3</v>
      </c>
      <c r="F104">
        <v>0</v>
      </c>
      <c r="G104">
        <f>SUMIF(C$2:C104,Historico_y_Forms[[#This Row],[Proyecto]],D$2:D104)</f>
        <v>56</v>
      </c>
      <c r="H104">
        <f>SUMIF(C$2:C104,Historico_y_Forms[[#This Row],[Proyecto]],F$2:F104)</f>
        <v>1</v>
      </c>
      <c r="I104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104">
        <f>SUMIF(C$2:C104,Historico_y_Forms[[#This Row],[Proyecto]],E$2:E104)</f>
        <v>42</v>
      </c>
    </row>
    <row r="105" spans="1:10" x14ac:dyDescent="0.25">
      <c r="A105" s="167">
        <v>43190</v>
      </c>
      <c r="B105">
        <v>25</v>
      </c>
      <c r="C105" t="s">
        <v>92</v>
      </c>
      <c r="D105">
        <v>0</v>
      </c>
      <c r="E105">
        <v>0</v>
      </c>
      <c r="F105">
        <v>0</v>
      </c>
      <c r="G105">
        <f>SUMIF(C$2:C105,Historico_y_Forms[[#This Row],[Proyecto]],D$2:D105)</f>
        <v>0</v>
      </c>
      <c r="H105">
        <f>SUMIF(C$2:C105,Historico_y_Forms[[#This Row],[Proyecto]],F$2:F105)</f>
        <v>0</v>
      </c>
      <c r="I10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5">
        <f>SUMIF(C$2:C105,Historico_y_Forms[[#This Row],[Proyecto]],E$2:E105)</f>
        <v>0</v>
      </c>
    </row>
    <row r="106" spans="1:10" x14ac:dyDescent="0.25">
      <c r="A106" s="167">
        <v>43190</v>
      </c>
      <c r="B106">
        <v>26</v>
      </c>
      <c r="C106" t="s">
        <v>141</v>
      </c>
      <c r="D106">
        <v>0</v>
      </c>
      <c r="E106">
        <v>0</v>
      </c>
      <c r="F106">
        <v>0</v>
      </c>
      <c r="G106">
        <f>SUMIF(C$2:C106,Historico_y_Forms[[#This Row],[Proyecto]],D$2:D106)</f>
        <v>0</v>
      </c>
      <c r="H106">
        <f>SUMIF(C$2:C106,Historico_y_Forms[[#This Row],[Proyecto]],F$2:F106)</f>
        <v>0</v>
      </c>
      <c r="I10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6">
        <f>SUMIF(C$2:C106,Historico_y_Forms[[#This Row],[Proyecto]],E$2:E106)</f>
        <v>0</v>
      </c>
    </row>
    <row r="107" spans="1:10" x14ac:dyDescent="0.25">
      <c r="A107" s="167">
        <v>43190</v>
      </c>
      <c r="B107">
        <v>7</v>
      </c>
      <c r="C107" t="s">
        <v>128</v>
      </c>
      <c r="D107">
        <v>0</v>
      </c>
      <c r="E107">
        <v>0</v>
      </c>
      <c r="F107">
        <v>0</v>
      </c>
      <c r="G107">
        <f>SUMIF(C$2:C107,Historico_y_Forms[[#This Row],[Proyecto]],D$2:D107)</f>
        <v>0</v>
      </c>
      <c r="H107">
        <f>SUMIF(C$2:C107,Historico_y_Forms[[#This Row],[Proyecto]],F$2:F107)</f>
        <v>0</v>
      </c>
      <c r="I10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7">
        <f>SUMIF(C$2:C107,Historico_y_Forms[[#This Row],[Proyecto]],E$2:E107)</f>
        <v>0</v>
      </c>
    </row>
    <row r="108" spans="1:10" x14ac:dyDescent="0.25">
      <c r="A108" s="167">
        <v>43190</v>
      </c>
      <c r="B108">
        <v>27</v>
      </c>
      <c r="C108" t="s">
        <v>30</v>
      </c>
      <c r="D108">
        <v>0</v>
      </c>
      <c r="E108">
        <v>0</v>
      </c>
      <c r="F108">
        <v>0</v>
      </c>
      <c r="G108">
        <f>SUMIF(C$2:C108,Historico_y_Forms[[#This Row],[Proyecto]],D$2:D108)</f>
        <v>0</v>
      </c>
      <c r="H108">
        <f>SUMIF(C$2:C108,Historico_y_Forms[[#This Row],[Proyecto]],F$2:F108)</f>
        <v>0</v>
      </c>
      <c r="I1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8">
        <f>SUMIF(C$2:C108,Historico_y_Forms[[#This Row],[Proyecto]],E$2:E108)</f>
        <v>0</v>
      </c>
    </row>
    <row r="109" spans="1:10" x14ac:dyDescent="0.25">
      <c r="A109" s="167">
        <v>43190</v>
      </c>
      <c r="B109">
        <v>28</v>
      </c>
      <c r="C109" t="s">
        <v>31</v>
      </c>
      <c r="D109">
        <v>0</v>
      </c>
      <c r="E109">
        <v>0</v>
      </c>
      <c r="F109">
        <v>0</v>
      </c>
      <c r="G109">
        <f>SUMIF(C$2:C109,Historico_y_Forms[[#This Row],[Proyecto]],D$2:D109)</f>
        <v>0</v>
      </c>
      <c r="H109">
        <f>SUMIF(C$2:C109,Historico_y_Forms[[#This Row],[Proyecto]],F$2:F109)</f>
        <v>0</v>
      </c>
      <c r="I1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9">
        <f>SUMIF(C$2:C109,Historico_y_Forms[[#This Row],[Proyecto]],E$2:E109)</f>
        <v>0</v>
      </c>
    </row>
    <row r="110" spans="1:10" x14ac:dyDescent="0.25">
      <c r="A110" s="167">
        <v>43190</v>
      </c>
      <c r="B110">
        <v>44</v>
      </c>
      <c r="C110" t="s">
        <v>154</v>
      </c>
      <c r="D110">
        <v>0</v>
      </c>
      <c r="E110">
        <v>2</v>
      </c>
      <c r="F110">
        <v>0</v>
      </c>
      <c r="G110">
        <f>SUMIF(C$2:C110,Historico_y_Forms[[#This Row],[Proyecto]],D$2:D110)</f>
        <v>77</v>
      </c>
      <c r="H110">
        <f>SUMIF(C$2:C110,Historico_y_Forms[[#This Row],[Proyecto]],F$2:F110)</f>
        <v>0</v>
      </c>
      <c r="I110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110">
        <f>SUMIF(C$2:C110,Historico_y_Forms[[#This Row],[Proyecto]],E$2:E110)</f>
        <v>90</v>
      </c>
    </row>
    <row r="111" spans="1:10" x14ac:dyDescent="0.25">
      <c r="A111" s="167">
        <v>43190</v>
      </c>
      <c r="B111">
        <v>37</v>
      </c>
      <c r="C111" t="s">
        <v>146</v>
      </c>
      <c r="D111">
        <v>4</v>
      </c>
      <c r="E111">
        <v>3</v>
      </c>
      <c r="F111">
        <v>0</v>
      </c>
      <c r="G111">
        <f>SUMIF(C$2:C111,Historico_y_Forms[[#This Row],[Proyecto]],D$2:D111)</f>
        <v>127</v>
      </c>
      <c r="H111">
        <f>SUMIF(C$2:C111,Historico_y_Forms[[#This Row],[Proyecto]],F$2:F111)</f>
        <v>0</v>
      </c>
      <c r="I111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111">
        <f>SUMIF(C$2:C111,Historico_y_Forms[[#This Row],[Proyecto]],E$2:E111)</f>
        <v>105</v>
      </c>
    </row>
    <row r="112" spans="1:10" x14ac:dyDescent="0.25">
      <c r="A112" s="167">
        <v>43190</v>
      </c>
      <c r="B112">
        <v>6</v>
      </c>
      <c r="C112" t="s">
        <v>127</v>
      </c>
      <c r="D112">
        <v>0</v>
      </c>
      <c r="E112">
        <v>0</v>
      </c>
      <c r="F112">
        <v>0</v>
      </c>
      <c r="G112">
        <f>SUMIF(C$2:C112,Historico_y_Forms[[#This Row],[Proyecto]],D$2:D112)</f>
        <v>0</v>
      </c>
      <c r="H112">
        <f>SUMIF(C$2:C112,Historico_y_Forms[[#This Row],[Proyecto]],F$2:F112)</f>
        <v>0</v>
      </c>
      <c r="I11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2">
        <f>SUMIF(C$2:C112,Historico_y_Forms[[#This Row],[Proyecto]],E$2:E112)</f>
        <v>0</v>
      </c>
    </row>
    <row r="113" spans="1:10" x14ac:dyDescent="0.25">
      <c r="A113" s="167">
        <v>43190</v>
      </c>
      <c r="B113">
        <v>5</v>
      </c>
      <c r="C113" t="s">
        <v>125</v>
      </c>
      <c r="D113">
        <v>0</v>
      </c>
      <c r="E113">
        <v>0</v>
      </c>
      <c r="F113">
        <v>0</v>
      </c>
      <c r="G113">
        <f>SUMIF(C$2:C113,Historico_y_Forms[[#This Row],[Proyecto]],D$2:D113)</f>
        <v>0</v>
      </c>
      <c r="H113">
        <f>SUMIF(C$2:C113,Historico_y_Forms[[#This Row],[Proyecto]],F$2:F113)</f>
        <v>0</v>
      </c>
      <c r="I11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113">
        <f>SUMIF(C$2:C113,Historico_y_Forms[[#This Row],[Proyecto]],E$2:E113)</f>
        <v>0</v>
      </c>
    </row>
    <row r="114" spans="1:10" x14ac:dyDescent="0.25">
      <c r="A114" s="167">
        <v>43190</v>
      </c>
      <c r="B114">
        <v>38</v>
      </c>
      <c r="C114" t="s">
        <v>147</v>
      </c>
      <c r="D114">
        <v>5</v>
      </c>
      <c r="E114">
        <v>0</v>
      </c>
      <c r="F114">
        <v>0</v>
      </c>
      <c r="G114">
        <f>SUMIF(C$2:C114,Historico_y_Forms[[#This Row],[Proyecto]],D$2:D114)</f>
        <v>90</v>
      </c>
      <c r="H114">
        <f>SUMIF(C$2:C114,Historico_y_Forms[[#This Row],[Proyecto]],F$2:F114)</f>
        <v>0</v>
      </c>
      <c r="I114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114">
        <f>SUMIF(C$2:C114,Historico_y_Forms[[#This Row],[Proyecto]],E$2:E114)</f>
        <v>0</v>
      </c>
    </row>
    <row r="115" spans="1:10" x14ac:dyDescent="0.25">
      <c r="A115" s="167">
        <v>43190</v>
      </c>
      <c r="B115">
        <v>4</v>
      </c>
      <c r="C115" t="s">
        <v>126</v>
      </c>
      <c r="D115">
        <v>0</v>
      </c>
      <c r="E115">
        <v>0</v>
      </c>
      <c r="F115">
        <v>0</v>
      </c>
      <c r="G115">
        <f>SUMIF(C$2:C115,Historico_y_Forms[[#This Row],[Proyecto]],D$2:D115)</f>
        <v>0</v>
      </c>
      <c r="H115">
        <f>SUMIF(C$2:C115,Historico_y_Forms[[#This Row],[Proyecto]],F$2:F115)</f>
        <v>0</v>
      </c>
      <c r="I11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115">
        <f>SUMIF(C$2:C115,Historico_y_Forms[[#This Row],[Proyecto]],E$2:E115)</f>
        <v>0</v>
      </c>
    </row>
    <row r="116" spans="1:10" x14ac:dyDescent="0.25">
      <c r="A116" s="167">
        <v>43190</v>
      </c>
      <c r="B116">
        <v>8</v>
      </c>
      <c r="C116" t="s">
        <v>77</v>
      </c>
      <c r="D116">
        <v>0</v>
      </c>
      <c r="E116">
        <v>0</v>
      </c>
      <c r="F116">
        <v>0</v>
      </c>
      <c r="G116">
        <f>SUMIF(C$2:C116,Historico_y_Forms[[#This Row],[Proyecto]],D$2:D116)</f>
        <v>0</v>
      </c>
      <c r="H116">
        <f>SUMIF(C$2:C116,Historico_y_Forms[[#This Row],[Proyecto]],F$2:F116)</f>
        <v>0</v>
      </c>
      <c r="I116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116">
        <f>SUMIF(C$2:C116,Historico_y_Forms[[#This Row],[Proyecto]],E$2:E116)</f>
        <v>0</v>
      </c>
    </row>
    <row r="117" spans="1:10" x14ac:dyDescent="0.25">
      <c r="A117" s="167">
        <v>43190</v>
      </c>
      <c r="B117">
        <v>18</v>
      </c>
      <c r="C117" t="s">
        <v>152</v>
      </c>
      <c r="D117">
        <v>5</v>
      </c>
      <c r="E117">
        <v>8</v>
      </c>
      <c r="F117">
        <v>0</v>
      </c>
      <c r="G117">
        <f>SUMIF(C$2:C117,Historico_y_Forms[[#This Row],[Proyecto]],D$2:D117)</f>
        <v>136</v>
      </c>
      <c r="H117">
        <f>SUMIF(C$2:C117,Historico_y_Forms[[#This Row],[Proyecto]],F$2:F117)</f>
        <v>0</v>
      </c>
      <c r="I117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17">
        <f>SUMIF(C$2:C117,Historico_y_Forms[[#This Row],[Proyecto]],E$2:E117)</f>
        <v>132</v>
      </c>
    </row>
    <row r="118" spans="1:10" x14ac:dyDescent="0.25">
      <c r="A118" s="167">
        <v>43190</v>
      </c>
      <c r="B118">
        <v>19</v>
      </c>
      <c r="C118" t="s">
        <v>138</v>
      </c>
      <c r="D118">
        <v>3</v>
      </c>
      <c r="E118">
        <v>4</v>
      </c>
      <c r="F118">
        <v>0</v>
      </c>
      <c r="G118">
        <f>SUMIF(C$2:C118,Historico_y_Forms[[#This Row],[Proyecto]],D$2:D118)</f>
        <v>3</v>
      </c>
      <c r="H118">
        <f>SUMIF(C$2:C118,Historico_y_Forms[[#This Row],[Proyecto]],F$2:F118)</f>
        <v>0</v>
      </c>
      <c r="I118">
        <f>VLOOKUP(Historico_y_Forms[[#This Row],[Proyecto]],Dim_Proyectos[[#All],[Proyecto]:[Fecha de terminacion]],5,0)-Historico_y_Forms[[#This Row],[Ventas acumuladas]]+Historico_y_Forms[[#This Row],[Desistimientos acumulados]]</f>
        <v>173</v>
      </c>
      <c r="J118">
        <f>SUMIF(C$2:C118,Historico_y_Forms[[#This Row],[Proyecto]],E$2:E118)</f>
        <v>4</v>
      </c>
    </row>
    <row r="119" spans="1:10" x14ac:dyDescent="0.25">
      <c r="A119" s="167">
        <v>43190</v>
      </c>
      <c r="B119">
        <v>20</v>
      </c>
      <c r="C119" t="s">
        <v>88</v>
      </c>
      <c r="D119">
        <v>0</v>
      </c>
      <c r="E119">
        <v>0</v>
      </c>
      <c r="F119">
        <v>0</v>
      </c>
      <c r="G119">
        <f>SUMIF(C$2:C119,Historico_y_Forms[[#This Row],[Proyecto]],D$2:D119)</f>
        <v>0</v>
      </c>
      <c r="H119">
        <f>SUMIF(C$2:C119,Historico_y_Forms[[#This Row],[Proyecto]],F$2:F119)</f>
        <v>0</v>
      </c>
      <c r="I1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9">
        <f>SUMIF(C$2:C119,Historico_y_Forms[[#This Row],[Proyecto]],E$2:E119)</f>
        <v>0</v>
      </c>
    </row>
    <row r="120" spans="1:10" x14ac:dyDescent="0.25">
      <c r="A120" s="167">
        <v>43190</v>
      </c>
      <c r="B120">
        <v>45</v>
      </c>
      <c r="C120" t="s">
        <v>155</v>
      </c>
      <c r="D120">
        <v>5</v>
      </c>
      <c r="E120">
        <v>0</v>
      </c>
      <c r="F120">
        <v>0</v>
      </c>
      <c r="G120">
        <f>SUMIF(C$2:C120,Historico_y_Forms[[#This Row],[Proyecto]],D$2:D120)</f>
        <v>128</v>
      </c>
      <c r="H120">
        <f>SUMIF(C$2:C120,Historico_y_Forms[[#This Row],[Proyecto]],F$2:F120)</f>
        <v>0</v>
      </c>
      <c r="I120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120">
        <f>SUMIF(C$2:C120,Historico_y_Forms[[#This Row],[Proyecto]],E$2:E120)</f>
        <v>0</v>
      </c>
    </row>
    <row r="121" spans="1:10" x14ac:dyDescent="0.25">
      <c r="A121" s="167">
        <v>43190</v>
      </c>
      <c r="B121">
        <v>31</v>
      </c>
      <c r="C121" t="s">
        <v>97</v>
      </c>
      <c r="D121">
        <v>0</v>
      </c>
      <c r="E121">
        <v>0</v>
      </c>
      <c r="F121">
        <v>0</v>
      </c>
      <c r="G121">
        <f>SUMIF(C$2:C121,Historico_y_Forms[[#This Row],[Proyecto]],D$2:D121)</f>
        <v>0</v>
      </c>
      <c r="H121">
        <f>SUMIF(C$2:C121,Historico_y_Forms[[#This Row],[Proyecto]],F$2:F121)</f>
        <v>0</v>
      </c>
      <c r="I1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1">
        <f>SUMIF(C$2:C121,Historico_y_Forms[[#This Row],[Proyecto]],E$2:E121)</f>
        <v>0</v>
      </c>
    </row>
    <row r="122" spans="1:10" x14ac:dyDescent="0.25">
      <c r="A122" s="167">
        <v>43190</v>
      </c>
      <c r="B122">
        <v>32</v>
      </c>
      <c r="C122" t="s">
        <v>100</v>
      </c>
      <c r="D122">
        <v>0</v>
      </c>
      <c r="E122">
        <v>0</v>
      </c>
      <c r="F122">
        <v>0</v>
      </c>
      <c r="G122">
        <f>SUMIF(C$2:C122,Historico_y_Forms[[#This Row],[Proyecto]],D$2:D122)</f>
        <v>0</v>
      </c>
      <c r="H122">
        <f>SUMIF(C$2:C122,Historico_y_Forms[[#This Row],[Proyecto]],F$2:F122)</f>
        <v>0</v>
      </c>
      <c r="I12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2">
        <f>SUMIF(C$2:C122,Historico_y_Forms[[#This Row],[Proyecto]],E$2:E122)</f>
        <v>0</v>
      </c>
    </row>
    <row r="123" spans="1:10" x14ac:dyDescent="0.25">
      <c r="A123" s="167">
        <v>43190</v>
      </c>
      <c r="B123">
        <v>33</v>
      </c>
      <c r="C123" t="s">
        <v>101</v>
      </c>
      <c r="D123">
        <v>0</v>
      </c>
      <c r="E123">
        <v>0</v>
      </c>
      <c r="F123">
        <v>0</v>
      </c>
      <c r="G123">
        <f>SUMIF(C$2:C123,Historico_y_Forms[[#This Row],[Proyecto]],D$2:D123)</f>
        <v>0</v>
      </c>
      <c r="H123">
        <f>SUMIF(C$2:C123,Historico_y_Forms[[#This Row],[Proyecto]],F$2:F123)</f>
        <v>0</v>
      </c>
      <c r="I12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3">
        <f>SUMIF(C$2:C123,Historico_y_Forms[[#This Row],[Proyecto]],E$2:E123)</f>
        <v>0</v>
      </c>
    </row>
    <row r="124" spans="1:10" x14ac:dyDescent="0.25">
      <c r="A124" s="167">
        <v>43190</v>
      </c>
      <c r="B124">
        <v>34</v>
      </c>
      <c r="C124" t="s">
        <v>102</v>
      </c>
      <c r="D124">
        <v>0</v>
      </c>
      <c r="E124">
        <v>0</v>
      </c>
      <c r="F124">
        <v>0</v>
      </c>
      <c r="G124">
        <f>SUMIF(C$2:C124,Historico_y_Forms[[#This Row],[Proyecto]],D$2:D124)</f>
        <v>0</v>
      </c>
      <c r="H124">
        <f>SUMIF(C$2:C124,Historico_y_Forms[[#This Row],[Proyecto]],F$2:F124)</f>
        <v>0</v>
      </c>
      <c r="I12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4">
        <f>SUMIF(C$2:C124,Historico_y_Forms[[#This Row],[Proyecto]],E$2:E124)</f>
        <v>0</v>
      </c>
    </row>
    <row r="125" spans="1:10" x14ac:dyDescent="0.25">
      <c r="A125" s="167">
        <v>43190</v>
      </c>
      <c r="B125">
        <v>29</v>
      </c>
      <c r="C125" t="s">
        <v>32</v>
      </c>
      <c r="D125">
        <v>0</v>
      </c>
      <c r="E125">
        <v>0</v>
      </c>
      <c r="F125">
        <v>0</v>
      </c>
      <c r="G125">
        <f>SUMIF(C$2:C125,Historico_y_Forms[[#This Row],[Proyecto]],D$2:D125)</f>
        <v>0</v>
      </c>
      <c r="H125">
        <f>SUMIF(C$2:C125,Historico_y_Forms[[#This Row],[Proyecto]],F$2:F125)</f>
        <v>0</v>
      </c>
      <c r="I1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5">
        <f>SUMIF(C$2:C125,Historico_y_Forms[[#This Row],[Proyecto]],E$2:E125)</f>
        <v>0</v>
      </c>
    </row>
    <row r="126" spans="1:10" x14ac:dyDescent="0.25">
      <c r="A126" s="167">
        <v>43190</v>
      </c>
      <c r="B126">
        <v>30</v>
      </c>
      <c r="C126" t="s">
        <v>33</v>
      </c>
      <c r="D126">
        <v>0</v>
      </c>
      <c r="E126">
        <v>0</v>
      </c>
      <c r="F126">
        <v>0</v>
      </c>
      <c r="G126">
        <f>SUMIF(C$2:C126,Historico_y_Forms[[#This Row],[Proyecto]],D$2:D126)</f>
        <v>0</v>
      </c>
      <c r="H126">
        <f>SUMIF(C$2:C126,Historico_y_Forms[[#This Row],[Proyecto]],F$2:F126)</f>
        <v>0</v>
      </c>
      <c r="I1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6">
        <f>SUMIF(C$2:C126,Historico_y_Forms[[#This Row],[Proyecto]],E$2:E126)</f>
        <v>0</v>
      </c>
    </row>
    <row r="127" spans="1:10" x14ac:dyDescent="0.25">
      <c r="A127" s="167">
        <v>43190</v>
      </c>
      <c r="B127">
        <v>9</v>
      </c>
      <c r="C127" t="s">
        <v>130</v>
      </c>
      <c r="D127">
        <v>0</v>
      </c>
      <c r="E127">
        <v>0</v>
      </c>
      <c r="F127">
        <v>0</v>
      </c>
      <c r="G127">
        <f>SUMIF(C$2:C127,Historico_y_Forms[[#This Row],[Proyecto]],D$2:D127)</f>
        <v>0</v>
      </c>
      <c r="H127">
        <f>SUMIF(C$2:C127,Historico_y_Forms[[#This Row],[Proyecto]],F$2:F127)</f>
        <v>0</v>
      </c>
      <c r="I12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7">
        <f>SUMIF(C$2:C127,Historico_y_Forms[[#This Row],[Proyecto]],E$2:E127)</f>
        <v>0</v>
      </c>
    </row>
    <row r="128" spans="1:10" x14ac:dyDescent="0.25">
      <c r="A128" s="167">
        <v>43190</v>
      </c>
      <c r="B128">
        <v>35</v>
      </c>
      <c r="C128" t="s">
        <v>144</v>
      </c>
      <c r="D128">
        <v>0</v>
      </c>
      <c r="E128">
        <v>0</v>
      </c>
      <c r="F128">
        <v>0</v>
      </c>
      <c r="G128">
        <f>SUMIF(C$2:C128,Historico_y_Forms[[#This Row],[Proyecto]],D$2:D128)</f>
        <v>0</v>
      </c>
      <c r="H128">
        <f>SUMIF(C$2:C128,Historico_y_Forms[[#This Row],[Proyecto]],F$2:F128)</f>
        <v>0</v>
      </c>
      <c r="I1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8">
        <f>SUMIF(C$2:C128,Historico_y_Forms[[#This Row],[Proyecto]],E$2:E128)</f>
        <v>0</v>
      </c>
    </row>
    <row r="129" spans="1:10" x14ac:dyDescent="0.25">
      <c r="A129" s="167">
        <v>43190</v>
      </c>
      <c r="B129">
        <v>42</v>
      </c>
      <c r="C129" t="s">
        <v>151</v>
      </c>
      <c r="D129">
        <v>0</v>
      </c>
      <c r="E129">
        <v>0</v>
      </c>
      <c r="F129">
        <v>0</v>
      </c>
      <c r="G129">
        <f>SUMIF(C$2:C129,Historico_y_Forms[[#This Row],[Proyecto]],D$2:D129)</f>
        <v>0</v>
      </c>
      <c r="H129">
        <f>SUMIF(C$2:C129,Historico_y_Forms[[#This Row],[Proyecto]],F$2:F129)</f>
        <v>0</v>
      </c>
      <c r="I12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129">
        <f>SUMIF(C$2:C129,Historico_y_Forms[[#This Row],[Proyecto]],E$2:E129)</f>
        <v>0</v>
      </c>
    </row>
    <row r="130" spans="1:10" x14ac:dyDescent="0.25">
      <c r="A130" s="167">
        <v>43190</v>
      </c>
      <c r="B130">
        <v>39</v>
      </c>
      <c r="C130" t="s">
        <v>178</v>
      </c>
      <c r="D130">
        <v>4</v>
      </c>
      <c r="E130">
        <v>3</v>
      </c>
      <c r="F130">
        <v>0</v>
      </c>
      <c r="G130">
        <f>SUMIF(C$2:C130,Historico_y_Forms[[#This Row],[Proyecto]],D$2:D130)</f>
        <v>65</v>
      </c>
      <c r="H130">
        <f>SUMIF(C$2:C130,Historico_y_Forms[[#This Row],[Proyecto]],F$2:F130)</f>
        <v>0</v>
      </c>
      <c r="I130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130">
        <f>SUMIF(C$2:C130,Historico_y_Forms[[#This Row],[Proyecto]],E$2:E130)</f>
        <v>38</v>
      </c>
    </row>
    <row r="131" spans="1:10" x14ac:dyDescent="0.25">
      <c r="A131" s="167">
        <v>43190</v>
      </c>
      <c r="B131">
        <v>36</v>
      </c>
      <c r="C131" t="s">
        <v>145</v>
      </c>
      <c r="D131">
        <v>9</v>
      </c>
      <c r="E131">
        <v>6</v>
      </c>
      <c r="F131">
        <v>0</v>
      </c>
      <c r="G131">
        <f>SUMIF(C$2:C131,Historico_y_Forms[[#This Row],[Proyecto]],D$2:D131)</f>
        <v>126</v>
      </c>
      <c r="H131">
        <f>SUMIF(C$2:C131,Historico_y_Forms[[#This Row],[Proyecto]],F$2:F131)</f>
        <v>0</v>
      </c>
      <c r="I131">
        <f>VLOOKUP(Historico_y_Forms[[#This Row],[Proyecto]],Dim_Proyectos[[#All],[Proyecto]:[Fecha de terminacion]],5,0)-Historico_y_Forms[[#This Row],[Ventas acumuladas]]+Historico_y_Forms[[#This Row],[Desistimientos acumulados]]</f>
        <v>114</v>
      </c>
      <c r="J131">
        <f>SUMIF(C$2:C131,Historico_y_Forms[[#This Row],[Proyecto]],E$2:E131)</f>
        <v>90</v>
      </c>
    </row>
    <row r="132" spans="1:10" x14ac:dyDescent="0.25">
      <c r="A132" s="167">
        <v>43190</v>
      </c>
      <c r="B132">
        <v>43</v>
      </c>
      <c r="C132" t="s">
        <v>153</v>
      </c>
      <c r="D132">
        <v>0</v>
      </c>
      <c r="E132">
        <v>2</v>
      </c>
      <c r="F132">
        <v>0</v>
      </c>
      <c r="G132">
        <f>SUMIF(C$2:C132,Historico_y_Forms[[#This Row],[Proyecto]],D$2:D132)</f>
        <v>81</v>
      </c>
      <c r="H132">
        <f>SUMIF(C$2:C132,Historico_y_Forms[[#This Row],[Proyecto]],F$2:F132)</f>
        <v>0</v>
      </c>
      <c r="I13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32">
        <f>SUMIF(C$2:C132,Historico_y_Forms[[#This Row],[Proyecto]],E$2:E132)</f>
        <v>6</v>
      </c>
    </row>
    <row r="133" spans="1:10" x14ac:dyDescent="0.25">
      <c r="A133" s="167">
        <v>43190</v>
      </c>
      <c r="B133">
        <v>21</v>
      </c>
      <c r="C133" t="s">
        <v>139</v>
      </c>
      <c r="D133">
        <v>0</v>
      </c>
      <c r="E133">
        <v>0</v>
      </c>
      <c r="F133">
        <v>0</v>
      </c>
      <c r="G133">
        <f>SUMIF(C$2:C133,Historico_y_Forms[[#This Row],[Proyecto]],D$2:D133)</f>
        <v>0</v>
      </c>
      <c r="H133">
        <f>SUMIF(C$2:C133,Historico_y_Forms[[#This Row],[Proyecto]],F$2:F133)</f>
        <v>0</v>
      </c>
      <c r="I13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3">
        <f>SUMIF(C$2:C133,Historico_y_Forms[[#This Row],[Proyecto]],E$2:E133)</f>
        <v>0</v>
      </c>
    </row>
    <row r="134" spans="1:10" x14ac:dyDescent="0.25">
      <c r="A134" s="167">
        <v>43190</v>
      </c>
      <c r="B134">
        <v>2</v>
      </c>
      <c r="C134" t="s">
        <v>51</v>
      </c>
      <c r="D134">
        <v>0</v>
      </c>
      <c r="E134">
        <v>0</v>
      </c>
      <c r="F134">
        <v>0</v>
      </c>
      <c r="G134">
        <f>SUMIF(C$2:C134,Historico_y_Forms[[#This Row],[Proyecto]],D$2:D134)</f>
        <v>0</v>
      </c>
      <c r="H134">
        <f>SUMIF(C$2:C134,Historico_y_Forms[[#This Row],[Proyecto]],F$2:F134)</f>
        <v>0</v>
      </c>
      <c r="I13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4">
        <f>SUMIF(C$2:C134,Historico_y_Forms[[#This Row],[Proyecto]],E$2:E134)</f>
        <v>0</v>
      </c>
    </row>
    <row r="135" spans="1:10" x14ac:dyDescent="0.25">
      <c r="A135" s="167">
        <v>43190</v>
      </c>
      <c r="B135">
        <v>3</v>
      </c>
      <c r="C135" t="s">
        <v>52</v>
      </c>
      <c r="D135">
        <v>0</v>
      </c>
      <c r="E135">
        <v>0</v>
      </c>
      <c r="F135">
        <v>0</v>
      </c>
      <c r="G135">
        <f>SUMIF(C$2:C135,Historico_y_Forms[[#This Row],[Proyecto]],D$2:D135)</f>
        <v>0</v>
      </c>
      <c r="H135">
        <f>SUMIF(C$2:C135,Historico_y_Forms[[#This Row],[Proyecto]],F$2:F135)</f>
        <v>0</v>
      </c>
      <c r="I13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5">
        <f>SUMIF(C$2:C135,Historico_y_Forms[[#This Row],[Proyecto]],E$2:E135)</f>
        <v>0</v>
      </c>
    </row>
    <row r="136" spans="1:10" x14ac:dyDescent="0.25">
      <c r="A136" s="167">
        <v>43190</v>
      </c>
      <c r="B136">
        <v>1</v>
      </c>
      <c r="C136" t="s">
        <v>50</v>
      </c>
      <c r="D136">
        <v>0</v>
      </c>
      <c r="E136">
        <v>0</v>
      </c>
      <c r="F136">
        <v>0</v>
      </c>
      <c r="G136">
        <f>SUMIF(C$2:C136,Historico_y_Forms[[#This Row],[Proyecto]],D$2:D136)</f>
        <v>0</v>
      </c>
      <c r="H136">
        <f>SUMIF(C$2:C136,Historico_y_Forms[[#This Row],[Proyecto]],F$2:F136)</f>
        <v>0</v>
      </c>
      <c r="I13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136">
        <f>SUMIF(C$2:C136,Historico_y_Forms[[#This Row],[Proyecto]],E$2:E136)</f>
        <v>0</v>
      </c>
    </row>
    <row r="137" spans="1:10" x14ac:dyDescent="0.25">
      <c r="A137" s="167">
        <v>43220</v>
      </c>
      <c r="B137">
        <v>22</v>
      </c>
      <c r="C137" t="s">
        <v>140</v>
      </c>
      <c r="D137">
        <v>0</v>
      </c>
      <c r="E137">
        <v>0</v>
      </c>
      <c r="F137">
        <v>0</v>
      </c>
      <c r="G137">
        <f>SUMIF(C$2:C137,Historico_y_Forms[[#This Row],[Proyecto]],D$2:D137)</f>
        <v>0</v>
      </c>
      <c r="H137">
        <f>SUMIF(C$2:C137,Historico_y_Forms[[#This Row],[Proyecto]],F$2:F137)</f>
        <v>0</v>
      </c>
      <c r="I1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7">
        <f>SUMIF(C$2:C137,Historico_y_Forms[[#This Row],[Proyecto]],E$2:E137)</f>
        <v>0</v>
      </c>
    </row>
    <row r="138" spans="1:10" x14ac:dyDescent="0.25">
      <c r="A138" s="167">
        <v>43220</v>
      </c>
      <c r="B138">
        <v>16</v>
      </c>
      <c r="C138" t="s">
        <v>136</v>
      </c>
      <c r="D138">
        <v>0</v>
      </c>
      <c r="E138">
        <v>0</v>
      </c>
      <c r="F138">
        <v>0</v>
      </c>
      <c r="G138">
        <f>SUMIF(C$2:C138,Historico_y_Forms[[#This Row],[Proyecto]],D$2:D138)</f>
        <v>0</v>
      </c>
      <c r="H138">
        <f>SUMIF(C$2:C138,Historico_y_Forms[[#This Row],[Proyecto]],F$2:F138)</f>
        <v>0</v>
      </c>
      <c r="I1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8">
        <f>SUMIF(C$2:C138,Historico_y_Forms[[#This Row],[Proyecto]],E$2:E138)</f>
        <v>0</v>
      </c>
    </row>
    <row r="139" spans="1:10" x14ac:dyDescent="0.25">
      <c r="A139" s="167">
        <v>43220</v>
      </c>
      <c r="B139">
        <v>17</v>
      </c>
      <c r="C139" t="s">
        <v>137</v>
      </c>
      <c r="D139">
        <v>0</v>
      </c>
      <c r="E139">
        <v>0</v>
      </c>
      <c r="F139">
        <v>0</v>
      </c>
      <c r="G139">
        <f>SUMIF(C$2:C139,Historico_y_Forms[[#This Row],[Proyecto]],D$2:D139)</f>
        <v>0</v>
      </c>
      <c r="H139">
        <f>SUMIF(C$2:C139,Historico_y_Forms[[#This Row],[Proyecto]],F$2:F139)</f>
        <v>0</v>
      </c>
      <c r="I13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9">
        <f>SUMIF(C$2:C139,Historico_y_Forms[[#This Row],[Proyecto]],E$2:E139)</f>
        <v>0</v>
      </c>
    </row>
    <row r="140" spans="1:10" x14ac:dyDescent="0.25">
      <c r="A140" s="167">
        <v>43220</v>
      </c>
      <c r="B140">
        <v>11</v>
      </c>
      <c r="C140" t="s">
        <v>131</v>
      </c>
      <c r="D140">
        <v>0</v>
      </c>
      <c r="E140">
        <v>0</v>
      </c>
      <c r="F140">
        <v>0</v>
      </c>
      <c r="G140">
        <f>SUMIF(C$2:C140,Historico_y_Forms[[#This Row],[Proyecto]],D$2:D140)</f>
        <v>0</v>
      </c>
      <c r="H140">
        <f>SUMIF(C$2:C140,Historico_y_Forms[[#This Row],[Proyecto]],F$2:F140)</f>
        <v>0</v>
      </c>
      <c r="I14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140">
        <f>SUMIF(C$2:C140,Historico_y_Forms[[#This Row],[Proyecto]],E$2:E140)</f>
        <v>0</v>
      </c>
    </row>
    <row r="141" spans="1:10" x14ac:dyDescent="0.25">
      <c r="A141" s="167">
        <v>43220</v>
      </c>
      <c r="B141">
        <v>40</v>
      </c>
      <c r="C141" t="s">
        <v>149</v>
      </c>
      <c r="D141">
        <v>3</v>
      </c>
      <c r="E141">
        <v>0</v>
      </c>
      <c r="F141">
        <v>0</v>
      </c>
      <c r="G141">
        <f>SUMIF(C$2:C141,Historico_y_Forms[[#This Row],[Proyecto]],D$2:D141)</f>
        <v>350</v>
      </c>
      <c r="H141">
        <f>SUMIF(C$2:C141,Historico_y_Forms[[#This Row],[Proyecto]],F$2:F141)</f>
        <v>0</v>
      </c>
      <c r="I141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41">
        <f>SUMIF(C$2:C141,Historico_y_Forms[[#This Row],[Proyecto]],E$2:E141)</f>
        <v>0</v>
      </c>
    </row>
    <row r="142" spans="1:10" x14ac:dyDescent="0.25">
      <c r="A142" s="167">
        <v>43220</v>
      </c>
      <c r="B142">
        <v>12</v>
      </c>
      <c r="C142" t="s">
        <v>132</v>
      </c>
      <c r="D142">
        <v>0</v>
      </c>
      <c r="E142">
        <v>0</v>
      </c>
      <c r="F142">
        <v>0</v>
      </c>
      <c r="G142">
        <f>SUMIF(C$2:C142,Historico_y_Forms[[#This Row],[Proyecto]],D$2:D142)</f>
        <v>0</v>
      </c>
      <c r="H142">
        <f>SUMIF(C$2:C142,Historico_y_Forms[[#This Row],[Proyecto]],F$2:F142)</f>
        <v>0</v>
      </c>
      <c r="I14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2">
        <f>SUMIF(C$2:C142,Historico_y_Forms[[#This Row],[Proyecto]],E$2:E142)</f>
        <v>0</v>
      </c>
    </row>
    <row r="143" spans="1:10" x14ac:dyDescent="0.25">
      <c r="A143" s="167">
        <v>43220</v>
      </c>
      <c r="B143">
        <v>13</v>
      </c>
      <c r="C143" t="s">
        <v>133</v>
      </c>
      <c r="D143">
        <v>0</v>
      </c>
      <c r="E143">
        <v>0</v>
      </c>
      <c r="F143">
        <v>0</v>
      </c>
      <c r="G143">
        <f>SUMIF(C$2:C143,Historico_y_Forms[[#This Row],[Proyecto]],D$2:D143)</f>
        <v>0</v>
      </c>
      <c r="H143">
        <f>SUMIF(C$2:C143,Historico_y_Forms[[#This Row],[Proyecto]],F$2:F143)</f>
        <v>0</v>
      </c>
      <c r="I14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3">
        <f>SUMIF(C$2:C143,Historico_y_Forms[[#This Row],[Proyecto]],E$2:E143)</f>
        <v>0</v>
      </c>
    </row>
    <row r="144" spans="1:10" x14ac:dyDescent="0.25">
      <c r="A144" s="167">
        <v>43220</v>
      </c>
      <c r="B144">
        <v>14</v>
      </c>
      <c r="C144" t="s">
        <v>134</v>
      </c>
      <c r="D144">
        <v>0</v>
      </c>
      <c r="E144">
        <v>0</v>
      </c>
      <c r="F144">
        <v>0</v>
      </c>
      <c r="G144">
        <f>SUMIF(C$2:C144,Historico_y_Forms[[#This Row],[Proyecto]],D$2:D144)</f>
        <v>0</v>
      </c>
      <c r="H144">
        <f>SUMIF(C$2:C144,Historico_y_Forms[[#This Row],[Proyecto]],F$2:F144)</f>
        <v>0</v>
      </c>
      <c r="I1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4">
        <f>SUMIF(C$2:C144,Historico_y_Forms[[#This Row],[Proyecto]],E$2:E144)</f>
        <v>0</v>
      </c>
    </row>
    <row r="145" spans="1:10" x14ac:dyDescent="0.25">
      <c r="A145" s="167">
        <v>43220</v>
      </c>
      <c r="B145">
        <v>15</v>
      </c>
      <c r="C145" t="s">
        <v>135</v>
      </c>
      <c r="D145">
        <v>0</v>
      </c>
      <c r="E145">
        <v>0</v>
      </c>
      <c r="F145">
        <v>0</v>
      </c>
      <c r="G145">
        <f>SUMIF(C$2:C145,Historico_y_Forms[[#This Row],[Proyecto]],D$2:D145)</f>
        <v>0</v>
      </c>
      <c r="H145">
        <f>SUMIF(C$2:C145,Historico_y_Forms[[#This Row],[Proyecto]],F$2:F145)</f>
        <v>0</v>
      </c>
      <c r="I14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5">
        <f>SUMIF(C$2:C145,Historico_y_Forms[[#This Row],[Proyecto]],E$2:E145)</f>
        <v>0</v>
      </c>
    </row>
    <row r="146" spans="1:10" x14ac:dyDescent="0.25">
      <c r="A146" s="167">
        <v>43220</v>
      </c>
      <c r="B146">
        <v>41</v>
      </c>
      <c r="C146" t="s">
        <v>150</v>
      </c>
      <c r="D146">
        <v>4</v>
      </c>
      <c r="E146">
        <v>6</v>
      </c>
      <c r="F146">
        <v>0</v>
      </c>
      <c r="G146">
        <f>SUMIF(C$2:C146,Historico_y_Forms[[#This Row],[Proyecto]],D$2:D146)</f>
        <v>116</v>
      </c>
      <c r="H146">
        <f>SUMIF(C$2:C146,Historico_y_Forms[[#This Row],[Proyecto]],F$2:F146)</f>
        <v>0</v>
      </c>
      <c r="I146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46">
        <f>SUMIF(C$2:C146,Historico_y_Forms[[#This Row],[Proyecto]],E$2:E146)</f>
        <v>60</v>
      </c>
    </row>
    <row r="147" spans="1:10" x14ac:dyDescent="0.25">
      <c r="A147" s="167">
        <v>43220</v>
      </c>
      <c r="B147">
        <v>10</v>
      </c>
      <c r="C147" t="s">
        <v>81</v>
      </c>
      <c r="D147">
        <v>0</v>
      </c>
      <c r="E147">
        <v>0</v>
      </c>
      <c r="F147">
        <v>0</v>
      </c>
      <c r="G147">
        <f>SUMIF(C$2:C147,Historico_y_Forms[[#This Row],[Proyecto]],D$2:D147)</f>
        <v>0</v>
      </c>
      <c r="H147">
        <f>SUMIF(C$2:C147,Historico_y_Forms[[#This Row],[Proyecto]],F$2:F147)</f>
        <v>0</v>
      </c>
      <c r="I14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7">
        <f>SUMIF(C$2:C147,Historico_y_Forms[[#This Row],[Proyecto]],E$2:E147)</f>
        <v>0</v>
      </c>
    </row>
    <row r="148" spans="1:10" x14ac:dyDescent="0.25">
      <c r="A148" s="167">
        <v>43220</v>
      </c>
      <c r="B148">
        <v>23</v>
      </c>
      <c r="C148" t="s">
        <v>142</v>
      </c>
      <c r="D148">
        <v>1</v>
      </c>
      <c r="E148">
        <v>0</v>
      </c>
      <c r="F148">
        <v>0</v>
      </c>
      <c r="G148">
        <f>SUMIF(C$2:C148,Historico_y_Forms[[#This Row],[Proyecto]],D$2:D148)</f>
        <v>94</v>
      </c>
      <c r="H148">
        <f>SUMIF(C$2:C148,Historico_y_Forms[[#This Row],[Proyecto]],F$2:F148)</f>
        <v>0</v>
      </c>
      <c r="I14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48">
        <f>SUMIF(C$2:C148,Historico_y_Forms[[#This Row],[Proyecto]],E$2:E148)</f>
        <v>0</v>
      </c>
    </row>
    <row r="149" spans="1:10" x14ac:dyDescent="0.25">
      <c r="A149" s="167">
        <v>43220</v>
      </c>
      <c r="B149">
        <v>24</v>
      </c>
      <c r="C149" t="s">
        <v>143</v>
      </c>
      <c r="D149">
        <v>2</v>
      </c>
      <c r="E149">
        <v>3</v>
      </c>
      <c r="F149">
        <v>0</v>
      </c>
      <c r="G149">
        <f>SUMIF(C$2:C149,Historico_y_Forms[[#This Row],[Proyecto]],D$2:D149)</f>
        <v>58</v>
      </c>
      <c r="H149">
        <f>SUMIF(C$2:C149,Historico_y_Forms[[#This Row],[Proyecto]],F$2:F149)</f>
        <v>1</v>
      </c>
      <c r="I149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149">
        <f>SUMIF(C$2:C149,Historico_y_Forms[[#This Row],[Proyecto]],E$2:E149)</f>
        <v>45</v>
      </c>
    </row>
    <row r="150" spans="1:10" x14ac:dyDescent="0.25">
      <c r="A150" s="167">
        <v>43220</v>
      </c>
      <c r="B150">
        <v>25</v>
      </c>
      <c r="C150" t="s">
        <v>92</v>
      </c>
      <c r="D150">
        <v>0</v>
      </c>
      <c r="E150">
        <v>0</v>
      </c>
      <c r="F150">
        <v>0</v>
      </c>
      <c r="G150">
        <f>SUMIF(C$2:C150,Historico_y_Forms[[#This Row],[Proyecto]],D$2:D150)</f>
        <v>0</v>
      </c>
      <c r="H150">
        <f>SUMIF(C$2:C150,Historico_y_Forms[[#This Row],[Proyecto]],F$2:F150)</f>
        <v>0</v>
      </c>
      <c r="I15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0">
        <f>SUMIF(C$2:C150,Historico_y_Forms[[#This Row],[Proyecto]],E$2:E150)</f>
        <v>0</v>
      </c>
    </row>
    <row r="151" spans="1:10" x14ac:dyDescent="0.25">
      <c r="A151" s="167">
        <v>43220</v>
      </c>
      <c r="B151">
        <v>26</v>
      </c>
      <c r="C151" t="s">
        <v>141</v>
      </c>
      <c r="D151">
        <v>0</v>
      </c>
      <c r="E151">
        <v>0</v>
      </c>
      <c r="F151">
        <v>0</v>
      </c>
      <c r="G151">
        <f>SUMIF(C$2:C151,Historico_y_Forms[[#This Row],[Proyecto]],D$2:D151)</f>
        <v>0</v>
      </c>
      <c r="H151">
        <f>SUMIF(C$2:C151,Historico_y_Forms[[#This Row],[Proyecto]],F$2:F151)</f>
        <v>0</v>
      </c>
      <c r="I15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1">
        <f>SUMIF(C$2:C151,Historico_y_Forms[[#This Row],[Proyecto]],E$2:E151)</f>
        <v>0</v>
      </c>
    </row>
    <row r="152" spans="1:10" x14ac:dyDescent="0.25">
      <c r="A152" s="167">
        <v>43220</v>
      </c>
      <c r="B152">
        <v>7</v>
      </c>
      <c r="C152" t="s">
        <v>128</v>
      </c>
      <c r="D152">
        <v>0</v>
      </c>
      <c r="E152">
        <v>0</v>
      </c>
      <c r="F152">
        <v>0</v>
      </c>
      <c r="G152">
        <f>SUMIF(C$2:C152,Historico_y_Forms[[#This Row],[Proyecto]],D$2:D152)</f>
        <v>0</v>
      </c>
      <c r="H152">
        <f>SUMIF(C$2:C152,Historico_y_Forms[[#This Row],[Proyecto]],F$2:F152)</f>
        <v>0</v>
      </c>
      <c r="I15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2">
        <f>SUMIF(C$2:C152,Historico_y_Forms[[#This Row],[Proyecto]],E$2:E152)</f>
        <v>0</v>
      </c>
    </row>
    <row r="153" spans="1:10" x14ac:dyDescent="0.25">
      <c r="A153" s="167">
        <v>43220</v>
      </c>
      <c r="B153">
        <v>27</v>
      </c>
      <c r="C153" t="s">
        <v>30</v>
      </c>
      <c r="D153">
        <v>0</v>
      </c>
      <c r="E153">
        <v>0</v>
      </c>
      <c r="F153">
        <v>0</v>
      </c>
      <c r="G153">
        <f>SUMIF(C$2:C153,Historico_y_Forms[[#This Row],[Proyecto]],D$2:D153)</f>
        <v>0</v>
      </c>
      <c r="H153">
        <f>SUMIF(C$2:C153,Historico_y_Forms[[#This Row],[Proyecto]],F$2:F153)</f>
        <v>0</v>
      </c>
      <c r="I1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3">
        <f>SUMIF(C$2:C153,Historico_y_Forms[[#This Row],[Proyecto]],E$2:E153)</f>
        <v>0</v>
      </c>
    </row>
    <row r="154" spans="1:10" x14ac:dyDescent="0.25">
      <c r="A154" s="167">
        <v>43220</v>
      </c>
      <c r="B154">
        <v>28</v>
      </c>
      <c r="C154" t="s">
        <v>31</v>
      </c>
      <c r="D154">
        <v>0</v>
      </c>
      <c r="E154">
        <v>0</v>
      </c>
      <c r="F154">
        <v>0</v>
      </c>
      <c r="G154">
        <f>SUMIF(C$2:C154,Historico_y_Forms[[#This Row],[Proyecto]],D$2:D154)</f>
        <v>0</v>
      </c>
      <c r="H154">
        <f>SUMIF(C$2:C154,Historico_y_Forms[[#This Row],[Proyecto]],F$2:F154)</f>
        <v>0</v>
      </c>
      <c r="I1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4">
        <f>SUMIF(C$2:C154,Historico_y_Forms[[#This Row],[Proyecto]],E$2:E154)</f>
        <v>0</v>
      </c>
    </row>
    <row r="155" spans="1:10" x14ac:dyDescent="0.25">
      <c r="A155" s="167">
        <v>43220</v>
      </c>
      <c r="B155">
        <v>44</v>
      </c>
      <c r="C155" t="s">
        <v>154</v>
      </c>
      <c r="D155">
        <v>1</v>
      </c>
      <c r="E155">
        <v>2</v>
      </c>
      <c r="F155">
        <v>0</v>
      </c>
      <c r="G155">
        <f>SUMIF(C$2:C155,Historico_y_Forms[[#This Row],[Proyecto]],D$2:D155)</f>
        <v>78</v>
      </c>
      <c r="H155">
        <f>SUMIF(C$2:C155,Historico_y_Forms[[#This Row],[Proyecto]],F$2:F155)</f>
        <v>0</v>
      </c>
      <c r="I155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155">
        <f>SUMIF(C$2:C155,Historico_y_Forms[[#This Row],[Proyecto]],E$2:E155)</f>
        <v>92</v>
      </c>
    </row>
    <row r="156" spans="1:10" x14ac:dyDescent="0.25">
      <c r="A156" s="167">
        <v>43220</v>
      </c>
      <c r="B156">
        <v>37</v>
      </c>
      <c r="C156" t="s">
        <v>146</v>
      </c>
      <c r="D156">
        <v>3</v>
      </c>
      <c r="E156">
        <v>3</v>
      </c>
      <c r="F156">
        <v>0</v>
      </c>
      <c r="G156">
        <f>SUMIF(C$2:C156,Historico_y_Forms[[#This Row],[Proyecto]],D$2:D156)</f>
        <v>130</v>
      </c>
      <c r="H156">
        <f>SUMIF(C$2:C156,Historico_y_Forms[[#This Row],[Proyecto]],F$2:F156)</f>
        <v>0</v>
      </c>
      <c r="I156">
        <f>VLOOKUP(Historico_y_Forms[[#This Row],[Proyecto]],Dim_Proyectos[[#All],[Proyecto]:[Fecha de terminacion]],5,0)-Historico_y_Forms[[#This Row],[Ventas acumuladas]]+Historico_y_Forms[[#This Row],[Desistimientos acumulados]]</f>
        <v>66</v>
      </c>
      <c r="J156">
        <f>SUMIF(C$2:C156,Historico_y_Forms[[#This Row],[Proyecto]],E$2:E156)</f>
        <v>108</v>
      </c>
    </row>
    <row r="157" spans="1:10" x14ac:dyDescent="0.25">
      <c r="A157" s="167">
        <v>43220</v>
      </c>
      <c r="B157">
        <v>6</v>
      </c>
      <c r="C157" t="s">
        <v>127</v>
      </c>
      <c r="D157">
        <v>0</v>
      </c>
      <c r="E157">
        <v>0</v>
      </c>
      <c r="F157">
        <v>0</v>
      </c>
      <c r="G157">
        <f>SUMIF(C$2:C157,Historico_y_Forms[[#This Row],[Proyecto]],D$2:D157)</f>
        <v>0</v>
      </c>
      <c r="H157">
        <f>SUMIF(C$2:C157,Historico_y_Forms[[#This Row],[Proyecto]],F$2:F157)</f>
        <v>0</v>
      </c>
      <c r="I15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57">
        <f>SUMIF(C$2:C157,Historico_y_Forms[[#This Row],[Proyecto]],E$2:E157)</f>
        <v>0</v>
      </c>
    </row>
    <row r="158" spans="1:10" x14ac:dyDescent="0.25">
      <c r="A158" s="167">
        <v>43220</v>
      </c>
      <c r="B158">
        <v>5</v>
      </c>
      <c r="C158" t="s">
        <v>125</v>
      </c>
      <c r="D158">
        <v>0</v>
      </c>
      <c r="E158">
        <v>0</v>
      </c>
      <c r="F158">
        <v>0</v>
      </c>
      <c r="G158">
        <f>SUMIF(C$2:C158,Historico_y_Forms[[#This Row],[Proyecto]],D$2:D158)</f>
        <v>0</v>
      </c>
      <c r="H158">
        <f>SUMIF(C$2:C158,Historico_y_Forms[[#This Row],[Proyecto]],F$2:F158)</f>
        <v>0</v>
      </c>
      <c r="I15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158">
        <f>SUMIF(C$2:C158,Historico_y_Forms[[#This Row],[Proyecto]],E$2:E158)</f>
        <v>0</v>
      </c>
    </row>
    <row r="159" spans="1:10" x14ac:dyDescent="0.25">
      <c r="A159" s="167">
        <v>43220</v>
      </c>
      <c r="B159">
        <v>38</v>
      </c>
      <c r="C159" t="s">
        <v>147</v>
      </c>
      <c r="D159">
        <v>5</v>
      </c>
      <c r="E159">
        <v>0</v>
      </c>
      <c r="F159">
        <v>0</v>
      </c>
      <c r="G159">
        <f>SUMIF(C$2:C159,Historico_y_Forms[[#This Row],[Proyecto]],D$2:D159)</f>
        <v>95</v>
      </c>
      <c r="H159">
        <f>SUMIF(C$2:C159,Historico_y_Forms[[#This Row],[Proyecto]],F$2:F159)</f>
        <v>0</v>
      </c>
      <c r="I159">
        <f>VLOOKUP(Historico_y_Forms[[#This Row],[Proyecto]],Dim_Proyectos[[#All],[Proyecto]:[Fecha de terminacion]],5,0)-Historico_y_Forms[[#This Row],[Ventas acumuladas]]+Historico_y_Forms[[#This Row],[Desistimientos acumulados]]</f>
        <v>97</v>
      </c>
      <c r="J159">
        <f>SUMIF(C$2:C159,Historico_y_Forms[[#This Row],[Proyecto]],E$2:E159)</f>
        <v>0</v>
      </c>
    </row>
    <row r="160" spans="1:10" x14ac:dyDescent="0.25">
      <c r="A160" s="167">
        <v>43220</v>
      </c>
      <c r="B160">
        <v>4</v>
      </c>
      <c r="C160" t="s">
        <v>126</v>
      </c>
      <c r="D160">
        <v>0</v>
      </c>
      <c r="E160">
        <v>0</v>
      </c>
      <c r="F160">
        <v>0</v>
      </c>
      <c r="G160">
        <f>SUMIF(C$2:C160,Historico_y_Forms[[#This Row],[Proyecto]],D$2:D160)</f>
        <v>0</v>
      </c>
      <c r="H160">
        <f>SUMIF(C$2:C160,Historico_y_Forms[[#This Row],[Proyecto]],F$2:F160)</f>
        <v>0</v>
      </c>
      <c r="I160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160">
        <f>SUMIF(C$2:C160,Historico_y_Forms[[#This Row],[Proyecto]],E$2:E160)</f>
        <v>0</v>
      </c>
    </row>
    <row r="161" spans="1:10" x14ac:dyDescent="0.25">
      <c r="A161" s="167">
        <v>43220</v>
      </c>
      <c r="B161">
        <v>8</v>
      </c>
      <c r="C161" t="s">
        <v>77</v>
      </c>
      <c r="D161">
        <v>0</v>
      </c>
      <c r="E161">
        <v>0</v>
      </c>
      <c r="F161">
        <v>0</v>
      </c>
      <c r="G161">
        <f>SUMIF(C$2:C161,Historico_y_Forms[[#This Row],[Proyecto]],D$2:D161)</f>
        <v>0</v>
      </c>
      <c r="H161">
        <f>SUMIF(C$2:C161,Historico_y_Forms[[#This Row],[Proyecto]],F$2:F161)</f>
        <v>0</v>
      </c>
      <c r="I161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161">
        <f>SUMIF(C$2:C161,Historico_y_Forms[[#This Row],[Proyecto]],E$2:E161)</f>
        <v>0</v>
      </c>
    </row>
    <row r="162" spans="1:10" x14ac:dyDescent="0.25">
      <c r="A162" s="167">
        <v>43220</v>
      </c>
      <c r="B162">
        <v>18</v>
      </c>
      <c r="C162" t="s">
        <v>152</v>
      </c>
      <c r="D162">
        <v>4</v>
      </c>
      <c r="E162">
        <v>2</v>
      </c>
      <c r="F162">
        <v>0</v>
      </c>
      <c r="G162">
        <f>SUMIF(C$2:C162,Historico_y_Forms[[#This Row],[Proyecto]],D$2:D162)</f>
        <v>140</v>
      </c>
      <c r="H162">
        <f>SUMIF(C$2:C162,Historico_y_Forms[[#This Row],[Proyecto]],F$2:F162)</f>
        <v>0</v>
      </c>
      <c r="I162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62">
        <f>SUMIF(C$2:C162,Historico_y_Forms[[#This Row],[Proyecto]],E$2:E162)</f>
        <v>134</v>
      </c>
    </row>
    <row r="163" spans="1:10" x14ac:dyDescent="0.25">
      <c r="A163" s="167">
        <v>43220</v>
      </c>
      <c r="B163">
        <v>19</v>
      </c>
      <c r="C163" t="s">
        <v>138</v>
      </c>
      <c r="D163">
        <v>5</v>
      </c>
      <c r="E163">
        <v>4</v>
      </c>
      <c r="F163">
        <v>0</v>
      </c>
      <c r="G163">
        <f>SUMIF(C$2:C163,Historico_y_Forms[[#This Row],[Proyecto]],D$2:D163)</f>
        <v>8</v>
      </c>
      <c r="H163">
        <f>SUMIF(C$2:C163,Historico_y_Forms[[#This Row],[Proyecto]],F$2:F163)</f>
        <v>0</v>
      </c>
      <c r="I163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163">
        <f>SUMIF(C$2:C163,Historico_y_Forms[[#This Row],[Proyecto]],E$2:E163)</f>
        <v>8</v>
      </c>
    </row>
    <row r="164" spans="1:10" x14ac:dyDescent="0.25">
      <c r="A164" s="167">
        <v>43220</v>
      </c>
      <c r="B164">
        <v>20</v>
      </c>
      <c r="C164" t="s">
        <v>88</v>
      </c>
      <c r="D164">
        <v>0</v>
      </c>
      <c r="E164">
        <v>0</v>
      </c>
      <c r="F164">
        <v>0</v>
      </c>
      <c r="G164">
        <f>SUMIF(C$2:C164,Historico_y_Forms[[#This Row],[Proyecto]],D$2:D164)</f>
        <v>0</v>
      </c>
      <c r="H164">
        <f>SUMIF(C$2:C164,Historico_y_Forms[[#This Row],[Proyecto]],F$2:F164)</f>
        <v>0</v>
      </c>
      <c r="I1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64">
        <f>SUMIF(C$2:C164,Historico_y_Forms[[#This Row],[Proyecto]],E$2:E164)</f>
        <v>0</v>
      </c>
    </row>
    <row r="165" spans="1:10" x14ac:dyDescent="0.25">
      <c r="A165" s="167">
        <v>43220</v>
      </c>
      <c r="B165">
        <v>45</v>
      </c>
      <c r="C165" t="s">
        <v>155</v>
      </c>
      <c r="D165">
        <v>2</v>
      </c>
      <c r="E165">
        <v>0</v>
      </c>
      <c r="F165">
        <v>0</v>
      </c>
      <c r="G165">
        <f>SUMIF(C$2:C165,Historico_y_Forms[[#This Row],[Proyecto]],D$2:D165)</f>
        <v>130</v>
      </c>
      <c r="H165">
        <f>SUMIF(C$2:C165,Historico_y_Forms[[#This Row],[Proyecto]],F$2:F165)</f>
        <v>0</v>
      </c>
      <c r="I165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165">
        <f>SUMIF(C$2:C165,Historico_y_Forms[[#This Row],[Proyecto]],E$2:E165)</f>
        <v>0</v>
      </c>
    </row>
    <row r="166" spans="1:10" x14ac:dyDescent="0.25">
      <c r="A166" s="167">
        <v>43220</v>
      </c>
      <c r="B166">
        <v>31</v>
      </c>
      <c r="C166" t="s">
        <v>97</v>
      </c>
      <c r="D166">
        <v>0</v>
      </c>
      <c r="E166">
        <v>0</v>
      </c>
      <c r="F166">
        <v>0</v>
      </c>
      <c r="G166">
        <f>SUMIF(C$2:C166,Historico_y_Forms[[#This Row],[Proyecto]],D$2:D166)</f>
        <v>0</v>
      </c>
      <c r="H166">
        <f>SUMIF(C$2:C166,Historico_y_Forms[[#This Row],[Proyecto]],F$2:F166)</f>
        <v>0</v>
      </c>
      <c r="I1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6">
        <f>SUMIF(C$2:C166,Historico_y_Forms[[#This Row],[Proyecto]],E$2:E166)</f>
        <v>0</v>
      </c>
    </row>
    <row r="167" spans="1:10" x14ac:dyDescent="0.25">
      <c r="A167" s="167">
        <v>43220</v>
      </c>
      <c r="B167">
        <v>32</v>
      </c>
      <c r="C167" t="s">
        <v>100</v>
      </c>
      <c r="D167">
        <v>0</v>
      </c>
      <c r="E167">
        <v>0</v>
      </c>
      <c r="F167">
        <v>0</v>
      </c>
      <c r="G167">
        <f>SUMIF(C$2:C167,Historico_y_Forms[[#This Row],[Proyecto]],D$2:D167)</f>
        <v>0</v>
      </c>
      <c r="H167">
        <f>SUMIF(C$2:C167,Historico_y_Forms[[#This Row],[Proyecto]],F$2:F167)</f>
        <v>0</v>
      </c>
      <c r="I16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7">
        <f>SUMIF(C$2:C167,Historico_y_Forms[[#This Row],[Proyecto]],E$2:E167)</f>
        <v>0</v>
      </c>
    </row>
    <row r="168" spans="1:10" x14ac:dyDescent="0.25">
      <c r="A168" s="167">
        <v>43220</v>
      </c>
      <c r="B168">
        <v>33</v>
      </c>
      <c r="C168" t="s">
        <v>101</v>
      </c>
      <c r="D168">
        <v>0</v>
      </c>
      <c r="E168">
        <v>0</v>
      </c>
      <c r="F168">
        <v>0</v>
      </c>
      <c r="G168">
        <f>SUMIF(C$2:C168,Historico_y_Forms[[#This Row],[Proyecto]],D$2:D168)</f>
        <v>0</v>
      </c>
      <c r="H168">
        <f>SUMIF(C$2:C168,Historico_y_Forms[[#This Row],[Proyecto]],F$2:F168)</f>
        <v>0</v>
      </c>
      <c r="I16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8">
        <f>SUMIF(C$2:C168,Historico_y_Forms[[#This Row],[Proyecto]],E$2:E168)</f>
        <v>0</v>
      </c>
    </row>
    <row r="169" spans="1:10" x14ac:dyDescent="0.25">
      <c r="A169" s="167">
        <v>43220</v>
      </c>
      <c r="B169">
        <v>34</v>
      </c>
      <c r="C169" t="s">
        <v>102</v>
      </c>
      <c r="D169">
        <v>0</v>
      </c>
      <c r="E169">
        <v>0</v>
      </c>
      <c r="F169">
        <v>0</v>
      </c>
      <c r="G169">
        <f>SUMIF(C$2:C169,Historico_y_Forms[[#This Row],[Proyecto]],D$2:D169)</f>
        <v>0</v>
      </c>
      <c r="H169">
        <f>SUMIF(C$2:C169,Historico_y_Forms[[#This Row],[Proyecto]],F$2:F169)</f>
        <v>0</v>
      </c>
      <c r="I16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9">
        <f>SUMIF(C$2:C169,Historico_y_Forms[[#This Row],[Proyecto]],E$2:E169)</f>
        <v>0</v>
      </c>
    </row>
    <row r="170" spans="1:10" x14ac:dyDescent="0.25">
      <c r="A170" s="167">
        <v>43220</v>
      </c>
      <c r="B170">
        <v>29</v>
      </c>
      <c r="C170" t="s">
        <v>32</v>
      </c>
      <c r="D170">
        <v>0</v>
      </c>
      <c r="E170">
        <v>0</v>
      </c>
      <c r="F170">
        <v>0</v>
      </c>
      <c r="G170">
        <f>SUMIF(C$2:C170,Historico_y_Forms[[#This Row],[Proyecto]],D$2:D170)</f>
        <v>0</v>
      </c>
      <c r="H170">
        <f>SUMIF(C$2:C170,Historico_y_Forms[[#This Row],[Proyecto]],F$2:F170)</f>
        <v>0</v>
      </c>
      <c r="I1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0">
        <f>SUMIF(C$2:C170,Historico_y_Forms[[#This Row],[Proyecto]],E$2:E170)</f>
        <v>0</v>
      </c>
    </row>
    <row r="171" spans="1:10" x14ac:dyDescent="0.25">
      <c r="A171" s="167">
        <v>43220</v>
      </c>
      <c r="B171">
        <v>30</v>
      </c>
      <c r="C171" t="s">
        <v>33</v>
      </c>
      <c r="D171">
        <v>0</v>
      </c>
      <c r="E171">
        <v>0</v>
      </c>
      <c r="F171">
        <v>0</v>
      </c>
      <c r="G171">
        <f>SUMIF(C$2:C171,Historico_y_Forms[[#This Row],[Proyecto]],D$2:D171)</f>
        <v>0</v>
      </c>
      <c r="H171">
        <f>SUMIF(C$2:C171,Historico_y_Forms[[#This Row],[Proyecto]],F$2:F171)</f>
        <v>0</v>
      </c>
      <c r="I1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1">
        <f>SUMIF(C$2:C171,Historico_y_Forms[[#This Row],[Proyecto]],E$2:E171)</f>
        <v>0</v>
      </c>
    </row>
    <row r="172" spans="1:10" x14ac:dyDescent="0.25">
      <c r="A172" s="167">
        <v>43220</v>
      </c>
      <c r="B172">
        <v>9</v>
      </c>
      <c r="C172" t="s">
        <v>130</v>
      </c>
      <c r="D172">
        <v>0</v>
      </c>
      <c r="E172">
        <v>0</v>
      </c>
      <c r="F172">
        <v>0</v>
      </c>
      <c r="G172">
        <f>SUMIF(C$2:C172,Historico_y_Forms[[#This Row],[Proyecto]],D$2:D172)</f>
        <v>0</v>
      </c>
      <c r="H172">
        <f>SUMIF(C$2:C172,Historico_y_Forms[[#This Row],[Proyecto]],F$2:F172)</f>
        <v>0</v>
      </c>
      <c r="I17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2">
        <f>SUMIF(C$2:C172,Historico_y_Forms[[#This Row],[Proyecto]],E$2:E172)</f>
        <v>0</v>
      </c>
    </row>
    <row r="173" spans="1:10" x14ac:dyDescent="0.25">
      <c r="A173" s="167">
        <v>43220</v>
      </c>
      <c r="B173">
        <v>35</v>
      </c>
      <c r="C173" t="s">
        <v>144</v>
      </c>
      <c r="D173">
        <v>0</v>
      </c>
      <c r="E173">
        <v>0</v>
      </c>
      <c r="F173">
        <v>0</v>
      </c>
      <c r="G173">
        <f>SUMIF(C$2:C173,Historico_y_Forms[[#This Row],[Proyecto]],D$2:D173)</f>
        <v>0</v>
      </c>
      <c r="H173">
        <f>SUMIF(C$2:C173,Historico_y_Forms[[#This Row],[Proyecto]],F$2:F173)</f>
        <v>0</v>
      </c>
      <c r="I1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3">
        <f>SUMIF(C$2:C173,Historico_y_Forms[[#This Row],[Proyecto]],E$2:E173)</f>
        <v>0</v>
      </c>
    </row>
    <row r="174" spans="1:10" x14ac:dyDescent="0.25">
      <c r="A174" s="167">
        <v>43220</v>
      </c>
      <c r="B174">
        <v>42</v>
      </c>
      <c r="C174" t="s">
        <v>151</v>
      </c>
      <c r="D174">
        <v>0</v>
      </c>
      <c r="E174">
        <v>0</v>
      </c>
      <c r="F174">
        <v>0</v>
      </c>
      <c r="G174">
        <f>SUMIF(C$2:C174,Historico_y_Forms[[#This Row],[Proyecto]],D$2:D174)</f>
        <v>0</v>
      </c>
      <c r="H174">
        <f>SUMIF(C$2:C174,Historico_y_Forms[[#This Row],[Proyecto]],F$2:F174)</f>
        <v>0</v>
      </c>
      <c r="I17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174">
        <f>SUMIF(C$2:C174,Historico_y_Forms[[#This Row],[Proyecto]],E$2:E174)</f>
        <v>0</v>
      </c>
    </row>
    <row r="175" spans="1:10" x14ac:dyDescent="0.25">
      <c r="A175" s="167">
        <v>43220</v>
      </c>
      <c r="B175">
        <v>39</v>
      </c>
      <c r="C175" t="s">
        <v>178</v>
      </c>
      <c r="D175">
        <v>2</v>
      </c>
      <c r="E175">
        <v>3</v>
      </c>
      <c r="F175">
        <v>0</v>
      </c>
      <c r="G175">
        <f>SUMIF(C$2:C175,Historico_y_Forms[[#This Row],[Proyecto]],D$2:D175)</f>
        <v>67</v>
      </c>
      <c r="H175">
        <f>SUMIF(C$2:C175,Historico_y_Forms[[#This Row],[Proyecto]],F$2:F175)</f>
        <v>0</v>
      </c>
      <c r="I175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175">
        <f>SUMIF(C$2:C175,Historico_y_Forms[[#This Row],[Proyecto]],E$2:E175)</f>
        <v>41</v>
      </c>
    </row>
    <row r="176" spans="1:10" x14ac:dyDescent="0.25">
      <c r="A176" s="167">
        <v>43220</v>
      </c>
      <c r="B176">
        <v>36</v>
      </c>
      <c r="C176" t="s">
        <v>145</v>
      </c>
      <c r="D176">
        <v>4</v>
      </c>
      <c r="E176">
        <v>6</v>
      </c>
      <c r="F176">
        <v>0</v>
      </c>
      <c r="G176">
        <f>SUMIF(C$2:C176,Historico_y_Forms[[#This Row],[Proyecto]],D$2:D176)</f>
        <v>130</v>
      </c>
      <c r="H176">
        <f>SUMIF(C$2:C176,Historico_y_Forms[[#This Row],[Proyecto]],F$2:F176)</f>
        <v>0</v>
      </c>
      <c r="I176">
        <f>VLOOKUP(Historico_y_Forms[[#This Row],[Proyecto]],Dim_Proyectos[[#All],[Proyecto]:[Fecha de terminacion]],5,0)-Historico_y_Forms[[#This Row],[Ventas acumuladas]]+Historico_y_Forms[[#This Row],[Desistimientos acumulados]]</f>
        <v>110</v>
      </c>
      <c r="J176">
        <f>SUMIF(C$2:C176,Historico_y_Forms[[#This Row],[Proyecto]],E$2:E176)</f>
        <v>96</v>
      </c>
    </row>
    <row r="177" spans="1:10" x14ac:dyDescent="0.25">
      <c r="A177" s="167">
        <v>43220</v>
      </c>
      <c r="B177">
        <v>43</v>
      </c>
      <c r="C177" t="s">
        <v>153</v>
      </c>
      <c r="D177">
        <v>0</v>
      </c>
      <c r="E177">
        <v>2</v>
      </c>
      <c r="F177">
        <v>0</v>
      </c>
      <c r="G177">
        <f>SUMIF(C$2:C177,Historico_y_Forms[[#This Row],[Proyecto]],D$2:D177)</f>
        <v>81</v>
      </c>
      <c r="H177">
        <f>SUMIF(C$2:C177,Historico_y_Forms[[#This Row],[Proyecto]],F$2:F177)</f>
        <v>0</v>
      </c>
      <c r="I17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77">
        <f>SUMIF(C$2:C177,Historico_y_Forms[[#This Row],[Proyecto]],E$2:E177)</f>
        <v>8</v>
      </c>
    </row>
    <row r="178" spans="1:10" x14ac:dyDescent="0.25">
      <c r="A178" s="167">
        <v>43220</v>
      </c>
      <c r="B178">
        <v>21</v>
      </c>
      <c r="C178" t="s">
        <v>139</v>
      </c>
      <c r="D178">
        <v>0</v>
      </c>
      <c r="E178">
        <v>0</v>
      </c>
      <c r="F178">
        <v>0</v>
      </c>
      <c r="G178">
        <f>SUMIF(C$2:C178,Historico_y_Forms[[#This Row],[Proyecto]],D$2:D178)</f>
        <v>0</v>
      </c>
      <c r="H178">
        <f>SUMIF(C$2:C178,Historico_y_Forms[[#This Row],[Proyecto]],F$2:F178)</f>
        <v>0</v>
      </c>
      <c r="I17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8">
        <f>SUMIF(C$2:C178,Historico_y_Forms[[#This Row],[Proyecto]],E$2:E178)</f>
        <v>0</v>
      </c>
    </row>
    <row r="179" spans="1:10" x14ac:dyDescent="0.25">
      <c r="A179" s="167">
        <v>43220</v>
      </c>
      <c r="B179">
        <v>2</v>
      </c>
      <c r="C179" t="s">
        <v>51</v>
      </c>
      <c r="D179">
        <v>0</v>
      </c>
      <c r="E179">
        <v>0</v>
      </c>
      <c r="F179">
        <v>0</v>
      </c>
      <c r="G179">
        <f>SUMIF(C$2:C179,Historico_y_Forms[[#This Row],[Proyecto]],D$2:D179)</f>
        <v>0</v>
      </c>
      <c r="H179">
        <f>SUMIF(C$2:C179,Historico_y_Forms[[#This Row],[Proyecto]],F$2:F179)</f>
        <v>0</v>
      </c>
      <c r="I17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79">
        <f>SUMIF(C$2:C179,Historico_y_Forms[[#This Row],[Proyecto]],E$2:E179)</f>
        <v>0</v>
      </c>
    </row>
    <row r="180" spans="1:10" x14ac:dyDescent="0.25">
      <c r="A180" s="167">
        <v>43220</v>
      </c>
      <c r="B180">
        <v>3</v>
      </c>
      <c r="C180" t="s">
        <v>52</v>
      </c>
      <c r="D180">
        <v>0</v>
      </c>
      <c r="E180">
        <v>0</v>
      </c>
      <c r="F180">
        <v>0</v>
      </c>
      <c r="G180">
        <f>SUMIF(C$2:C180,Historico_y_Forms[[#This Row],[Proyecto]],D$2:D180)</f>
        <v>0</v>
      </c>
      <c r="H180">
        <f>SUMIF(C$2:C180,Historico_y_Forms[[#This Row],[Proyecto]],F$2:F180)</f>
        <v>0</v>
      </c>
      <c r="I18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80">
        <f>SUMIF(C$2:C180,Historico_y_Forms[[#This Row],[Proyecto]],E$2:E180)</f>
        <v>0</v>
      </c>
    </row>
    <row r="181" spans="1:10" x14ac:dyDescent="0.25">
      <c r="A181" s="167">
        <v>43220</v>
      </c>
      <c r="B181">
        <v>1</v>
      </c>
      <c r="C181" t="s">
        <v>50</v>
      </c>
      <c r="D181">
        <v>0</v>
      </c>
      <c r="E181">
        <v>0</v>
      </c>
      <c r="F181">
        <v>0</v>
      </c>
      <c r="G181">
        <f>SUMIF(C$2:C181,Historico_y_Forms[[#This Row],[Proyecto]],D$2:D181)</f>
        <v>0</v>
      </c>
      <c r="H181">
        <f>SUMIF(C$2:C181,Historico_y_Forms[[#This Row],[Proyecto]],F$2:F181)</f>
        <v>0</v>
      </c>
      <c r="I181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181">
        <f>SUMIF(C$2:C181,Historico_y_Forms[[#This Row],[Proyecto]],E$2:E181)</f>
        <v>0</v>
      </c>
    </row>
    <row r="182" spans="1:10" x14ac:dyDescent="0.25">
      <c r="A182" s="167">
        <v>43251</v>
      </c>
      <c r="B182">
        <v>22</v>
      </c>
      <c r="C182" t="s">
        <v>140</v>
      </c>
      <c r="D182">
        <v>0</v>
      </c>
      <c r="E182">
        <v>0</v>
      </c>
      <c r="F182">
        <v>0</v>
      </c>
      <c r="G182">
        <f>SUMIF(C$2:C182,Historico_y_Forms[[#This Row],[Proyecto]],D$2:D182)</f>
        <v>0</v>
      </c>
      <c r="H182">
        <f>SUMIF(C$2:C182,Historico_y_Forms[[#This Row],[Proyecto]],F$2:F182)</f>
        <v>0</v>
      </c>
      <c r="I1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2">
        <f>SUMIF(C$2:C182,Historico_y_Forms[[#This Row],[Proyecto]],E$2:E182)</f>
        <v>0</v>
      </c>
    </row>
    <row r="183" spans="1:10" x14ac:dyDescent="0.25">
      <c r="A183" s="167">
        <v>43251</v>
      </c>
      <c r="B183">
        <v>16</v>
      </c>
      <c r="C183" t="s">
        <v>136</v>
      </c>
      <c r="D183">
        <v>0</v>
      </c>
      <c r="E183">
        <v>0</v>
      </c>
      <c r="F183">
        <v>0</v>
      </c>
      <c r="G183">
        <f>SUMIF(C$2:C183,Historico_y_Forms[[#This Row],[Proyecto]],D$2:D183)</f>
        <v>0</v>
      </c>
      <c r="H183">
        <f>SUMIF(C$2:C183,Historico_y_Forms[[#This Row],[Proyecto]],F$2:F183)</f>
        <v>0</v>
      </c>
      <c r="I1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3">
        <f>SUMIF(C$2:C183,Historico_y_Forms[[#This Row],[Proyecto]],E$2:E183)</f>
        <v>0</v>
      </c>
    </row>
    <row r="184" spans="1:10" x14ac:dyDescent="0.25">
      <c r="A184" s="167">
        <v>43251</v>
      </c>
      <c r="B184">
        <v>17</v>
      </c>
      <c r="C184" t="s">
        <v>137</v>
      </c>
      <c r="D184">
        <v>0</v>
      </c>
      <c r="E184">
        <v>0</v>
      </c>
      <c r="F184">
        <v>0</v>
      </c>
      <c r="G184">
        <f>SUMIF(C$2:C184,Historico_y_Forms[[#This Row],[Proyecto]],D$2:D184)</f>
        <v>0</v>
      </c>
      <c r="H184">
        <f>SUMIF(C$2:C184,Historico_y_Forms[[#This Row],[Proyecto]],F$2:F184)</f>
        <v>0</v>
      </c>
      <c r="I18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4">
        <f>SUMIF(C$2:C184,Historico_y_Forms[[#This Row],[Proyecto]],E$2:E184)</f>
        <v>0</v>
      </c>
    </row>
    <row r="185" spans="1:10" x14ac:dyDescent="0.25">
      <c r="A185" s="167">
        <v>43251</v>
      </c>
      <c r="B185">
        <v>11</v>
      </c>
      <c r="C185" t="s">
        <v>131</v>
      </c>
      <c r="D185">
        <v>0</v>
      </c>
      <c r="E185">
        <v>0</v>
      </c>
      <c r="F185">
        <v>0</v>
      </c>
      <c r="G185">
        <f>SUMIF(C$2:C185,Historico_y_Forms[[#This Row],[Proyecto]],D$2:D185)</f>
        <v>0</v>
      </c>
      <c r="H185">
        <f>SUMIF(C$2:C185,Historico_y_Forms[[#This Row],[Proyecto]],F$2:F185)</f>
        <v>0</v>
      </c>
      <c r="I18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185">
        <f>SUMIF(C$2:C185,Historico_y_Forms[[#This Row],[Proyecto]],E$2:E185)</f>
        <v>0</v>
      </c>
    </row>
    <row r="186" spans="1:10" x14ac:dyDescent="0.25">
      <c r="A186" s="167">
        <v>43251</v>
      </c>
      <c r="B186">
        <v>40</v>
      </c>
      <c r="C186" t="s">
        <v>149</v>
      </c>
      <c r="D186">
        <v>5</v>
      </c>
      <c r="E186">
        <v>0</v>
      </c>
      <c r="F186">
        <v>0</v>
      </c>
      <c r="G186">
        <f>SUMIF(C$2:C186,Historico_y_Forms[[#This Row],[Proyecto]],D$2:D186)</f>
        <v>355</v>
      </c>
      <c r="H186">
        <f>SUMIF(C$2:C186,Historico_y_Forms[[#This Row],[Proyecto]],F$2:F186)</f>
        <v>0</v>
      </c>
      <c r="I186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186">
        <f>SUMIF(C$2:C186,Historico_y_Forms[[#This Row],[Proyecto]],E$2:E186)</f>
        <v>0</v>
      </c>
    </row>
    <row r="187" spans="1:10" x14ac:dyDescent="0.25">
      <c r="A187" s="167">
        <v>43251</v>
      </c>
      <c r="B187">
        <v>12</v>
      </c>
      <c r="C187" t="s">
        <v>132</v>
      </c>
      <c r="D187">
        <v>0</v>
      </c>
      <c r="E187">
        <v>0</v>
      </c>
      <c r="F187">
        <v>0</v>
      </c>
      <c r="G187">
        <f>SUMIF(C$2:C187,Historico_y_Forms[[#This Row],[Proyecto]],D$2:D187)</f>
        <v>0</v>
      </c>
      <c r="H187">
        <f>SUMIF(C$2:C187,Historico_y_Forms[[#This Row],[Proyecto]],F$2:F187)</f>
        <v>0</v>
      </c>
      <c r="I18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7">
        <f>SUMIF(C$2:C187,Historico_y_Forms[[#This Row],[Proyecto]],E$2:E187)</f>
        <v>0</v>
      </c>
    </row>
    <row r="188" spans="1:10" x14ac:dyDescent="0.25">
      <c r="A188" s="167">
        <v>43251</v>
      </c>
      <c r="B188">
        <v>13</v>
      </c>
      <c r="C188" t="s">
        <v>133</v>
      </c>
      <c r="D188">
        <v>0</v>
      </c>
      <c r="E188">
        <v>0</v>
      </c>
      <c r="F188">
        <v>0</v>
      </c>
      <c r="G188">
        <f>SUMIF(C$2:C188,Historico_y_Forms[[#This Row],[Proyecto]],D$2:D188)</f>
        <v>0</v>
      </c>
      <c r="H188">
        <f>SUMIF(C$2:C188,Historico_y_Forms[[#This Row],[Proyecto]],F$2:F188)</f>
        <v>0</v>
      </c>
      <c r="I18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8">
        <f>SUMIF(C$2:C188,Historico_y_Forms[[#This Row],[Proyecto]],E$2:E188)</f>
        <v>0</v>
      </c>
    </row>
    <row r="189" spans="1:10" x14ac:dyDescent="0.25">
      <c r="A189" s="167">
        <v>43251</v>
      </c>
      <c r="B189">
        <v>14</v>
      </c>
      <c r="C189" t="s">
        <v>134</v>
      </c>
      <c r="D189">
        <v>0</v>
      </c>
      <c r="E189">
        <v>0</v>
      </c>
      <c r="F189">
        <v>0</v>
      </c>
      <c r="G189">
        <f>SUMIF(C$2:C189,Historico_y_Forms[[#This Row],[Proyecto]],D$2:D189)</f>
        <v>0</v>
      </c>
      <c r="H189">
        <f>SUMIF(C$2:C189,Historico_y_Forms[[#This Row],[Proyecto]],F$2:F189)</f>
        <v>0</v>
      </c>
      <c r="I1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9">
        <f>SUMIF(C$2:C189,Historico_y_Forms[[#This Row],[Proyecto]],E$2:E189)</f>
        <v>0</v>
      </c>
    </row>
    <row r="190" spans="1:10" x14ac:dyDescent="0.25">
      <c r="A190" s="167">
        <v>43251</v>
      </c>
      <c r="B190">
        <v>15</v>
      </c>
      <c r="C190" t="s">
        <v>135</v>
      </c>
      <c r="D190">
        <v>0</v>
      </c>
      <c r="E190">
        <v>0</v>
      </c>
      <c r="F190">
        <v>0</v>
      </c>
      <c r="G190">
        <f>SUMIF(C$2:C190,Historico_y_Forms[[#This Row],[Proyecto]],D$2:D190)</f>
        <v>0</v>
      </c>
      <c r="H190">
        <f>SUMIF(C$2:C190,Historico_y_Forms[[#This Row],[Proyecto]],F$2:F190)</f>
        <v>0</v>
      </c>
      <c r="I19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0">
        <f>SUMIF(C$2:C190,Historico_y_Forms[[#This Row],[Proyecto]],E$2:E190)</f>
        <v>0</v>
      </c>
    </row>
    <row r="191" spans="1:10" x14ac:dyDescent="0.25">
      <c r="A191" s="167">
        <v>43251</v>
      </c>
      <c r="B191">
        <v>41</v>
      </c>
      <c r="C191" t="s">
        <v>150</v>
      </c>
      <c r="D191">
        <v>4</v>
      </c>
      <c r="E191">
        <v>6</v>
      </c>
      <c r="F191">
        <v>0</v>
      </c>
      <c r="G191">
        <f>SUMIF(C$2:C191,Historico_y_Forms[[#This Row],[Proyecto]],D$2:D191)</f>
        <v>120</v>
      </c>
      <c r="H191">
        <f>SUMIF(C$2:C191,Historico_y_Forms[[#This Row],[Proyecto]],F$2:F191)</f>
        <v>0</v>
      </c>
      <c r="I191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91">
        <f>SUMIF(C$2:C191,Historico_y_Forms[[#This Row],[Proyecto]],E$2:E191)</f>
        <v>66</v>
      </c>
    </row>
    <row r="192" spans="1:10" x14ac:dyDescent="0.25">
      <c r="A192" s="167">
        <v>43251</v>
      </c>
      <c r="B192">
        <v>10</v>
      </c>
      <c r="C192" t="s">
        <v>81</v>
      </c>
      <c r="D192">
        <v>0</v>
      </c>
      <c r="E192">
        <v>0</v>
      </c>
      <c r="F192">
        <v>0</v>
      </c>
      <c r="G192">
        <f>SUMIF(C$2:C192,Historico_y_Forms[[#This Row],[Proyecto]],D$2:D192)</f>
        <v>0</v>
      </c>
      <c r="H192">
        <f>SUMIF(C$2:C192,Historico_y_Forms[[#This Row],[Proyecto]],F$2:F192)</f>
        <v>0</v>
      </c>
      <c r="I19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2">
        <f>SUMIF(C$2:C192,Historico_y_Forms[[#This Row],[Proyecto]],E$2:E192)</f>
        <v>0</v>
      </c>
    </row>
    <row r="193" spans="1:10" x14ac:dyDescent="0.25">
      <c r="A193" s="167">
        <v>43251</v>
      </c>
      <c r="B193">
        <v>23</v>
      </c>
      <c r="C193" t="s">
        <v>142</v>
      </c>
      <c r="D193">
        <v>0</v>
      </c>
      <c r="E193">
        <v>0</v>
      </c>
      <c r="F193">
        <v>0</v>
      </c>
      <c r="G193">
        <f>SUMIF(C$2:C193,Historico_y_Forms[[#This Row],[Proyecto]],D$2:D193)</f>
        <v>94</v>
      </c>
      <c r="H193">
        <f>SUMIF(C$2:C193,Historico_y_Forms[[#This Row],[Proyecto]],F$2:F193)</f>
        <v>0</v>
      </c>
      <c r="I19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93">
        <f>SUMIF(C$2:C193,Historico_y_Forms[[#This Row],[Proyecto]],E$2:E193)</f>
        <v>0</v>
      </c>
    </row>
    <row r="194" spans="1:10" x14ac:dyDescent="0.25">
      <c r="A194" s="167">
        <v>43251</v>
      </c>
      <c r="B194">
        <v>24</v>
      </c>
      <c r="C194" t="s">
        <v>143</v>
      </c>
      <c r="D194">
        <v>1</v>
      </c>
      <c r="E194">
        <v>3</v>
      </c>
      <c r="F194">
        <v>0</v>
      </c>
      <c r="G194">
        <f>SUMIF(C$2:C194,Historico_y_Forms[[#This Row],[Proyecto]],D$2:D194)</f>
        <v>59</v>
      </c>
      <c r="H194">
        <f>SUMIF(C$2:C194,Historico_y_Forms[[#This Row],[Proyecto]],F$2:F194)</f>
        <v>1</v>
      </c>
      <c r="I194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194">
        <f>SUMIF(C$2:C194,Historico_y_Forms[[#This Row],[Proyecto]],E$2:E194)</f>
        <v>48</v>
      </c>
    </row>
    <row r="195" spans="1:10" x14ac:dyDescent="0.25">
      <c r="A195" s="167">
        <v>43251</v>
      </c>
      <c r="B195">
        <v>25</v>
      </c>
      <c r="C195" t="s">
        <v>92</v>
      </c>
      <c r="D195">
        <v>0</v>
      </c>
      <c r="E195">
        <v>0</v>
      </c>
      <c r="F195">
        <v>0</v>
      </c>
      <c r="G195">
        <f>SUMIF(C$2:C195,Historico_y_Forms[[#This Row],[Proyecto]],D$2:D195)</f>
        <v>0</v>
      </c>
      <c r="H195">
        <f>SUMIF(C$2:C195,Historico_y_Forms[[#This Row],[Proyecto]],F$2:F195)</f>
        <v>0</v>
      </c>
      <c r="I19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5">
        <f>SUMIF(C$2:C195,Historico_y_Forms[[#This Row],[Proyecto]],E$2:E195)</f>
        <v>0</v>
      </c>
    </row>
    <row r="196" spans="1:10" x14ac:dyDescent="0.25">
      <c r="A196" s="167">
        <v>43251</v>
      </c>
      <c r="B196">
        <v>26</v>
      </c>
      <c r="C196" t="s">
        <v>141</v>
      </c>
      <c r="D196">
        <v>0</v>
      </c>
      <c r="E196">
        <v>0</v>
      </c>
      <c r="F196">
        <v>0</v>
      </c>
      <c r="G196">
        <f>SUMIF(C$2:C196,Historico_y_Forms[[#This Row],[Proyecto]],D$2:D196)</f>
        <v>0</v>
      </c>
      <c r="H196">
        <f>SUMIF(C$2:C196,Historico_y_Forms[[#This Row],[Proyecto]],F$2:F196)</f>
        <v>0</v>
      </c>
      <c r="I19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6">
        <f>SUMIF(C$2:C196,Historico_y_Forms[[#This Row],[Proyecto]],E$2:E196)</f>
        <v>0</v>
      </c>
    </row>
    <row r="197" spans="1:10" x14ac:dyDescent="0.25">
      <c r="A197" s="167">
        <v>43251</v>
      </c>
      <c r="B197">
        <v>7</v>
      </c>
      <c r="C197" t="s">
        <v>128</v>
      </c>
      <c r="D197">
        <v>0</v>
      </c>
      <c r="E197">
        <v>0</v>
      </c>
      <c r="F197">
        <v>0</v>
      </c>
      <c r="G197">
        <f>SUMIF(C$2:C197,Historico_y_Forms[[#This Row],[Proyecto]],D$2:D197)</f>
        <v>0</v>
      </c>
      <c r="H197">
        <f>SUMIF(C$2:C197,Historico_y_Forms[[#This Row],[Proyecto]],F$2:F197)</f>
        <v>0</v>
      </c>
      <c r="I19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97">
        <f>SUMIF(C$2:C197,Historico_y_Forms[[#This Row],[Proyecto]],E$2:E197)</f>
        <v>0</v>
      </c>
    </row>
    <row r="198" spans="1:10" x14ac:dyDescent="0.25">
      <c r="A198" s="167">
        <v>43251</v>
      </c>
      <c r="B198">
        <v>27</v>
      </c>
      <c r="C198" t="s">
        <v>30</v>
      </c>
      <c r="D198">
        <v>0</v>
      </c>
      <c r="E198">
        <v>0</v>
      </c>
      <c r="F198">
        <v>0</v>
      </c>
      <c r="G198">
        <f>SUMIF(C$2:C198,Historico_y_Forms[[#This Row],[Proyecto]],D$2:D198)</f>
        <v>0</v>
      </c>
      <c r="H198">
        <f>SUMIF(C$2:C198,Historico_y_Forms[[#This Row],[Proyecto]],F$2:F198)</f>
        <v>0</v>
      </c>
      <c r="I1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8">
        <f>SUMIF(C$2:C198,Historico_y_Forms[[#This Row],[Proyecto]],E$2:E198)</f>
        <v>0</v>
      </c>
    </row>
    <row r="199" spans="1:10" x14ac:dyDescent="0.25">
      <c r="A199" s="167">
        <v>43251</v>
      </c>
      <c r="B199">
        <v>28</v>
      </c>
      <c r="C199" t="s">
        <v>31</v>
      </c>
      <c r="D199">
        <v>0</v>
      </c>
      <c r="E199">
        <v>0</v>
      </c>
      <c r="F199">
        <v>0</v>
      </c>
      <c r="G199">
        <f>SUMIF(C$2:C199,Historico_y_Forms[[#This Row],[Proyecto]],D$2:D199)</f>
        <v>0</v>
      </c>
      <c r="H199">
        <f>SUMIF(C$2:C199,Historico_y_Forms[[#This Row],[Proyecto]],F$2:F199)</f>
        <v>0</v>
      </c>
      <c r="I1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9">
        <f>SUMIF(C$2:C199,Historico_y_Forms[[#This Row],[Proyecto]],E$2:E199)</f>
        <v>0</v>
      </c>
    </row>
    <row r="200" spans="1:10" x14ac:dyDescent="0.25">
      <c r="A200" s="167">
        <v>43251</v>
      </c>
      <c r="B200">
        <v>44</v>
      </c>
      <c r="C200" t="s">
        <v>154</v>
      </c>
      <c r="D200">
        <v>0</v>
      </c>
      <c r="E200">
        <v>2</v>
      </c>
      <c r="F200">
        <v>0</v>
      </c>
      <c r="G200">
        <f>SUMIF(C$2:C200,Historico_y_Forms[[#This Row],[Proyecto]],D$2:D200)</f>
        <v>78</v>
      </c>
      <c r="H200">
        <f>SUMIF(C$2:C200,Historico_y_Forms[[#This Row],[Proyecto]],F$2:F200)</f>
        <v>0</v>
      </c>
      <c r="I200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00">
        <f>SUMIF(C$2:C200,Historico_y_Forms[[#This Row],[Proyecto]],E$2:E200)</f>
        <v>94</v>
      </c>
    </row>
    <row r="201" spans="1:10" x14ac:dyDescent="0.25">
      <c r="A201" s="167">
        <v>43251</v>
      </c>
      <c r="B201">
        <v>37</v>
      </c>
      <c r="C201" t="s">
        <v>146</v>
      </c>
      <c r="D201">
        <v>3</v>
      </c>
      <c r="E201">
        <v>3</v>
      </c>
      <c r="F201">
        <v>0</v>
      </c>
      <c r="G201">
        <f>SUMIF(C$2:C201,Historico_y_Forms[[#This Row],[Proyecto]],D$2:D201)</f>
        <v>133</v>
      </c>
      <c r="H201">
        <f>SUMIF(C$2:C201,Historico_y_Forms[[#This Row],[Proyecto]],F$2:F201)</f>
        <v>0</v>
      </c>
      <c r="I201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201">
        <f>SUMIF(C$2:C201,Historico_y_Forms[[#This Row],[Proyecto]],E$2:E201)</f>
        <v>111</v>
      </c>
    </row>
    <row r="202" spans="1:10" x14ac:dyDescent="0.25">
      <c r="A202" s="167">
        <v>43251</v>
      </c>
      <c r="B202">
        <v>6</v>
      </c>
      <c r="C202" t="s">
        <v>127</v>
      </c>
      <c r="D202">
        <v>0</v>
      </c>
      <c r="E202">
        <v>0</v>
      </c>
      <c r="F202">
        <v>0</v>
      </c>
      <c r="G202">
        <f>SUMIF(C$2:C202,Historico_y_Forms[[#This Row],[Proyecto]],D$2:D202)</f>
        <v>0</v>
      </c>
      <c r="H202">
        <f>SUMIF(C$2:C202,Historico_y_Forms[[#This Row],[Proyecto]],F$2:F202)</f>
        <v>0</v>
      </c>
      <c r="I20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2">
        <f>SUMIF(C$2:C202,Historico_y_Forms[[#This Row],[Proyecto]],E$2:E202)</f>
        <v>0</v>
      </c>
    </row>
    <row r="203" spans="1:10" x14ac:dyDescent="0.25">
      <c r="A203" s="167">
        <v>43251</v>
      </c>
      <c r="B203">
        <v>5</v>
      </c>
      <c r="C203" t="s">
        <v>125</v>
      </c>
      <c r="D203">
        <v>0</v>
      </c>
      <c r="E203">
        <v>0</v>
      </c>
      <c r="F203">
        <v>0</v>
      </c>
      <c r="G203">
        <f>SUMIF(C$2:C203,Historico_y_Forms[[#This Row],[Proyecto]],D$2:D203)</f>
        <v>0</v>
      </c>
      <c r="H203">
        <f>SUMIF(C$2:C203,Historico_y_Forms[[#This Row],[Proyecto]],F$2:F203)</f>
        <v>0</v>
      </c>
      <c r="I20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03">
        <f>SUMIF(C$2:C203,Historico_y_Forms[[#This Row],[Proyecto]],E$2:E203)</f>
        <v>0</v>
      </c>
    </row>
    <row r="204" spans="1:10" x14ac:dyDescent="0.25">
      <c r="A204" s="167">
        <v>43251</v>
      </c>
      <c r="B204">
        <v>38</v>
      </c>
      <c r="C204" t="s">
        <v>147</v>
      </c>
      <c r="D204">
        <v>10</v>
      </c>
      <c r="E204">
        <v>0</v>
      </c>
      <c r="F204">
        <v>0</v>
      </c>
      <c r="G204">
        <f>SUMIF(C$2:C204,Historico_y_Forms[[#This Row],[Proyecto]],D$2:D204)</f>
        <v>105</v>
      </c>
      <c r="H204">
        <f>SUMIF(C$2:C204,Historico_y_Forms[[#This Row],[Proyecto]],F$2:F204)</f>
        <v>0</v>
      </c>
      <c r="I204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204">
        <f>SUMIF(C$2:C204,Historico_y_Forms[[#This Row],[Proyecto]],E$2:E204)</f>
        <v>0</v>
      </c>
    </row>
    <row r="205" spans="1:10" x14ac:dyDescent="0.25">
      <c r="A205" s="167">
        <v>43251</v>
      </c>
      <c r="B205">
        <v>4</v>
      </c>
      <c r="C205" t="s">
        <v>126</v>
      </c>
      <c r="D205">
        <v>0</v>
      </c>
      <c r="E205">
        <v>0</v>
      </c>
      <c r="F205">
        <v>0</v>
      </c>
      <c r="G205">
        <f>SUMIF(C$2:C205,Historico_y_Forms[[#This Row],[Proyecto]],D$2:D205)</f>
        <v>0</v>
      </c>
      <c r="H205">
        <f>SUMIF(C$2:C205,Historico_y_Forms[[#This Row],[Proyecto]],F$2:F205)</f>
        <v>0</v>
      </c>
      <c r="I20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05">
        <f>SUMIF(C$2:C205,Historico_y_Forms[[#This Row],[Proyecto]],E$2:E205)</f>
        <v>0</v>
      </c>
    </row>
    <row r="206" spans="1:10" x14ac:dyDescent="0.25">
      <c r="A206" s="167">
        <v>43251</v>
      </c>
      <c r="B206">
        <v>8</v>
      </c>
      <c r="C206" t="s">
        <v>77</v>
      </c>
      <c r="D206">
        <v>0</v>
      </c>
      <c r="E206">
        <v>0</v>
      </c>
      <c r="F206">
        <v>0</v>
      </c>
      <c r="G206">
        <f>SUMIF(C$2:C206,Historico_y_Forms[[#This Row],[Proyecto]],D$2:D206)</f>
        <v>0</v>
      </c>
      <c r="H206">
        <f>SUMIF(C$2:C206,Historico_y_Forms[[#This Row],[Proyecto]],F$2:F206)</f>
        <v>0</v>
      </c>
      <c r="I206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206">
        <f>SUMIF(C$2:C206,Historico_y_Forms[[#This Row],[Proyecto]],E$2:E206)</f>
        <v>0</v>
      </c>
    </row>
    <row r="207" spans="1:10" x14ac:dyDescent="0.25">
      <c r="A207" s="167">
        <v>43251</v>
      </c>
      <c r="B207">
        <v>18</v>
      </c>
      <c r="C207" t="s">
        <v>152</v>
      </c>
      <c r="D207">
        <v>1</v>
      </c>
      <c r="E207">
        <v>2</v>
      </c>
      <c r="F207">
        <v>0</v>
      </c>
      <c r="G207">
        <f>SUMIF(C$2:C207,Historico_y_Forms[[#This Row],[Proyecto]],D$2:D207)</f>
        <v>141</v>
      </c>
      <c r="H207">
        <f>SUMIF(C$2:C207,Historico_y_Forms[[#This Row],[Proyecto]],F$2:F207)</f>
        <v>0</v>
      </c>
      <c r="I207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207">
        <f>SUMIF(C$2:C207,Historico_y_Forms[[#This Row],[Proyecto]],E$2:E207)</f>
        <v>136</v>
      </c>
    </row>
    <row r="208" spans="1:10" x14ac:dyDescent="0.25">
      <c r="A208" s="167">
        <v>43251</v>
      </c>
      <c r="B208">
        <v>19</v>
      </c>
      <c r="C208" t="s">
        <v>138</v>
      </c>
      <c r="D208">
        <v>1</v>
      </c>
      <c r="E208">
        <v>4</v>
      </c>
      <c r="F208">
        <v>0</v>
      </c>
      <c r="G208">
        <f>SUMIF(C$2:C208,Historico_y_Forms[[#This Row],[Proyecto]],D$2:D208)</f>
        <v>9</v>
      </c>
      <c r="H208">
        <f>SUMIF(C$2:C208,Historico_y_Forms[[#This Row],[Proyecto]],F$2:F208)</f>
        <v>0</v>
      </c>
      <c r="I208">
        <f>VLOOKUP(Historico_y_Forms[[#This Row],[Proyecto]],Dim_Proyectos[[#All],[Proyecto]:[Fecha de terminacion]],5,0)-Historico_y_Forms[[#This Row],[Ventas acumuladas]]+Historico_y_Forms[[#This Row],[Desistimientos acumulados]]</f>
        <v>167</v>
      </c>
      <c r="J208">
        <f>SUMIF(C$2:C208,Historico_y_Forms[[#This Row],[Proyecto]],E$2:E208)</f>
        <v>12</v>
      </c>
    </row>
    <row r="209" spans="1:10" x14ac:dyDescent="0.25">
      <c r="A209" s="167">
        <v>43251</v>
      </c>
      <c r="B209">
        <v>20</v>
      </c>
      <c r="C209" t="s">
        <v>88</v>
      </c>
      <c r="D209">
        <v>0</v>
      </c>
      <c r="E209">
        <v>0</v>
      </c>
      <c r="F209">
        <v>0</v>
      </c>
      <c r="G209">
        <f>SUMIF(C$2:C209,Historico_y_Forms[[#This Row],[Proyecto]],D$2:D209)</f>
        <v>0</v>
      </c>
      <c r="H209">
        <f>SUMIF(C$2:C209,Historico_y_Forms[[#This Row],[Proyecto]],F$2:F209)</f>
        <v>0</v>
      </c>
      <c r="I2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9">
        <f>SUMIF(C$2:C209,Historico_y_Forms[[#This Row],[Proyecto]],E$2:E209)</f>
        <v>0</v>
      </c>
    </row>
    <row r="210" spans="1:10" x14ac:dyDescent="0.25">
      <c r="A210" s="167">
        <v>43251</v>
      </c>
      <c r="B210">
        <v>45</v>
      </c>
      <c r="C210" t="s">
        <v>155</v>
      </c>
      <c r="D210">
        <v>0</v>
      </c>
      <c r="E210">
        <v>0</v>
      </c>
      <c r="F210">
        <v>0</v>
      </c>
      <c r="G210">
        <f>SUMIF(C$2:C210,Historico_y_Forms[[#This Row],[Proyecto]],D$2:D210)</f>
        <v>130</v>
      </c>
      <c r="H210">
        <f>SUMIF(C$2:C210,Historico_y_Forms[[#This Row],[Proyecto]],F$2:F210)</f>
        <v>0</v>
      </c>
      <c r="I210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10">
        <f>SUMIF(C$2:C210,Historico_y_Forms[[#This Row],[Proyecto]],E$2:E210)</f>
        <v>0</v>
      </c>
    </row>
    <row r="211" spans="1:10" x14ac:dyDescent="0.25">
      <c r="A211" s="167">
        <v>43251</v>
      </c>
      <c r="B211">
        <v>31</v>
      </c>
      <c r="C211" t="s">
        <v>97</v>
      </c>
      <c r="D211">
        <v>0</v>
      </c>
      <c r="E211">
        <v>0</v>
      </c>
      <c r="F211">
        <v>0</v>
      </c>
      <c r="G211">
        <f>SUMIF(C$2:C211,Historico_y_Forms[[#This Row],[Proyecto]],D$2:D211)</f>
        <v>0</v>
      </c>
      <c r="H211">
        <f>SUMIF(C$2:C211,Historico_y_Forms[[#This Row],[Proyecto]],F$2:F211)</f>
        <v>0</v>
      </c>
      <c r="I2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1">
        <f>SUMIF(C$2:C211,Historico_y_Forms[[#This Row],[Proyecto]],E$2:E211)</f>
        <v>0</v>
      </c>
    </row>
    <row r="212" spans="1:10" x14ac:dyDescent="0.25">
      <c r="A212" s="167">
        <v>43251</v>
      </c>
      <c r="B212">
        <v>32</v>
      </c>
      <c r="C212" t="s">
        <v>100</v>
      </c>
      <c r="D212">
        <v>0</v>
      </c>
      <c r="E212">
        <v>0</v>
      </c>
      <c r="F212">
        <v>0</v>
      </c>
      <c r="G212">
        <f>SUMIF(C$2:C212,Historico_y_Forms[[#This Row],[Proyecto]],D$2:D212)</f>
        <v>0</v>
      </c>
      <c r="H212">
        <f>SUMIF(C$2:C212,Historico_y_Forms[[#This Row],[Proyecto]],F$2:F212)</f>
        <v>0</v>
      </c>
      <c r="I21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2">
        <f>SUMIF(C$2:C212,Historico_y_Forms[[#This Row],[Proyecto]],E$2:E212)</f>
        <v>0</v>
      </c>
    </row>
    <row r="213" spans="1:10" x14ac:dyDescent="0.25">
      <c r="A213" s="167">
        <v>43251</v>
      </c>
      <c r="B213">
        <v>33</v>
      </c>
      <c r="C213" t="s">
        <v>101</v>
      </c>
      <c r="D213">
        <v>0</v>
      </c>
      <c r="E213">
        <v>0</v>
      </c>
      <c r="F213">
        <v>0</v>
      </c>
      <c r="G213">
        <f>SUMIF(C$2:C213,Historico_y_Forms[[#This Row],[Proyecto]],D$2:D213)</f>
        <v>0</v>
      </c>
      <c r="H213">
        <f>SUMIF(C$2:C213,Historico_y_Forms[[#This Row],[Proyecto]],F$2:F213)</f>
        <v>0</v>
      </c>
      <c r="I21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3">
        <f>SUMIF(C$2:C213,Historico_y_Forms[[#This Row],[Proyecto]],E$2:E213)</f>
        <v>0</v>
      </c>
    </row>
    <row r="214" spans="1:10" x14ac:dyDescent="0.25">
      <c r="A214" s="167">
        <v>43251</v>
      </c>
      <c r="B214">
        <v>34</v>
      </c>
      <c r="C214" t="s">
        <v>102</v>
      </c>
      <c r="D214">
        <v>0</v>
      </c>
      <c r="E214">
        <v>0</v>
      </c>
      <c r="F214">
        <v>0</v>
      </c>
      <c r="G214">
        <f>SUMIF(C$2:C214,Historico_y_Forms[[#This Row],[Proyecto]],D$2:D214)</f>
        <v>0</v>
      </c>
      <c r="H214">
        <f>SUMIF(C$2:C214,Historico_y_Forms[[#This Row],[Proyecto]],F$2:F214)</f>
        <v>0</v>
      </c>
      <c r="I21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4">
        <f>SUMIF(C$2:C214,Historico_y_Forms[[#This Row],[Proyecto]],E$2:E214)</f>
        <v>0</v>
      </c>
    </row>
    <row r="215" spans="1:10" x14ac:dyDescent="0.25">
      <c r="A215" s="167">
        <v>43251</v>
      </c>
      <c r="B215">
        <v>29</v>
      </c>
      <c r="C215" t="s">
        <v>32</v>
      </c>
      <c r="D215">
        <v>0</v>
      </c>
      <c r="E215">
        <v>0</v>
      </c>
      <c r="F215">
        <v>0</v>
      </c>
      <c r="G215">
        <f>SUMIF(C$2:C215,Historico_y_Forms[[#This Row],[Proyecto]],D$2:D215)</f>
        <v>0</v>
      </c>
      <c r="H215">
        <f>SUMIF(C$2:C215,Historico_y_Forms[[#This Row],[Proyecto]],F$2:F215)</f>
        <v>0</v>
      </c>
      <c r="I2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5">
        <f>SUMIF(C$2:C215,Historico_y_Forms[[#This Row],[Proyecto]],E$2:E215)</f>
        <v>0</v>
      </c>
    </row>
    <row r="216" spans="1:10" x14ac:dyDescent="0.25">
      <c r="A216" s="167">
        <v>43251</v>
      </c>
      <c r="B216">
        <v>30</v>
      </c>
      <c r="C216" t="s">
        <v>33</v>
      </c>
      <c r="D216">
        <v>0</v>
      </c>
      <c r="E216">
        <v>0</v>
      </c>
      <c r="F216">
        <v>0</v>
      </c>
      <c r="G216">
        <f>SUMIF(C$2:C216,Historico_y_Forms[[#This Row],[Proyecto]],D$2:D216)</f>
        <v>0</v>
      </c>
      <c r="H216">
        <f>SUMIF(C$2:C216,Historico_y_Forms[[#This Row],[Proyecto]],F$2:F216)</f>
        <v>0</v>
      </c>
      <c r="I2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6">
        <f>SUMIF(C$2:C216,Historico_y_Forms[[#This Row],[Proyecto]],E$2:E216)</f>
        <v>0</v>
      </c>
    </row>
    <row r="217" spans="1:10" x14ac:dyDescent="0.25">
      <c r="A217" s="167">
        <v>43251</v>
      </c>
      <c r="B217">
        <v>9</v>
      </c>
      <c r="C217" t="s">
        <v>130</v>
      </c>
      <c r="D217">
        <v>0</v>
      </c>
      <c r="E217">
        <v>0</v>
      </c>
      <c r="F217">
        <v>0</v>
      </c>
      <c r="G217">
        <f>SUMIF(C$2:C217,Historico_y_Forms[[#This Row],[Proyecto]],D$2:D217)</f>
        <v>0</v>
      </c>
      <c r="H217">
        <f>SUMIF(C$2:C217,Historico_y_Forms[[#This Row],[Proyecto]],F$2:F217)</f>
        <v>0</v>
      </c>
      <c r="I21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217">
        <f>SUMIF(C$2:C217,Historico_y_Forms[[#This Row],[Proyecto]],E$2:E217)</f>
        <v>0</v>
      </c>
    </row>
    <row r="218" spans="1:10" x14ac:dyDescent="0.25">
      <c r="A218" s="167">
        <v>43251</v>
      </c>
      <c r="B218">
        <v>35</v>
      </c>
      <c r="C218" t="s">
        <v>144</v>
      </c>
      <c r="D218">
        <v>0</v>
      </c>
      <c r="E218">
        <v>0</v>
      </c>
      <c r="F218">
        <v>0</v>
      </c>
      <c r="G218">
        <f>SUMIF(C$2:C218,Historico_y_Forms[[#This Row],[Proyecto]],D$2:D218)</f>
        <v>0</v>
      </c>
      <c r="H218">
        <f>SUMIF(C$2:C218,Historico_y_Forms[[#This Row],[Proyecto]],F$2:F218)</f>
        <v>0</v>
      </c>
      <c r="I2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8">
        <f>SUMIF(C$2:C218,Historico_y_Forms[[#This Row],[Proyecto]],E$2:E218)</f>
        <v>0</v>
      </c>
    </row>
    <row r="219" spans="1:10" x14ac:dyDescent="0.25">
      <c r="A219" s="167">
        <v>43251</v>
      </c>
      <c r="B219">
        <v>42</v>
      </c>
      <c r="C219" t="s">
        <v>151</v>
      </c>
      <c r="D219">
        <v>0</v>
      </c>
      <c r="E219">
        <v>0</v>
      </c>
      <c r="F219">
        <v>0</v>
      </c>
      <c r="G219">
        <f>SUMIF(C$2:C219,Historico_y_Forms[[#This Row],[Proyecto]],D$2:D219)</f>
        <v>0</v>
      </c>
      <c r="H219">
        <f>SUMIF(C$2:C219,Historico_y_Forms[[#This Row],[Proyecto]],F$2:F219)</f>
        <v>0</v>
      </c>
      <c r="I21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219">
        <f>SUMIF(C$2:C219,Historico_y_Forms[[#This Row],[Proyecto]],E$2:E219)</f>
        <v>0</v>
      </c>
    </row>
    <row r="220" spans="1:10" x14ac:dyDescent="0.25">
      <c r="A220" s="167">
        <v>43251</v>
      </c>
      <c r="B220">
        <v>39</v>
      </c>
      <c r="C220" t="s">
        <v>178</v>
      </c>
      <c r="D220">
        <v>2</v>
      </c>
      <c r="E220">
        <v>3</v>
      </c>
      <c r="F220">
        <v>0</v>
      </c>
      <c r="G220">
        <f>SUMIF(C$2:C220,Historico_y_Forms[[#This Row],[Proyecto]],D$2:D220)</f>
        <v>69</v>
      </c>
      <c r="H220">
        <f>SUMIF(C$2:C220,Historico_y_Forms[[#This Row],[Proyecto]],F$2:F220)</f>
        <v>0</v>
      </c>
      <c r="I220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220">
        <f>SUMIF(C$2:C220,Historico_y_Forms[[#This Row],[Proyecto]],E$2:E220)</f>
        <v>44</v>
      </c>
    </row>
    <row r="221" spans="1:10" x14ac:dyDescent="0.25">
      <c r="A221" s="167">
        <v>43251</v>
      </c>
      <c r="B221">
        <v>36</v>
      </c>
      <c r="C221" t="s">
        <v>145</v>
      </c>
      <c r="D221">
        <v>5</v>
      </c>
      <c r="E221">
        <v>6</v>
      </c>
      <c r="F221">
        <v>0</v>
      </c>
      <c r="G221">
        <f>SUMIF(C$2:C221,Historico_y_Forms[[#This Row],[Proyecto]],D$2:D221)</f>
        <v>135</v>
      </c>
      <c r="H221">
        <f>SUMIF(C$2:C221,Historico_y_Forms[[#This Row],[Proyecto]],F$2:F221)</f>
        <v>0</v>
      </c>
      <c r="I221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221">
        <f>SUMIF(C$2:C221,Historico_y_Forms[[#This Row],[Proyecto]],E$2:E221)</f>
        <v>102</v>
      </c>
    </row>
    <row r="222" spans="1:10" x14ac:dyDescent="0.25">
      <c r="A222" s="167">
        <v>43251</v>
      </c>
      <c r="B222">
        <v>43</v>
      </c>
      <c r="C222" t="s">
        <v>153</v>
      </c>
      <c r="D222">
        <v>0</v>
      </c>
      <c r="E222">
        <v>2</v>
      </c>
      <c r="F222">
        <v>0</v>
      </c>
      <c r="G222">
        <f>SUMIF(C$2:C222,Historico_y_Forms[[#This Row],[Proyecto]],D$2:D222)</f>
        <v>81</v>
      </c>
      <c r="H222">
        <f>SUMIF(C$2:C222,Historico_y_Forms[[#This Row],[Proyecto]],F$2:F222)</f>
        <v>0</v>
      </c>
      <c r="I22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2">
        <f>SUMIF(C$2:C222,Historico_y_Forms[[#This Row],[Proyecto]],E$2:E222)</f>
        <v>10</v>
      </c>
    </row>
    <row r="223" spans="1:10" x14ac:dyDescent="0.25">
      <c r="A223" s="167">
        <v>43251</v>
      </c>
      <c r="B223">
        <v>21</v>
      </c>
      <c r="C223" t="s">
        <v>139</v>
      </c>
      <c r="D223">
        <v>0</v>
      </c>
      <c r="E223">
        <v>0</v>
      </c>
      <c r="F223">
        <v>0</v>
      </c>
      <c r="G223">
        <f>SUMIF(C$2:C223,Historico_y_Forms[[#This Row],[Proyecto]],D$2:D223)</f>
        <v>0</v>
      </c>
      <c r="H223">
        <f>SUMIF(C$2:C223,Historico_y_Forms[[#This Row],[Proyecto]],F$2:F223)</f>
        <v>0</v>
      </c>
      <c r="I22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223">
        <f>SUMIF(C$2:C223,Historico_y_Forms[[#This Row],[Proyecto]],E$2:E223)</f>
        <v>0</v>
      </c>
    </row>
    <row r="224" spans="1:10" x14ac:dyDescent="0.25">
      <c r="A224" s="167">
        <v>43251</v>
      </c>
      <c r="B224">
        <v>2</v>
      </c>
      <c r="C224" t="s">
        <v>51</v>
      </c>
      <c r="D224">
        <v>0</v>
      </c>
      <c r="E224">
        <v>0</v>
      </c>
      <c r="F224">
        <v>0</v>
      </c>
      <c r="G224">
        <f>SUMIF(C$2:C224,Historico_y_Forms[[#This Row],[Proyecto]],D$2:D224)</f>
        <v>0</v>
      </c>
      <c r="H224">
        <f>SUMIF(C$2:C224,Historico_y_Forms[[#This Row],[Proyecto]],F$2:F224)</f>
        <v>0</v>
      </c>
      <c r="I22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224">
        <f>SUMIF(C$2:C224,Historico_y_Forms[[#This Row],[Proyecto]],E$2:E224)</f>
        <v>0</v>
      </c>
    </row>
    <row r="225" spans="1:10" x14ac:dyDescent="0.25">
      <c r="A225" s="167">
        <v>43251</v>
      </c>
      <c r="B225">
        <v>3</v>
      </c>
      <c r="C225" t="s">
        <v>52</v>
      </c>
      <c r="D225">
        <v>0</v>
      </c>
      <c r="E225">
        <v>0</v>
      </c>
      <c r="F225">
        <v>0</v>
      </c>
      <c r="G225">
        <f>SUMIF(C$2:C225,Historico_y_Forms[[#This Row],[Proyecto]],D$2:D225)</f>
        <v>0</v>
      </c>
      <c r="H225">
        <f>SUMIF(C$2:C225,Historico_y_Forms[[#This Row],[Proyecto]],F$2:F225)</f>
        <v>0</v>
      </c>
      <c r="I22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225">
        <f>SUMIF(C$2:C225,Historico_y_Forms[[#This Row],[Proyecto]],E$2:E225)</f>
        <v>0</v>
      </c>
    </row>
    <row r="226" spans="1:10" x14ac:dyDescent="0.25">
      <c r="A226" s="167">
        <v>43251</v>
      </c>
      <c r="B226">
        <v>1</v>
      </c>
      <c r="C226" t="s">
        <v>50</v>
      </c>
      <c r="D226">
        <v>0</v>
      </c>
      <c r="E226">
        <v>0</v>
      </c>
      <c r="F226">
        <v>0</v>
      </c>
      <c r="G226">
        <f>SUMIF(C$2:C226,Historico_y_Forms[[#This Row],[Proyecto]],D$2:D226)</f>
        <v>0</v>
      </c>
      <c r="H226">
        <f>SUMIF(C$2:C226,Historico_y_Forms[[#This Row],[Proyecto]],F$2:F226)</f>
        <v>0</v>
      </c>
      <c r="I22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226">
        <f>SUMIF(C$2:C226,Historico_y_Forms[[#This Row],[Proyecto]],E$2:E226)</f>
        <v>0</v>
      </c>
    </row>
    <row r="227" spans="1:10" x14ac:dyDescent="0.25">
      <c r="A227" s="167">
        <v>43281</v>
      </c>
      <c r="B227">
        <v>22</v>
      </c>
      <c r="C227" t="s">
        <v>140</v>
      </c>
      <c r="D227">
        <v>0</v>
      </c>
      <c r="E227">
        <v>0</v>
      </c>
      <c r="F227">
        <v>0</v>
      </c>
      <c r="G227">
        <f>SUMIF(C$2:C227,Historico_y_Forms[[#This Row],[Proyecto]],D$2:D227)</f>
        <v>0</v>
      </c>
      <c r="H227">
        <f>SUMIF(C$2:C227,Historico_y_Forms[[#This Row],[Proyecto]],F$2:F227)</f>
        <v>0</v>
      </c>
      <c r="I2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27">
        <f>SUMIF(C$2:C227,Historico_y_Forms[[#This Row],[Proyecto]],E$2:E227)</f>
        <v>0</v>
      </c>
    </row>
    <row r="228" spans="1:10" x14ac:dyDescent="0.25">
      <c r="A228" s="167">
        <v>43281</v>
      </c>
      <c r="B228">
        <v>16</v>
      </c>
      <c r="C228" t="s">
        <v>136</v>
      </c>
      <c r="D228">
        <v>0</v>
      </c>
      <c r="E228">
        <v>0</v>
      </c>
      <c r="F228">
        <v>0</v>
      </c>
      <c r="G228">
        <f>SUMIF(C$2:C228,Historico_y_Forms[[#This Row],[Proyecto]],D$2:D228)</f>
        <v>0</v>
      </c>
      <c r="H228">
        <f>SUMIF(C$2:C228,Historico_y_Forms[[#This Row],[Proyecto]],F$2:F228)</f>
        <v>0</v>
      </c>
      <c r="I2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8">
        <f>SUMIF(C$2:C228,Historico_y_Forms[[#This Row],[Proyecto]],E$2:E228)</f>
        <v>0</v>
      </c>
    </row>
    <row r="229" spans="1:10" x14ac:dyDescent="0.25">
      <c r="A229" s="167">
        <v>43281</v>
      </c>
      <c r="B229">
        <v>17</v>
      </c>
      <c r="C229" t="s">
        <v>137</v>
      </c>
      <c r="D229">
        <v>0</v>
      </c>
      <c r="E229">
        <v>0</v>
      </c>
      <c r="F229">
        <v>0</v>
      </c>
      <c r="G229">
        <f>SUMIF(C$2:C229,Historico_y_Forms[[#This Row],[Proyecto]],D$2:D229)</f>
        <v>0</v>
      </c>
      <c r="H229">
        <f>SUMIF(C$2:C229,Historico_y_Forms[[#This Row],[Proyecto]],F$2:F229)</f>
        <v>0</v>
      </c>
      <c r="I22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9">
        <f>SUMIF(C$2:C229,Historico_y_Forms[[#This Row],[Proyecto]],E$2:E229)</f>
        <v>0</v>
      </c>
    </row>
    <row r="230" spans="1:10" x14ac:dyDescent="0.25">
      <c r="A230" s="167">
        <v>43281</v>
      </c>
      <c r="B230">
        <v>11</v>
      </c>
      <c r="C230" t="s">
        <v>131</v>
      </c>
      <c r="D230">
        <v>0</v>
      </c>
      <c r="E230">
        <v>0</v>
      </c>
      <c r="F230">
        <v>0</v>
      </c>
      <c r="G230">
        <f>SUMIF(C$2:C230,Historico_y_Forms[[#This Row],[Proyecto]],D$2:D230)</f>
        <v>0</v>
      </c>
      <c r="H230">
        <f>SUMIF(C$2:C230,Historico_y_Forms[[#This Row],[Proyecto]],F$2:F230)</f>
        <v>0</v>
      </c>
      <c r="I23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230">
        <f>SUMIF(C$2:C230,Historico_y_Forms[[#This Row],[Proyecto]],E$2:E230)</f>
        <v>0</v>
      </c>
    </row>
    <row r="231" spans="1:10" x14ac:dyDescent="0.25">
      <c r="A231" s="167">
        <v>43281</v>
      </c>
      <c r="B231">
        <v>40</v>
      </c>
      <c r="C231" t="s">
        <v>149</v>
      </c>
      <c r="D231">
        <v>0</v>
      </c>
      <c r="E231">
        <v>0</v>
      </c>
      <c r="F231">
        <v>0</v>
      </c>
      <c r="G231">
        <f>SUMIF(C$2:C231,Historico_y_Forms[[#This Row],[Proyecto]],D$2:D231)</f>
        <v>355</v>
      </c>
      <c r="H231">
        <f>SUMIF(C$2:C231,Historico_y_Forms[[#This Row],[Proyecto]],F$2:F231)</f>
        <v>0</v>
      </c>
      <c r="I231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31">
        <f>SUMIF(C$2:C231,Historico_y_Forms[[#This Row],[Proyecto]],E$2:E231)</f>
        <v>0</v>
      </c>
    </row>
    <row r="232" spans="1:10" x14ac:dyDescent="0.25">
      <c r="A232" s="167">
        <v>43281</v>
      </c>
      <c r="B232">
        <v>12</v>
      </c>
      <c r="C232" t="s">
        <v>132</v>
      </c>
      <c r="D232">
        <v>0</v>
      </c>
      <c r="E232">
        <v>0</v>
      </c>
      <c r="F232">
        <v>0</v>
      </c>
      <c r="G232">
        <f>SUMIF(C$2:C232,Historico_y_Forms[[#This Row],[Proyecto]],D$2:D232)</f>
        <v>0</v>
      </c>
      <c r="H232">
        <f>SUMIF(C$2:C232,Historico_y_Forms[[#This Row],[Proyecto]],F$2:F232)</f>
        <v>0</v>
      </c>
      <c r="I23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32">
        <f>SUMIF(C$2:C232,Historico_y_Forms[[#This Row],[Proyecto]],E$2:E232)</f>
        <v>0</v>
      </c>
    </row>
    <row r="233" spans="1:10" x14ac:dyDescent="0.25">
      <c r="A233" s="167">
        <v>43281</v>
      </c>
      <c r="B233">
        <v>13</v>
      </c>
      <c r="C233" t="s">
        <v>133</v>
      </c>
      <c r="D233">
        <v>0</v>
      </c>
      <c r="E233">
        <v>0</v>
      </c>
      <c r="F233">
        <v>0</v>
      </c>
      <c r="G233">
        <f>SUMIF(C$2:C233,Historico_y_Forms[[#This Row],[Proyecto]],D$2:D233)</f>
        <v>0</v>
      </c>
      <c r="H233">
        <f>SUMIF(C$2:C233,Historico_y_Forms[[#This Row],[Proyecto]],F$2:F233)</f>
        <v>0</v>
      </c>
      <c r="I23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233">
        <f>SUMIF(C$2:C233,Historico_y_Forms[[#This Row],[Proyecto]],E$2:E233)</f>
        <v>0</v>
      </c>
    </row>
    <row r="234" spans="1:10" x14ac:dyDescent="0.25">
      <c r="A234" s="167">
        <v>43281</v>
      </c>
      <c r="B234">
        <v>14</v>
      </c>
      <c r="C234" t="s">
        <v>134</v>
      </c>
      <c r="D234">
        <v>0</v>
      </c>
      <c r="E234">
        <v>0</v>
      </c>
      <c r="F234">
        <v>0</v>
      </c>
      <c r="G234">
        <f>SUMIF(C$2:C234,Historico_y_Forms[[#This Row],[Proyecto]],D$2:D234)</f>
        <v>0</v>
      </c>
      <c r="H234">
        <f>SUMIF(C$2:C234,Historico_y_Forms[[#This Row],[Proyecto]],F$2:F234)</f>
        <v>0</v>
      </c>
      <c r="I2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34">
        <f>SUMIF(C$2:C234,Historico_y_Forms[[#This Row],[Proyecto]],E$2:E234)</f>
        <v>0</v>
      </c>
    </row>
    <row r="235" spans="1:10" x14ac:dyDescent="0.25">
      <c r="A235" s="167">
        <v>43281</v>
      </c>
      <c r="B235">
        <v>15</v>
      </c>
      <c r="C235" t="s">
        <v>135</v>
      </c>
      <c r="D235">
        <v>0</v>
      </c>
      <c r="E235">
        <v>0</v>
      </c>
      <c r="F235">
        <v>0</v>
      </c>
      <c r="G235">
        <f>SUMIF(C$2:C235,Historico_y_Forms[[#This Row],[Proyecto]],D$2:D235)</f>
        <v>0</v>
      </c>
      <c r="H235">
        <f>SUMIF(C$2:C235,Historico_y_Forms[[#This Row],[Proyecto]],F$2:F235)</f>
        <v>0</v>
      </c>
      <c r="I23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5">
        <f>SUMIF(C$2:C235,Historico_y_Forms[[#This Row],[Proyecto]],E$2:E235)</f>
        <v>0</v>
      </c>
    </row>
    <row r="236" spans="1:10" x14ac:dyDescent="0.25">
      <c r="A236" s="167">
        <v>43281</v>
      </c>
      <c r="B236">
        <v>41</v>
      </c>
      <c r="C236" t="s">
        <v>150</v>
      </c>
      <c r="D236">
        <v>5</v>
      </c>
      <c r="E236">
        <v>6</v>
      </c>
      <c r="F236">
        <v>0</v>
      </c>
      <c r="G236">
        <f>SUMIF(C$2:C236,Historico_y_Forms[[#This Row],[Proyecto]],D$2:D236)</f>
        <v>125</v>
      </c>
      <c r="H236">
        <f>SUMIF(C$2:C236,Historico_y_Forms[[#This Row],[Proyecto]],F$2:F236)</f>
        <v>0</v>
      </c>
      <c r="I236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236">
        <f>SUMIF(C$2:C236,Historico_y_Forms[[#This Row],[Proyecto]],E$2:E236)</f>
        <v>72</v>
      </c>
    </row>
    <row r="237" spans="1:10" x14ac:dyDescent="0.25">
      <c r="A237" s="167">
        <v>43281</v>
      </c>
      <c r="B237">
        <v>10</v>
      </c>
      <c r="C237" t="s">
        <v>81</v>
      </c>
      <c r="D237">
        <v>0</v>
      </c>
      <c r="E237">
        <v>0</v>
      </c>
      <c r="F237">
        <v>0</v>
      </c>
      <c r="G237">
        <f>SUMIF(C$2:C237,Historico_y_Forms[[#This Row],[Proyecto]],D$2:D237)</f>
        <v>0</v>
      </c>
      <c r="H237">
        <f>SUMIF(C$2:C237,Historico_y_Forms[[#This Row],[Proyecto]],F$2:F237)</f>
        <v>0</v>
      </c>
      <c r="I23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37">
        <f>SUMIF(C$2:C237,Historico_y_Forms[[#This Row],[Proyecto]],E$2:E237)</f>
        <v>0</v>
      </c>
    </row>
    <row r="238" spans="1:10" x14ac:dyDescent="0.25">
      <c r="A238" s="167">
        <v>43281</v>
      </c>
      <c r="B238">
        <v>23</v>
      </c>
      <c r="C238" t="s">
        <v>142</v>
      </c>
      <c r="D238">
        <v>1</v>
      </c>
      <c r="E238">
        <v>0</v>
      </c>
      <c r="F238">
        <v>0</v>
      </c>
      <c r="G238">
        <f>SUMIF(C$2:C238,Historico_y_Forms[[#This Row],[Proyecto]],D$2:D238)</f>
        <v>95</v>
      </c>
      <c r="H238">
        <f>SUMIF(C$2:C238,Historico_y_Forms[[#This Row],[Proyecto]],F$2:F238)</f>
        <v>0</v>
      </c>
      <c r="I23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38">
        <f>SUMIF(C$2:C238,Historico_y_Forms[[#This Row],[Proyecto]],E$2:E238)</f>
        <v>0</v>
      </c>
    </row>
    <row r="239" spans="1:10" x14ac:dyDescent="0.25">
      <c r="A239" s="167">
        <v>43281</v>
      </c>
      <c r="B239">
        <v>24</v>
      </c>
      <c r="C239" t="s">
        <v>143</v>
      </c>
      <c r="D239">
        <v>3</v>
      </c>
      <c r="E239">
        <v>3</v>
      </c>
      <c r="F239">
        <v>1</v>
      </c>
      <c r="G239">
        <f>SUMIF(C$2:C239,Historico_y_Forms[[#This Row],[Proyecto]],D$2:D239)</f>
        <v>62</v>
      </c>
      <c r="H239">
        <f>SUMIF(C$2:C239,Historico_y_Forms[[#This Row],[Proyecto]],F$2:F239)</f>
        <v>2</v>
      </c>
      <c r="I239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39">
        <f>SUMIF(C$2:C239,Historico_y_Forms[[#This Row],[Proyecto]],E$2:E239)</f>
        <v>51</v>
      </c>
    </row>
    <row r="240" spans="1:10" x14ac:dyDescent="0.25">
      <c r="A240" s="167">
        <v>43281</v>
      </c>
      <c r="B240">
        <v>25</v>
      </c>
      <c r="C240" t="s">
        <v>92</v>
      </c>
      <c r="D240">
        <v>0</v>
      </c>
      <c r="E240">
        <v>0</v>
      </c>
      <c r="F240">
        <v>0</v>
      </c>
      <c r="G240">
        <f>SUMIF(C$2:C240,Historico_y_Forms[[#This Row],[Proyecto]],D$2:D240)</f>
        <v>0</v>
      </c>
      <c r="H240">
        <f>SUMIF(C$2:C240,Historico_y_Forms[[#This Row],[Proyecto]],F$2:F240)</f>
        <v>0</v>
      </c>
      <c r="I24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40">
        <f>SUMIF(C$2:C240,Historico_y_Forms[[#This Row],[Proyecto]],E$2:E240)</f>
        <v>0</v>
      </c>
    </row>
    <row r="241" spans="1:10" x14ac:dyDescent="0.25">
      <c r="A241" s="167">
        <v>43281</v>
      </c>
      <c r="B241">
        <v>26</v>
      </c>
      <c r="C241" t="s">
        <v>141</v>
      </c>
      <c r="D241">
        <v>0</v>
      </c>
      <c r="E241">
        <v>0</v>
      </c>
      <c r="F241">
        <v>0</v>
      </c>
      <c r="G241">
        <f>SUMIF(C$2:C241,Historico_y_Forms[[#This Row],[Proyecto]],D$2:D241)</f>
        <v>0</v>
      </c>
      <c r="H241">
        <f>SUMIF(C$2:C241,Historico_y_Forms[[#This Row],[Proyecto]],F$2:F241)</f>
        <v>0</v>
      </c>
      <c r="I24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41">
        <f>SUMIF(C$2:C241,Historico_y_Forms[[#This Row],[Proyecto]],E$2:E241)</f>
        <v>0</v>
      </c>
    </row>
    <row r="242" spans="1:10" x14ac:dyDescent="0.25">
      <c r="A242" s="167">
        <v>43281</v>
      </c>
      <c r="B242">
        <v>7</v>
      </c>
      <c r="C242" t="s">
        <v>128</v>
      </c>
      <c r="D242">
        <v>0</v>
      </c>
      <c r="E242">
        <v>0</v>
      </c>
      <c r="F242">
        <v>0</v>
      </c>
      <c r="G242">
        <f>SUMIF(C$2:C242,Historico_y_Forms[[#This Row],[Proyecto]],D$2:D242)</f>
        <v>0</v>
      </c>
      <c r="H242">
        <f>SUMIF(C$2:C242,Historico_y_Forms[[#This Row],[Proyecto]],F$2:F242)</f>
        <v>0</v>
      </c>
      <c r="I24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242">
        <f>SUMIF(C$2:C242,Historico_y_Forms[[#This Row],[Proyecto]],E$2:E242)</f>
        <v>0</v>
      </c>
    </row>
    <row r="243" spans="1:10" x14ac:dyDescent="0.25">
      <c r="A243" s="167">
        <v>43281</v>
      </c>
      <c r="B243">
        <v>27</v>
      </c>
      <c r="C243" t="s">
        <v>30</v>
      </c>
      <c r="D243">
        <v>0</v>
      </c>
      <c r="E243">
        <v>0</v>
      </c>
      <c r="F243">
        <v>0</v>
      </c>
      <c r="G243">
        <f>SUMIF(C$2:C243,Historico_y_Forms[[#This Row],[Proyecto]],D$2:D243)</f>
        <v>0</v>
      </c>
      <c r="H243">
        <f>SUMIF(C$2:C243,Historico_y_Forms[[#This Row],[Proyecto]],F$2:F243)</f>
        <v>0</v>
      </c>
      <c r="I2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3">
        <f>SUMIF(C$2:C243,Historico_y_Forms[[#This Row],[Proyecto]],E$2:E243)</f>
        <v>0</v>
      </c>
    </row>
    <row r="244" spans="1:10" x14ac:dyDescent="0.25">
      <c r="A244" s="167">
        <v>43281</v>
      </c>
      <c r="B244">
        <v>28</v>
      </c>
      <c r="C244" t="s">
        <v>31</v>
      </c>
      <c r="D244">
        <v>0</v>
      </c>
      <c r="E244">
        <v>0</v>
      </c>
      <c r="F244">
        <v>0</v>
      </c>
      <c r="G244">
        <f>SUMIF(C$2:C244,Historico_y_Forms[[#This Row],[Proyecto]],D$2:D244)</f>
        <v>0</v>
      </c>
      <c r="H244">
        <f>SUMIF(C$2:C244,Historico_y_Forms[[#This Row],[Proyecto]],F$2:F244)</f>
        <v>0</v>
      </c>
      <c r="I2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4">
        <f>SUMIF(C$2:C244,Historico_y_Forms[[#This Row],[Proyecto]],E$2:E244)</f>
        <v>0</v>
      </c>
    </row>
    <row r="245" spans="1:10" x14ac:dyDescent="0.25">
      <c r="A245" s="167">
        <v>43281</v>
      </c>
      <c r="B245">
        <v>44</v>
      </c>
      <c r="C245" t="s">
        <v>154</v>
      </c>
      <c r="D245">
        <v>0</v>
      </c>
      <c r="E245">
        <v>2</v>
      </c>
      <c r="F245">
        <v>0</v>
      </c>
      <c r="G245">
        <f>SUMIF(C$2:C245,Historico_y_Forms[[#This Row],[Proyecto]],D$2:D245)</f>
        <v>78</v>
      </c>
      <c r="H245">
        <f>SUMIF(C$2:C245,Historico_y_Forms[[#This Row],[Proyecto]],F$2:F245)</f>
        <v>0</v>
      </c>
      <c r="I245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45">
        <f>SUMIF(C$2:C245,Historico_y_Forms[[#This Row],[Proyecto]],E$2:E245)</f>
        <v>96</v>
      </c>
    </row>
    <row r="246" spans="1:10" x14ac:dyDescent="0.25">
      <c r="A246" s="167">
        <v>43281</v>
      </c>
      <c r="B246">
        <v>37</v>
      </c>
      <c r="C246" t="s">
        <v>146</v>
      </c>
      <c r="D246">
        <v>3</v>
      </c>
      <c r="E246">
        <v>3</v>
      </c>
      <c r="F246">
        <v>0</v>
      </c>
      <c r="G246">
        <f>SUMIF(C$2:C246,Historico_y_Forms[[#This Row],[Proyecto]],D$2:D246)</f>
        <v>136</v>
      </c>
      <c r="H246">
        <f>SUMIF(C$2:C246,Historico_y_Forms[[#This Row],[Proyecto]],F$2:F246)</f>
        <v>0</v>
      </c>
      <c r="I246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46">
        <f>SUMIF(C$2:C246,Historico_y_Forms[[#This Row],[Proyecto]],E$2:E246)</f>
        <v>114</v>
      </c>
    </row>
    <row r="247" spans="1:10" x14ac:dyDescent="0.25">
      <c r="A247" s="167">
        <v>43281</v>
      </c>
      <c r="B247">
        <v>6</v>
      </c>
      <c r="C247" t="s">
        <v>127</v>
      </c>
      <c r="D247">
        <v>0</v>
      </c>
      <c r="E247">
        <v>0</v>
      </c>
      <c r="F247">
        <v>0</v>
      </c>
      <c r="G247">
        <f>SUMIF(C$2:C247,Historico_y_Forms[[#This Row],[Proyecto]],D$2:D247)</f>
        <v>0</v>
      </c>
      <c r="H247">
        <f>SUMIF(C$2:C247,Historico_y_Forms[[#This Row],[Proyecto]],F$2:F247)</f>
        <v>0</v>
      </c>
      <c r="I24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47">
        <f>SUMIF(C$2:C247,Historico_y_Forms[[#This Row],[Proyecto]],E$2:E247)</f>
        <v>0</v>
      </c>
    </row>
    <row r="248" spans="1:10" x14ac:dyDescent="0.25">
      <c r="A248" s="167">
        <v>43281</v>
      </c>
      <c r="B248">
        <v>5</v>
      </c>
      <c r="C248" t="s">
        <v>125</v>
      </c>
      <c r="D248">
        <v>0</v>
      </c>
      <c r="E248">
        <v>0</v>
      </c>
      <c r="F248">
        <v>0</v>
      </c>
      <c r="G248">
        <f>SUMIF(C$2:C248,Historico_y_Forms[[#This Row],[Proyecto]],D$2:D248)</f>
        <v>0</v>
      </c>
      <c r="H248">
        <f>SUMIF(C$2:C248,Historico_y_Forms[[#This Row],[Proyecto]],F$2:F248)</f>
        <v>0</v>
      </c>
      <c r="I24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48">
        <f>SUMIF(C$2:C248,Historico_y_Forms[[#This Row],[Proyecto]],E$2:E248)</f>
        <v>0</v>
      </c>
    </row>
    <row r="249" spans="1:10" x14ac:dyDescent="0.25">
      <c r="A249" s="167">
        <v>43281</v>
      </c>
      <c r="B249">
        <v>38</v>
      </c>
      <c r="C249" t="s">
        <v>147</v>
      </c>
      <c r="D249">
        <v>10</v>
      </c>
      <c r="E249">
        <v>0</v>
      </c>
      <c r="F249">
        <v>0</v>
      </c>
      <c r="G249">
        <f>SUMIF(C$2:C249,Historico_y_Forms[[#This Row],[Proyecto]],D$2:D249)</f>
        <v>115</v>
      </c>
      <c r="H249">
        <f>SUMIF(C$2:C249,Historico_y_Forms[[#This Row],[Proyecto]],F$2:F249)</f>
        <v>0</v>
      </c>
      <c r="I249">
        <f>VLOOKUP(Historico_y_Forms[[#This Row],[Proyecto]],Dim_Proyectos[[#All],[Proyecto]:[Fecha de terminacion]],5,0)-Historico_y_Forms[[#This Row],[Ventas acumuladas]]+Historico_y_Forms[[#This Row],[Desistimientos acumulados]]</f>
        <v>77</v>
      </c>
      <c r="J249">
        <f>SUMIF(C$2:C249,Historico_y_Forms[[#This Row],[Proyecto]],E$2:E249)</f>
        <v>0</v>
      </c>
    </row>
    <row r="250" spans="1:10" x14ac:dyDescent="0.25">
      <c r="A250" s="167">
        <v>43281</v>
      </c>
      <c r="B250">
        <v>4</v>
      </c>
      <c r="C250" t="s">
        <v>126</v>
      </c>
      <c r="D250">
        <v>0</v>
      </c>
      <c r="E250">
        <v>0</v>
      </c>
      <c r="F250">
        <v>0</v>
      </c>
      <c r="G250">
        <f>SUMIF(C$2:C250,Historico_y_Forms[[#This Row],[Proyecto]],D$2:D250)</f>
        <v>0</v>
      </c>
      <c r="H250">
        <f>SUMIF(C$2:C250,Historico_y_Forms[[#This Row],[Proyecto]],F$2:F250)</f>
        <v>0</v>
      </c>
      <c r="I250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50">
        <f>SUMIF(C$2:C250,Historico_y_Forms[[#This Row],[Proyecto]],E$2:E250)</f>
        <v>0</v>
      </c>
    </row>
    <row r="251" spans="1:10" x14ac:dyDescent="0.25">
      <c r="A251" s="167">
        <v>43281</v>
      </c>
      <c r="B251">
        <v>8</v>
      </c>
      <c r="C251" t="s">
        <v>77</v>
      </c>
      <c r="D251">
        <v>17</v>
      </c>
      <c r="E251">
        <v>3</v>
      </c>
      <c r="F251">
        <v>0</v>
      </c>
      <c r="G251">
        <f>SUMIF(C$2:C251,Historico_y_Forms[[#This Row],[Proyecto]],D$2:D251)</f>
        <v>17</v>
      </c>
      <c r="H251">
        <f>SUMIF(C$2:C251,Historico_y_Forms[[#This Row],[Proyecto]],F$2:F251)</f>
        <v>0</v>
      </c>
      <c r="I251">
        <f>VLOOKUP(Historico_y_Forms[[#This Row],[Proyecto]],Dim_Proyectos[[#All],[Proyecto]:[Fecha de terminacion]],5,0)-Historico_y_Forms[[#This Row],[Ventas acumuladas]]+Historico_y_Forms[[#This Row],[Desistimientos acumulados]]</f>
        <v>151</v>
      </c>
      <c r="J251">
        <f>SUMIF(C$2:C251,Historico_y_Forms[[#This Row],[Proyecto]],E$2:E251)</f>
        <v>3</v>
      </c>
    </row>
    <row r="252" spans="1:10" x14ac:dyDescent="0.25">
      <c r="A252" s="167">
        <v>43281</v>
      </c>
      <c r="B252">
        <v>18</v>
      </c>
      <c r="C252" t="s">
        <v>152</v>
      </c>
      <c r="D252">
        <v>5</v>
      </c>
      <c r="E252">
        <v>2</v>
      </c>
      <c r="F252">
        <v>0</v>
      </c>
      <c r="G252">
        <f>SUMIF(C$2:C252,Historico_y_Forms[[#This Row],[Proyecto]],D$2:D252)</f>
        <v>146</v>
      </c>
      <c r="H252">
        <f>SUMIF(C$2:C252,Historico_y_Forms[[#This Row],[Proyecto]],F$2:F252)</f>
        <v>0</v>
      </c>
      <c r="I252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252">
        <f>SUMIF(C$2:C252,Historico_y_Forms[[#This Row],[Proyecto]],E$2:E252)</f>
        <v>138</v>
      </c>
    </row>
    <row r="253" spans="1:10" x14ac:dyDescent="0.25">
      <c r="A253" s="167">
        <v>43281</v>
      </c>
      <c r="B253">
        <v>19</v>
      </c>
      <c r="C253" t="s">
        <v>138</v>
      </c>
      <c r="D253">
        <v>3</v>
      </c>
      <c r="E253">
        <v>4</v>
      </c>
      <c r="F253">
        <v>0</v>
      </c>
      <c r="G253">
        <f>SUMIF(C$2:C253,Historico_y_Forms[[#This Row],[Proyecto]],D$2:D253)</f>
        <v>12</v>
      </c>
      <c r="H253">
        <f>SUMIF(C$2:C253,Historico_y_Forms[[#This Row],[Proyecto]],F$2:F253)</f>
        <v>0</v>
      </c>
      <c r="I253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253">
        <f>SUMIF(C$2:C253,Historico_y_Forms[[#This Row],[Proyecto]],E$2:E253)</f>
        <v>16</v>
      </c>
    </row>
    <row r="254" spans="1:10" x14ac:dyDescent="0.25">
      <c r="A254" s="167">
        <v>43281</v>
      </c>
      <c r="B254">
        <v>20</v>
      </c>
      <c r="C254" t="s">
        <v>88</v>
      </c>
      <c r="D254">
        <v>0</v>
      </c>
      <c r="E254">
        <v>0</v>
      </c>
      <c r="F254">
        <v>0</v>
      </c>
      <c r="G254">
        <f>SUMIF(C$2:C254,Historico_y_Forms[[#This Row],[Proyecto]],D$2:D254)</f>
        <v>0</v>
      </c>
      <c r="H254">
        <f>SUMIF(C$2:C254,Historico_y_Forms[[#This Row],[Proyecto]],F$2:F254)</f>
        <v>0</v>
      </c>
      <c r="I2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54">
        <f>SUMIF(C$2:C254,Historico_y_Forms[[#This Row],[Proyecto]],E$2:E254)</f>
        <v>0</v>
      </c>
    </row>
    <row r="255" spans="1:10" x14ac:dyDescent="0.25">
      <c r="A255" s="167">
        <v>43281</v>
      </c>
      <c r="B255">
        <v>45</v>
      </c>
      <c r="C255" t="s">
        <v>155</v>
      </c>
      <c r="D255">
        <v>1</v>
      </c>
      <c r="E255">
        <v>0</v>
      </c>
      <c r="F255">
        <v>0</v>
      </c>
      <c r="G255">
        <f>SUMIF(C$2:C255,Historico_y_Forms[[#This Row],[Proyecto]],D$2:D255)</f>
        <v>131</v>
      </c>
      <c r="H255">
        <f>SUMIF(C$2:C255,Historico_y_Forms[[#This Row],[Proyecto]],F$2:F255)</f>
        <v>0</v>
      </c>
      <c r="I2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5">
        <f>SUMIF(C$2:C255,Historico_y_Forms[[#This Row],[Proyecto]],E$2:E255)</f>
        <v>0</v>
      </c>
    </row>
    <row r="256" spans="1:10" x14ac:dyDescent="0.25">
      <c r="A256" s="167">
        <v>43281</v>
      </c>
      <c r="B256">
        <v>31</v>
      </c>
      <c r="C256" t="s">
        <v>97</v>
      </c>
      <c r="D256">
        <v>0</v>
      </c>
      <c r="E256">
        <v>0</v>
      </c>
      <c r="F256">
        <v>0</v>
      </c>
      <c r="G256">
        <f>SUMIF(C$2:C256,Historico_y_Forms[[#This Row],[Proyecto]],D$2:D256)</f>
        <v>0</v>
      </c>
      <c r="H256">
        <f>SUMIF(C$2:C256,Historico_y_Forms[[#This Row],[Proyecto]],F$2:F256)</f>
        <v>0</v>
      </c>
      <c r="I2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6">
        <f>SUMIF(C$2:C256,Historico_y_Forms[[#This Row],[Proyecto]],E$2:E256)</f>
        <v>0</v>
      </c>
    </row>
    <row r="257" spans="1:10" x14ac:dyDescent="0.25">
      <c r="A257" s="167">
        <v>43281</v>
      </c>
      <c r="B257">
        <v>32</v>
      </c>
      <c r="C257" t="s">
        <v>100</v>
      </c>
      <c r="D257">
        <v>0</v>
      </c>
      <c r="E257">
        <v>0</v>
      </c>
      <c r="F257">
        <v>0</v>
      </c>
      <c r="G257">
        <f>SUMIF(C$2:C257,Historico_y_Forms[[#This Row],[Proyecto]],D$2:D257)</f>
        <v>0</v>
      </c>
      <c r="H257">
        <f>SUMIF(C$2:C257,Historico_y_Forms[[#This Row],[Proyecto]],F$2:F257)</f>
        <v>0</v>
      </c>
      <c r="I25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7">
        <f>SUMIF(C$2:C257,Historico_y_Forms[[#This Row],[Proyecto]],E$2:E257)</f>
        <v>0</v>
      </c>
    </row>
    <row r="258" spans="1:10" x14ac:dyDescent="0.25">
      <c r="A258" s="167">
        <v>43281</v>
      </c>
      <c r="B258">
        <v>33</v>
      </c>
      <c r="C258" t="s">
        <v>101</v>
      </c>
      <c r="D258">
        <v>0</v>
      </c>
      <c r="E258">
        <v>0</v>
      </c>
      <c r="F258">
        <v>0</v>
      </c>
      <c r="G258">
        <f>SUMIF(C$2:C258,Historico_y_Forms[[#This Row],[Proyecto]],D$2:D258)</f>
        <v>0</v>
      </c>
      <c r="H258">
        <f>SUMIF(C$2:C258,Historico_y_Forms[[#This Row],[Proyecto]],F$2:F258)</f>
        <v>0</v>
      </c>
      <c r="I25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8">
        <f>SUMIF(C$2:C258,Historico_y_Forms[[#This Row],[Proyecto]],E$2:E258)</f>
        <v>0</v>
      </c>
    </row>
    <row r="259" spans="1:10" x14ac:dyDescent="0.25">
      <c r="A259" s="167">
        <v>43281</v>
      </c>
      <c r="B259">
        <v>34</v>
      </c>
      <c r="C259" t="s">
        <v>102</v>
      </c>
      <c r="D259">
        <v>0</v>
      </c>
      <c r="E259">
        <v>0</v>
      </c>
      <c r="F259">
        <v>0</v>
      </c>
      <c r="G259">
        <f>SUMIF(C$2:C259,Historico_y_Forms[[#This Row],[Proyecto]],D$2:D259)</f>
        <v>0</v>
      </c>
      <c r="H259">
        <f>SUMIF(C$2:C259,Historico_y_Forms[[#This Row],[Proyecto]],F$2:F259)</f>
        <v>0</v>
      </c>
      <c r="I25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59">
        <f>SUMIF(C$2:C259,Historico_y_Forms[[#This Row],[Proyecto]],E$2:E259)</f>
        <v>0</v>
      </c>
    </row>
    <row r="260" spans="1:10" x14ac:dyDescent="0.25">
      <c r="A260" s="167">
        <v>43281</v>
      </c>
      <c r="B260">
        <v>29</v>
      </c>
      <c r="C260" t="s">
        <v>32</v>
      </c>
      <c r="D260">
        <v>0</v>
      </c>
      <c r="E260">
        <v>0</v>
      </c>
      <c r="F260">
        <v>0</v>
      </c>
      <c r="G260">
        <f>SUMIF(C$2:C260,Historico_y_Forms[[#This Row],[Proyecto]],D$2:D260)</f>
        <v>0</v>
      </c>
      <c r="H260">
        <f>SUMIF(C$2:C260,Historico_y_Forms[[#This Row],[Proyecto]],F$2:F260)</f>
        <v>0</v>
      </c>
      <c r="I2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0">
        <f>SUMIF(C$2:C260,Historico_y_Forms[[#This Row],[Proyecto]],E$2:E260)</f>
        <v>0</v>
      </c>
    </row>
    <row r="261" spans="1:10" x14ac:dyDescent="0.25">
      <c r="A261" s="167">
        <v>43281</v>
      </c>
      <c r="B261">
        <v>30</v>
      </c>
      <c r="C261" t="s">
        <v>33</v>
      </c>
      <c r="D261">
        <v>0</v>
      </c>
      <c r="E261">
        <v>0</v>
      </c>
      <c r="F261">
        <v>0</v>
      </c>
      <c r="G261">
        <f>SUMIF(C$2:C261,Historico_y_Forms[[#This Row],[Proyecto]],D$2:D261)</f>
        <v>0</v>
      </c>
      <c r="H261">
        <f>SUMIF(C$2:C261,Historico_y_Forms[[#This Row],[Proyecto]],F$2:F261)</f>
        <v>0</v>
      </c>
      <c r="I2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1">
        <f>SUMIF(C$2:C261,Historico_y_Forms[[#This Row],[Proyecto]],E$2:E261)</f>
        <v>0</v>
      </c>
    </row>
    <row r="262" spans="1:10" x14ac:dyDescent="0.25">
      <c r="A262" s="167">
        <v>43281</v>
      </c>
      <c r="B262">
        <v>9</v>
      </c>
      <c r="C262" t="s">
        <v>130</v>
      </c>
      <c r="D262">
        <v>0</v>
      </c>
      <c r="E262">
        <v>0</v>
      </c>
      <c r="F262">
        <v>0</v>
      </c>
      <c r="G262">
        <f>SUMIF(C$2:C262,Historico_y_Forms[[#This Row],[Proyecto]],D$2:D262)</f>
        <v>0</v>
      </c>
      <c r="H262">
        <f>SUMIF(C$2:C262,Historico_y_Forms[[#This Row],[Proyecto]],F$2:F262)</f>
        <v>0</v>
      </c>
      <c r="I26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262">
        <f>SUMIF(C$2:C262,Historico_y_Forms[[#This Row],[Proyecto]],E$2:E262)</f>
        <v>0</v>
      </c>
    </row>
    <row r="263" spans="1:10" x14ac:dyDescent="0.25">
      <c r="A263" s="167">
        <v>43281</v>
      </c>
      <c r="B263">
        <v>35</v>
      </c>
      <c r="C263" t="s">
        <v>144</v>
      </c>
      <c r="D263">
        <v>0</v>
      </c>
      <c r="E263">
        <v>0</v>
      </c>
      <c r="F263">
        <v>0</v>
      </c>
      <c r="G263">
        <f>SUMIF(C$2:C263,Historico_y_Forms[[#This Row],[Proyecto]],D$2:D263)</f>
        <v>0</v>
      </c>
      <c r="H263">
        <f>SUMIF(C$2:C263,Historico_y_Forms[[#This Row],[Proyecto]],F$2:F263)</f>
        <v>0</v>
      </c>
      <c r="I2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3">
        <f>SUMIF(C$2:C263,Historico_y_Forms[[#This Row],[Proyecto]],E$2:E263)</f>
        <v>0</v>
      </c>
    </row>
    <row r="264" spans="1:10" x14ac:dyDescent="0.25">
      <c r="A264" s="167">
        <v>43281</v>
      </c>
      <c r="B264">
        <v>42</v>
      </c>
      <c r="C264" t="s">
        <v>151</v>
      </c>
      <c r="D264">
        <v>0</v>
      </c>
      <c r="E264">
        <v>0</v>
      </c>
      <c r="F264">
        <v>0</v>
      </c>
      <c r="G264">
        <f>SUMIF(C$2:C264,Historico_y_Forms[[#This Row],[Proyecto]],D$2:D264)</f>
        <v>0</v>
      </c>
      <c r="H264">
        <f>SUMIF(C$2:C264,Historico_y_Forms[[#This Row],[Proyecto]],F$2:F264)</f>
        <v>0</v>
      </c>
      <c r="I26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264">
        <f>SUMIF(C$2:C264,Historico_y_Forms[[#This Row],[Proyecto]],E$2:E264)</f>
        <v>0</v>
      </c>
    </row>
    <row r="265" spans="1:10" x14ac:dyDescent="0.25">
      <c r="A265" s="167">
        <v>43281</v>
      </c>
      <c r="B265">
        <v>39</v>
      </c>
      <c r="C265" t="s">
        <v>178</v>
      </c>
      <c r="D265">
        <v>0</v>
      </c>
      <c r="E265">
        <v>3</v>
      </c>
      <c r="F265">
        <v>0</v>
      </c>
      <c r="G265">
        <f>SUMIF(C$2:C265,Historico_y_Forms[[#This Row],[Proyecto]],D$2:D265)</f>
        <v>69</v>
      </c>
      <c r="H265">
        <f>SUMIF(C$2:C265,Historico_y_Forms[[#This Row],[Proyecto]],F$2:F265)</f>
        <v>0</v>
      </c>
      <c r="I265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265">
        <f>SUMIF(C$2:C265,Historico_y_Forms[[#This Row],[Proyecto]],E$2:E265)</f>
        <v>47</v>
      </c>
    </row>
    <row r="266" spans="1:10" x14ac:dyDescent="0.25">
      <c r="A266" s="167">
        <v>43281</v>
      </c>
      <c r="B266">
        <v>36</v>
      </c>
      <c r="C266" t="s">
        <v>145</v>
      </c>
      <c r="D266">
        <v>2</v>
      </c>
      <c r="E266">
        <v>6</v>
      </c>
      <c r="F266">
        <v>0</v>
      </c>
      <c r="G266">
        <f>SUMIF(C$2:C266,Historico_y_Forms[[#This Row],[Proyecto]],D$2:D266)</f>
        <v>137</v>
      </c>
      <c r="H266">
        <f>SUMIF(C$2:C266,Historico_y_Forms[[#This Row],[Proyecto]],F$2:F266)</f>
        <v>0</v>
      </c>
      <c r="I266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266">
        <f>SUMIF(C$2:C266,Historico_y_Forms[[#This Row],[Proyecto]],E$2:E266)</f>
        <v>108</v>
      </c>
    </row>
    <row r="267" spans="1:10" x14ac:dyDescent="0.25">
      <c r="A267" s="167">
        <v>43281</v>
      </c>
      <c r="B267">
        <v>43</v>
      </c>
      <c r="C267" t="s">
        <v>153</v>
      </c>
      <c r="D267">
        <v>0</v>
      </c>
      <c r="E267">
        <v>2</v>
      </c>
      <c r="F267">
        <v>0</v>
      </c>
      <c r="G267">
        <f>SUMIF(C$2:C267,Historico_y_Forms[[#This Row],[Proyecto]],D$2:D267)</f>
        <v>81</v>
      </c>
      <c r="H267">
        <f>SUMIF(C$2:C267,Historico_y_Forms[[#This Row],[Proyecto]],F$2:F267)</f>
        <v>0</v>
      </c>
      <c r="I26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7">
        <f>SUMIF(C$2:C267,Historico_y_Forms[[#This Row],[Proyecto]],E$2:E267)</f>
        <v>12</v>
      </c>
    </row>
    <row r="268" spans="1:10" x14ac:dyDescent="0.25">
      <c r="A268" s="167">
        <v>43281</v>
      </c>
      <c r="B268">
        <v>21</v>
      </c>
      <c r="C268" t="s">
        <v>139</v>
      </c>
      <c r="D268">
        <v>0</v>
      </c>
      <c r="E268">
        <v>0</v>
      </c>
      <c r="F268">
        <v>0</v>
      </c>
      <c r="G268">
        <f>SUMIF(C$2:C268,Historico_y_Forms[[#This Row],[Proyecto]],D$2:D268)</f>
        <v>0</v>
      </c>
      <c r="H268">
        <f>SUMIF(C$2:C268,Historico_y_Forms[[#This Row],[Proyecto]],F$2:F268)</f>
        <v>0</v>
      </c>
      <c r="I26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268">
        <f>SUMIF(C$2:C268,Historico_y_Forms[[#This Row],[Proyecto]],E$2:E268)</f>
        <v>0</v>
      </c>
    </row>
    <row r="269" spans="1:10" x14ac:dyDescent="0.25">
      <c r="A269" s="167">
        <v>43281</v>
      </c>
      <c r="B269">
        <v>2</v>
      </c>
      <c r="C269" t="s">
        <v>51</v>
      </c>
      <c r="D269">
        <v>0</v>
      </c>
      <c r="E269">
        <v>0</v>
      </c>
      <c r="F269">
        <v>0</v>
      </c>
      <c r="G269">
        <f>SUMIF(C$2:C269,Historico_y_Forms[[#This Row],[Proyecto]],D$2:D269)</f>
        <v>0</v>
      </c>
      <c r="H269">
        <f>SUMIF(C$2:C269,Historico_y_Forms[[#This Row],[Proyecto]],F$2:F269)</f>
        <v>0</v>
      </c>
      <c r="I26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269">
        <f>SUMIF(C$2:C269,Historico_y_Forms[[#This Row],[Proyecto]],E$2:E269)</f>
        <v>0</v>
      </c>
    </row>
    <row r="270" spans="1:10" x14ac:dyDescent="0.25">
      <c r="A270" s="167">
        <v>43281</v>
      </c>
      <c r="B270">
        <v>3</v>
      </c>
      <c r="C270" t="s">
        <v>52</v>
      </c>
      <c r="D270">
        <v>0</v>
      </c>
      <c r="E270">
        <v>0</v>
      </c>
      <c r="F270">
        <v>0</v>
      </c>
      <c r="G270">
        <f>SUMIF(C$2:C270,Historico_y_Forms[[#This Row],[Proyecto]],D$2:D270)</f>
        <v>0</v>
      </c>
      <c r="H270">
        <f>SUMIF(C$2:C270,Historico_y_Forms[[#This Row],[Proyecto]],F$2:F270)</f>
        <v>0</v>
      </c>
      <c r="I27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270">
        <f>SUMIF(C$2:C270,Historico_y_Forms[[#This Row],[Proyecto]],E$2:E270)</f>
        <v>0</v>
      </c>
    </row>
    <row r="271" spans="1:10" x14ac:dyDescent="0.25">
      <c r="A271" s="167">
        <v>43281</v>
      </c>
      <c r="B271">
        <v>1</v>
      </c>
      <c r="C271" t="s">
        <v>50</v>
      </c>
      <c r="D271">
        <v>0</v>
      </c>
      <c r="E271">
        <v>0</v>
      </c>
      <c r="F271">
        <v>0</v>
      </c>
      <c r="G271">
        <f>SUMIF(C$2:C271,Historico_y_Forms[[#This Row],[Proyecto]],D$2:D271)</f>
        <v>0</v>
      </c>
      <c r="H271">
        <f>SUMIF(C$2:C271,Historico_y_Forms[[#This Row],[Proyecto]],F$2:F271)</f>
        <v>0</v>
      </c>
      <c r="I271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271">
        <f>SUMIF(C$2:C271,Historico_y_Forms[[#This Row],[Proyecto]],E$2:E271)</f>
        <v>0</v>
      </c>
    </row>
    <row r="272" spans="1:10" x14ac:dyDescent="0.25">
      <c r="A272" s="167">
        <v>43312</v>
      </c>
      <c r="B272">
        <v>22</v>
      </c>
      <c r="C272" t="s">
        <v>140</v>
      </c>
      <c r="D272">
        <v>0</v>
      </c>
      <c r="E272">
        <v>0</v>
      </c>
      <c r="F272">
        <v>0</v>
      </c>
      <c r="G272">
        <f>SUMIF(C$2:C272,Historico_y_Forms[[#This Row],[Proyecto]],D$2:D272)</f>
        <v>0</v>
      </c>
      <c r="H272">
        <f>SUMIF(C$2:C272,Historico_y_Forms[[#This Row],[Proyecto]],F$2:F272)</f>
        <v>0</v>
      </c>
      <c r="I2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72">
        <f>SUMIF(C$2:C272,Historico_y_Forms[[#This Row],[Proyecto]],E$2:E272)</f>
        <v>0</v>
      </c>
    </row>
    <row r="273" spans="1:10" x14ac:dyDescent="0.25">
      <c r="A273" s="167">
        <v>43312</v>
      </c>
      <c r="B273">
        <v>16</v>
      </c>
      <c r="C273" t="s">
        <v>136</v>
      </c>
      <c r="D273">
        <v>0</v>
      </c>
      <c r="E273">
        <v>0</v>
      </c>
      <c r="F273">
        <v>0</v>
      </c>
      <c r="G273">
        <f>SUMIF(C$2:C273,Historico_y_Forms[[#This Row],[Proyecto]],D$2:D273)</f>
        <v>0</v>
      </c>
      <c r="H273">
        <f>SUMIF(C$2:C273,Historico_y_Forms[[#This Row],[Proyecto]],F$2:F273)</f>
        <v>0</v>
      </c>
      <c r="I2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3">
        <f>SUMIF(C$2:C273,Historico_y_Forms[[#This Row],[Proyecto]],E$2:E273)</f>
        <v>0</v>
      </c>
    </row>
    <row r="274" spans="1:10" x14ac:dyDescent="0.25">
      <c r="A274" s="167">
        <v>43312</v>
      </c>
      <c r="B274">
        <v>17</v>
      </c>
      <c r="C274" t="s">
        <v>137</v>
      </c>
      <c r="D274">
        <v>0</v>
      </c>
      <c r="E274">
        <v>0</v>
      </c>
      <c r="F274">
        <v>0</v>
      </c>
      <c r="G274">
        <f>SUMIF(C$2:C274,Historico_y_Forms[[#This Row],[Proyecto]],D$2:D274)</f>
        <v>0</v>
      </c>
      <c r="H274">
        <f>SUMIF(C$2:C274,Historico_y_Forms[[#This Row],[Proyecto]],F$2:F274)</f>
        <v>0</v>
      </c>
      <c r="I27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4">
        <f>SUMIF(C$2:C274,Historico_y_Forms[[#This Row],[Proyecto]],E$2:E274)</f>
        <v>0</v>
      </c>
    </row>
    <row r="275" spans="1:10" x14ac:dyDescent="0.25">
      <c r="A275" s="167">
        <v>43312</v>
      </c>
      <c r="B275">
        <v>11</v>
      </c>
      <c r="C275" t="s">
        <v>131</v>
      </c>
      <c r="D275">
        <v>0</v>
      </c>
      <c r="E275">
        <v>0</v>
      </c>
      <c r="F275">
        <v>0</v>
      </c>
      <c r="G275">
        <f>SUMIF(C$2:C275,Historico_y_Forms[[#This Row],[Proyecto]],D$2:D275)</f>
        <v>0</v>
      </c>
      <c r="H275">
        <f>SUMIF(C$2:C275,Historico_y_Forms[[#This Row],[Proyecto]],F$2:F275)</f>
        <v>0</v>
      </c>
      <c r="I27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275">
        <f>SUMIF(C$2:C275,Historico_y_Forms[[#This Row],[Proyecto]],E$2:E275)</f>
        <v>0</v>
      </c>
    </row>
    <row r="276" spans="1:10" x14ac:dyDescent="0.25">
      <c r="A276" s="167">
        <v>43312</v>
      </c>
      <c r="B276">
        <v>40</v>
      </c>
      <c r="C276" t="s">
        <v>149</v>
      </c>
      <c r="D276">
        <v>2</v>
      </c>
      <c r="E276">
        <v>0</v>
      </c>
      <c r="F276">
        <v>0</v>
      </c>
      <c r="G276">
        <f>SUMIF(C$2:C276,Historico_y_Forms[[#This Row],[Proyecto]],D$2:D276)</f>
        <v>357</v>
      </c>
      <c r="H276">
        <f>SUMIF(C$2:C276,Historico_y_Forms[[#This Row],[Proyecto]],F$2:F276)</f>
        <v>0</v>
      </c>
      <c r="I276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276">
        <f>SUMIF(C$2:C276,Historico_y_Forms[[#This Row],[Proyecto]],E$2:E276)</f>
        <v>0</v>
      </c>
    </row>
    <row r="277" spans="1:10" x14ac:dyDescent="0.25">
      <c r="A277" s="167">
        <v>43312</v>
      </c>
      <c r="B277">
        <v>12</v>
      </c>
      <c r="C277" t="s">
        <v>132</v>
      </c>
      <c r="D277">
        <v>0</v>
      </c>
      <c r="E277">
        <v>0</v>
      </c>
      <c r="F277">
        <v>0</v>
      </c>
      <c r="G277">
        <f>SUMIF(C$2:C277,Historico_y_Forms[[#This Row],[Proyecto]],D$2:D277)</f>
        <v>0</v>
      </c>
      <c r="H277">
        <f>SUMIF(C$2:C277,Historico_y_Forms[[#This Row],[Proyecto]],F$2:F277)</f>
        <v>0</v>
      </c>
      <c r="I27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77">
        <f>SUMIF(C$2:C277,Historico_y_Forms[[#This Row],[Proyecto]],E$2:E277)</f>
        <v>0</v>
      </c>
    </row>
    <row r="278" spans="1:10" x14ac:dyDescent="0.25">
      <c r="A278" s="167">
        <v>43312</v>
      </c>
      <c r="B278">
        <v>13</v>
      </c>
      <c r="C278" t="s">
        <v>133</v>
      </c>
      <c r="D278">
        <v>0</v>
      </c>
      <c r="E278">
        <v>0</v>
      </c>
      <c r="F278">
        <v>0</v>
      </c>
      <c r="G278">
        <f>SUMIF(C$2:C278,Historico_y_Forms[[#This Row],[Proyecto]],D$2:D278)</f>
        <v>0</v>
      </c>
      <c r="H278">
        <f>SUMIF(C$2:C278,Historico_y_Forms[[#This Row],[Proyecto]],F$2:F278)</f>
        <v>0</v>
      </c>
      <c r="I27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278">
        <f>SUMIF(C$2:C278,Historico_y_Forms[[#This Row],[Proyecto]],E$2:E278)</f>
        <v>0</v>
      </c>
    </row>
    <row r="279" spans="1:10" x14ac:dyDescent="0.25">
      <c r="A279" s="167">
        <v>43312</v>
      </c>
      <c r="B279">
        <v>14</v>
      </c>
      <c r="C279" t="s">
        <v>134</v>
      </c>
      <c r="D279">
        <v>0</v>
      </c>
      <c r="E279">
        <v>0</v>
      </c>
      <c r="F279">
        <v>0</v>
      </c>
      <c r="G279">
        <f>SUMIF(C$2:C279,Historico_y_Forms[[#This Row],[Proyecto]],D$2:D279)</f>
        <v>0</v>
      </c>
      <c r="H279">
        <f>SUMIF(C$2:C279,Historico_y_Forms[[#This Row],[Proyecto]],F$2:F279)</f>
        <v>0</v>
      </c>
      <c r="I2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79">
        <f>SUMIF(C$2:C279,Historico_y_Forms[[#This Row],[Proyecto]],E$2:E279)</f>
        <v>0</v>
      </c>
    </row>
    <row r="280" spans="1:10" x14ac:dyDescent="0.25">
      <c r="A280" s="167">
        <v>43312</v>
      </c>
      <c r="B280">
        <v>15</v>
      </c>
      <c r="C280" t="s">
        <v>135</v>
      </c>
      <c r="D280">
        <v>0</v>
      </c>
      <c r="E280">
        <v>0</v>
      </c>
      <c r="F280">
        <v>0</v>
      </c>
      <c r="G280">
        <f>SUMIF(C$2:C280,Historico_y_Forms[[#This Row],[Proyecto]],D$2:D280)</f>
        <v>0</v>
      </c>
      <c r="H280">
        <f>SUMIF(C$2:C280,Historico_y_Forms[[#This Row],[Proyecto]],F$2:F280)</f>
        <v>0</v>
      </c>
      <c r="I28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80">
        <f>SUMIF(C$2:C280,Historico_y_Forms[[#This Row],[Proyecto]],E$2:E280)</f>
        <v>0</v>
      </c>
    </row>
    <row r="281" spans="1:10" x14ac:dyDescent="0.25">
      <c r="A281" s="167">
        <v>43312</v>
      </c>
      <c r="B281">
        <v>41</v>
      </c>
      <c r="C281" t="s">
        <v>150</v>
      </c>
      <c r="D281">
        <v>3</v>
      </c>
      <c r="E281">
        <v>6</v>
      </c>
      <c r="F281">
        <v>0</v>
      </c>
      <c r="G281">
        <f>SUMIF(C$2:C281,Historico_y_Forms[[#This Row],[Proyecto]],D$2:D281)</f>
        <v>128</v>
      </c>
      <c r="H281">
        <f>SUMIF(C$2:C281,Historico_y_Forms[[#This Row],[Proyecto]],F$2:F281)</f>
        <v>0</v>
      </c>
      <c r="I281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81">
        <f>SUMIF(C$2:C281,Historico_y_Forms[[#This Row],[Proyecto]],E$2:E281)</f>
        <v>78</v>
      </c>
    </row>
    <row r="282" spans="1:10" x14ac:dyDescent="0.25">
      <c r="A282" s="167">
        <v>43312</v>
      </c>
      <c r="B282">
        <v>10</v>
      </c>
      <c r="C282" t="s">
        <v>81</v>
      </c>
      <c r="D282">
        <v>0</v>
      </c>
      <c r="E282">
        <v>0</v>
      </c>
      <c r="F282">
        <v>0</v>
      </c>
      <c r="G282">
        <f>SUMIF(C$2:C282,Historico_y_Forms[[#This Row],[Proyecto]],D$2:D282)</f>
        <v>0</v>
      </c>
      <c r="H282">
        <f>SUMIF(C$2:C282,Historico_y_Forms[[#This Row],[Proyecto]],F$2:F282)</f>
        <v>0</v>
      </c>
      <c r="I28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82">
        <f>SUMIF(C$2:C282,Historico_y_Forms[[#This Row],[Proyecto]],E$2:E282)</f>
        <v>0</v>
      </c>
    </row>
    <row r="283" spans="1:10" x14ac:dyDescent="0.25">
      <c r="A283" s="167">
        <v>43312</v>
      </c>
      <c r="B283">
        <v>23</v>
      </c>
      <c r="C283" t="s">
        <v>142</v>
      </c>
      <c r="D283">
        <v>0</v>
      </c>
      <c r="E283">
        <v>0</v>
      </c>
      <c r="F283">
        <v>0</v>
      </c>
      <c r="G283">
        <f>SUMIF(C$2:C283,Historico_y_Forms[[#This Row],[Proyecto]],D$2:D283)</f>
        <v>95</v>
      </c>
      <c r="H283">
        <f>SUMIF(C$2:C283,Historico_y_Forms[[#This Row],[Proyecto]],F$2:F283)</f>
        <v>0</v>
      </c>
      <c r="I28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83">
        <f>SUMIF(C$2:C283,Historico_y_Forms[[#This Row],[Proyecto]],E$2:E283)</f>
        <v>0</v>
      </c>
    </row>
    <row r="284" spans="1:10" x14ac:dyDescent="0.25">
      <c r="A284" s="167">
        <v>43312</v>
      </c>
      <c r="B284">
        <v>24</v>
      </c>
      <c r="C284" t="s">
        <v>143</v>
      </c>
      <c r="D284">
        <v>1</v>
      </c>
      <c r="E284">
        <v>3</v>
      </c>
      <c r="F284">
        <v>2</v>
      </c>
      <c r="G284">
        <f>SUMIF(C$2:C284,Historico_y_Forms[[#This Row],[Proyecto]],D$2:D284)</f>
        <v>63</v>
      </c>
      <c r="H284">
        <f>SUMIF(C$2:C284,Historico_y_Forms[[#This Row],[Proyecto]],F$2:F284)</f>
        <v>4</v>
      </c>
      <c r="I284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284">
        <f>SUMIF(C$2:C284,Historico_y_Forms[[#This Row],[Proyecto]],E$2:E284)</f>
        <v>54</v>
      </c>
    </row>
    <row r="285" spans="1:10" x14ac:dyDescent="0.25">
      <c r="A285" s="167">
        <v>43312</v>
      </c>
      <c r="B285">
        <v>25</v>
      </c>
      <c r="C285" t="s">
        <v>92</v>
      </c>
      <c r="D285">
        <v>0</v>
      </c>
      <c r="E285">
        <v>0</v>
      </c>
      <c r="F285">
        <v>0</v>
      </c>
      <c r="G285">
        <f>SUMIF(C$2:C285,Historico_y_Forms[[#This Row],[Proyecto]],D$2:D285)</f>
        <v>0</v>
      </c>
      <c r="H285">
        <f>SUMIF(C$2:C285,Historico_y_Forms[[#This Row],[Proyecto]],F$2:F285)</f>
        <v>0</v>
      </c>
      <c r="I28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85">
        <f>SUMIF(C$2:C285,Historico_y_Forms[[#This Row],[Proyecto]],E$2:E285)</f>
        <v>0</v>
      </c>
    </row>
    <row r="286" spans="1:10" x14ac:dyDescent="0.25">
      <c r="A286" s="167">
        <v>43312</v>
      </c>
      <c r="B286">
        <v>26</v>
      </c>
      <c r="C286" t="s">
        <v>141</v>
      </c>
      <c r="D286">
        <v>0</v>
      </c>
      <c r="E286">
        <v>0</v>
      </c>
      <c r="F286">
        <v>0</v>
      </c>
      <c r="G286">
        <f>SUMIF(C$2:C286,Historico_y_Forms[[#This Row],[Proyecto]],D$2:D286)</f>
        <v>0</v>
      </c>
      <c r="H286">
        <f>SUMIF(C$2:C286,Historico_y_Forms[[#This Row],[Proyecto]],F$2:F286)</f>
        <v>0</v>
      </c>
      <c r="I28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86">
        <f>SUMIF(C$2:C286,Historico_y_Forms[[#This Row],[Proyecto]],E$2:E286)</f>
        <v>0</v>
      </c>
    </row>
    <row r="287" spans="1:10" x14ac:dyDescent="0.25">
      <c r="A287" s="167">
        <v>43312</v>
      </c>
      <c r="B287">
        <v>7</v>
      </c>
      <c r="C287" t="s">
        <v>128</v>
      </c>
      <c r="D287">
        <v>0</v>
      </c>
      <c r="E287">
        <v>0</v>
      </c>
      <c r="F287">
        <v>0</v>
      </c>
      <c r="G287">
        <f>SUMIF(C$2:C287,Historico_y_Forms[[#This Row],[Proyecto]],D$2:D287)</f>
        <v>0</v>
      </c>
      <c r="H287">
        <f>SUMIF(C$2:C287,Historico_y_Forms[[#This Row],[Proyecto]],F$2:F287)</f>
        <v>0</v>
      </c>
      <c r="I28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287">
        <f>SUMIF(C$2:C287,Historico_y_Forms[[#This Row],[Proyecto]],E$2:E287)</f>
        <v>0</v>
      </c>
    </row>
    <row r="288" spans="1:10" x14ac:dyDescent="0.25">
      <c r="A288" s="167">
        <v>43312</v>
      </c>
      <c r="B288">
        <v>27</v>
      </c>
      <c r="C288" t="s">
        <v>30</v>
      </c>
      <c r="D288">
        <v>0</v>
      </c>
      <c r="E288">
        <v>0</v>
      </c>
      <c r="F288">
        <v>0</v>
      </c>
      <c r="G288">
        <f>SUMIF(C$2:C288,Historico_y_Forms[[#This Row],[Proyecto]],D$2:D288)</f>
        <v>0</v>
      </c>
      <c r="H288">
        <f>SUMIF(C$2:C288,Historico_y_Forms[[#This Row],[Proyecto]],F$2:F288)</f>
        <v>0</v>
      </c>
      <c r="I2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8">
        <f>SUMIF(C$2:C288,Historico_y_Forms[[#This Row],[Proyecto]],E$2:E288)</f>
        <v>0</v>
      </c>
    </row>
    <row r="289" spans="1:10" x14ac:dyDescent="0.25">
      <c r="A289" s="167">
        <v>43312</v>
      </c>
      <c r="B289">
        <v>28</v>
      </c>
      <c r="C289" t="s">
        <v>31</v>
      </c>
      <c r="D289">
        <v>0</v>
      </c>
      <c r="E289">
        <v>0</v>
      </c>
      <c r="F289">
        <v>0</v>
      </c>
      <c r="G289">
        <f>SUMIF(C$2:C289,Historico_y_Forms[[#This Row],[Proyecto]],D$2:D289)</f>
        <v>0</v>
      </c>
      <c r="H289">
        <f>SUMIF(C$2:C289,Historico_y_Forms[[#This Row],[Proyecto]],F$2:F289)</f>
        <v>0</v>
      </c>
      <c r="I2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9">
        <f>SUMIF(C$2:C289,Historico_y_Forms[[#This Row],[Proyecto]],E$2:E289)</f>
        <v>0</v>
      </c>
    </row>
    <row r="290" spans="1:10" x14ac:dyDescent="0.25">
      <c r="A290" s="167">
        <v>43312</v>
      </c>
      <c r="B290">
        <v>44</v>
      </c>
      <c r="C290" t="s">
        <v>154</v>
      </c>
      <c r="D290">
        <v>3</v>
      </c>
      <c r="E290">
        <v>0</v>
      </c>
      <c r="F290">
        <v>0</v>
      </c>
      <c r="G290">
        <f>SUMIF(C$2:C290,Historico_y_Forms[[#This Row],[Proyecto]],D$2:D290)</f>
        <v>81</v>
      </c>
      <c r="H290">
        <f>SUMIF(C$2:C290,Historico_y_Forms[[#This Row],[Proyecto]],F$2:F290)</f>
        <v>0</v>
      </c>
      <c r="I290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290">
        <f>SUMIF(C$2:C290,Historico_y_Forms[[#This Row],[Proyecto]],E$2:E290)</f>
        <v>96</v>
      </c>
    </row>
    <row r="291" spans="1:10" x14ac:dyDescent="0.25">
      <c r="A291" s="167">
        <v>43312</v>
      </c>
      <c r="B291">
        <v>37</v>
      </c>
      <c r="C291" t="s">
        <v>146</v>
      </c>
      <c r="D291">
        <v>3</v>
      </c>
      <c r="E291">
        <v>3</v>
      </c>
      <c r="F291">
        <v>0</v>
      </c>
      <c r="G291">
        <f>SUMIF(C$2:C291,Historico_y_Forms[[#This Row],[Proyecto]],D$2:D291)</f>
        <v>139</v>
      </c>
      <c r="H291">
        <f>SUMIF(C$2:C291,Historico_y_Forms[[#This Row],[Proyecto]],F$2:F291)</f>
        <v>0</v>
      </c>
      <c r="I291">
        <f>VLOOKUP(Historico_y_Forms[[#This Row],[Proyecto]],Dim_Proyectos[[#All],[Proyecto]:[Fecha de terminacion]],5,0)-Historico_y_Forms[[#This Row],[Ventas acumuladas]]+Historico_y_Forms[[#This Row],[Desistimientos acumulados]]</f>
        <v>57</v>
      </c>
      <c r="J291">
        <f>SUMIF(C$2:C291,Historico_y_Forms[[#This Row],[Proyecto]],E$2:E291)</f>
        <v>117</v>
      </c>
    </row>
    <row r="292" spans="1:10" x14ac:dyDescent="0.25">
      <c r="A292" s="167">
        <v>43312</v>
      </c>
      <c r="B292">
        <v>6</v>
      </c>
      <c r="C292" t="s">
        <v>127</v>
      </c>
      <c r="D292">
        <v>0</v>
      </c>
      <c r="E292">
        <v>0</v>
      </c>
      <c r="F292">
        <v>0</v>
      </c>
      <c r="G292">
        <f>SUMIF(C$2:C292,Historico_y_Forms[[#This Row],[Proyecto]],D$2:D292)</f>
        <v>0</v>
      </c>
      <c r="H292">
        <f>SUMIF(C$2:C292,Historico_y_Forms[[#This Row],[Proyecto]],F$2:F292)</f>
        <v>0</v>
      </c>
      <c r="I29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92">
        <f>SUMIF(C$2:C292,Historico_y_Forms[[#This Row],[Proyecto]],E$2:E292)</f>
        <v>0</v>
      </c>
    </row>
    <row r="293" spans="1:10" x14ac:dyDescent="0.25">
      <c r="A293" s="167">
        <v>43312</v>
      </c>
      <c r="B293">
        <v>5</v>
      </c>
      <c r="C293" t="s">
        <v>125</v>
      </c>
      <c r="D293">
        <v>0</v>
      </c>
      <c r="E293">
        <v>0</v>
      </c>
      <c r="F293">
        <v>0</v>
      </c>
      <c r="G293">
        <f>SUMIF(C$2:C293,Historico_y_Forms[[#This Row],[Proyecto]],D$2:D293)</f>
        <v>0</v>
      </c>
      <c r="H293">
        <f>SUMIF(C$2:C293,Historico_y_Forms[[#This Row],[Proyecto]],F$2:F293)</f>
        <v>0</v>
      </c>
      <c r="I29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293">
        <f>SUMIF(C$2:C293,Historico_y_Forms[[#This Row],[Proyecto]],E$2:E293)</f>
        <v>0</v>
      </c>
    </row>
    <row r="294" spans="1:10" x14ac:dyDescent="0.25">
      <c r="A294" s="167">
        <v>43312</v>
      </c>
      <c r="B294">
        <v>38</v>
      </c>
      <c r="C294" t="s">
        <v>147</v>
      </c>
      <c r="D294">
        <v>12</v>
      </c>
      <c r="E294">
        <v>0</v>
      </c>
      <c r="F294">
        <v>0</v>
      </c>
      <c r="G294">
        <f>SUMIF(C$2:C294,Historico_y_Forms[[#This Row],[Proyecto]],D$2:D294)</f>
        <v>127</v>
      </c>
      <c r="H294">
        <f>SUMIF(C$2:C294,Historico_y_Forms[[#This Row],[Proyecto]],F$2:F294)</f>
        <v>0</v>
      </c>
      <c r="I294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94">
        <f>SUMIF(C$2:C294,Historico_y_Forms[[#This Row],[Proyecto]],E$2:E294)</f>
        <v>0</v>
      </c>
    </row>
    <row r="295" spans="1:10" x14ac:dyDescent="0.25">
      <c r="A295" s="167">
        <v>43312</v>
      </c>
      <c r="B295">
        <v>4</v>
      </c>
      <c r="C295" t="s">
        <v>126</v>
      </c>
      <c r="D295">
        <v>0</v>
      </c>
      <c r="E295">
        <v>0</v>
      </c>
      <c r="F295">
        <v>0</v>
      </c>
      <c r="G295">
        <f>SUMIF(C$2:C295,Historico_y_Forms[[#This Row],[Proyecto]],D$2:D295)</f>
        <v>0</v>
      </c>
      <c r="H295">
        <f>SUMIF(C$2:C295,Historico_y_Forms[[#This Row],[Proyecto]],F$2:F295)</f>
        <v>0</v>
      </c>
      <c r="I295">
        <f>VLOOKUP(Historico_y_Forms[[#This Row],[Proyecto]],Dim_Proyectos[[#All],[Proyecto]:[Fecha de terminacion]],5,0)-Historico_y_Forms[[#This Row],[Ventas acumuladas]]+Historico_y_Forms[[#This Row],[Desistimientos acumulados]]</f>
        <v>240</v>
      </c>
      <c r="J295">
        <f>SUMIF(C$2:C295,Historico_y_Forms[[#This Row],[Proyecto]],E$2:E295)</f>
        <v>0</v>
      </c>
    </row>
    <row r="296" spans="1:10" x14ac:dyDescent="0.25">
      <c r="A296" s="167">
        <v>43312</v>
      </c>
      <c r="B296">
        <v>8</v>
      </c>
      <c r="C296" t="s">
        <v>77</v>
      </c>
      <c r="D296">
        <v>9</v>
      </c>
      <c r="E296">
        <v>3</v>
      </c>
      <c r="F296">
        <v>0</v>
      </c>
      <c r="G296">
        <f>SUMIF(C$2:C296,Historico_y_Forms[[#This Row],[Proyecto]],D$2:D296)</f>
        <v>26</v>
      </c>
      <c r="H296">
        <f>SUMIF(C$2:C296,Historico_y_Forms[[#This Row],[Proyecto]],F$2:F296)</f>
        <v>0</v>
      </c>
      <c r="I296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296">
        <f>SUMIF(C$2:C296,Historico_y_Forms[[#This Row],[Proyecto]],E$2:E296)</f>
        <v>6</v>
      </c>
    </row>
    <row r="297" spans="1:10" x14ac:dyDescent="0.25">
      <c r="A297" s="167">
        <v>43312</v>
      </c>
      <c r="B297">
        <v>18</v>
      </c>
      <c r="C297" t="s">
        <v>152</v>
      </c>
      <c r="D297">
        <v>2</v>
      </c>
      <c r="E297">
        <v>2</v>
      </c>
      <c r="F297">
        <v>0</v>
      </c>
      <c r="G297">
        <f>SUMIF(C$2:C297,Historico_y_Forms[[#This Row],[Proyecto]],D$2:D297)</f>
        <v>148</v>
      </c>
      <c r="H297">
        <f>SUMIF(C$2:C297,Historico_y_Forms[[#This Row],[Proyecto]],F$2:F297)</f>
        <v>0</v>
      </c>
      <c r="I297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97">
        <f>SUMIF(C$2:C297,Historico_y_Forms[[#This Row],[Proyecto]],E$2:E297)</f>
        <v>140</v>
      </c>
    </row>
    <row r="298" spans="1:10" x14ac:dyDescent="0.25">
      <c r="A298" s="167">
        <v>43312</v>
      </c>
      <c r="B298">
        <v>19</v>
      </c>
      <c r="C298" t="s">
        <v>138</v>
      </c>
      <c r="D298">
        <v>1</v>
      </c>
      <c r="E298">
        <v>4</v>
      </c>
      <c r="F298">
        <v>0</v>
      </c>
      <c r="G298">
        <f>SUMIF(C$2:C298,Historico_y_Forms[[#This Row],[Proyecto]],D$2:D298)</f>
        <v>13</v>
      </c>
      <c r="H298">
        <f>SUMIF(C$2:C298,Historico_y_Forms[[#This Row],[Proyecto]],F$2:F298)</f>
        <v>0</v>
      </c>
      <c r="I298">
        <f>VLOOKUP(Historico_y_Forms[[#This Row],[Proyecto]],Dim_Proyectos[[#All],[Proyecto]:[Fecha de terminacion]],5,0)-Historico_y_Forms[[#This Row],[Ventas acumuladas]]+Historico_y_Forms[[#This Row],[Desistimientos acumulados]]</f>
        <v>163</v>
      </c>
      <c r="J298">
        <f>SUMIF(C$2:C298,Historico_y_Forms[[#This Row],[Proyecto]],E$2:E298)</f>
        <v>20</v>
      </c>
    </row>
    <row r="299" spans="1:10" x14ac:dyDescent="0.25">
      <c r="A299" s="167">
        <v>43312</v>
      </c>
      <c r="B299">
        <v>20</v>
      </c>
      <c r="C299" t="s">
        <v>88</v>
      </c>
      <c r="D299">
        <v>0</v>
      </c>
      <c r="E299">
        <v>0</v>
      </c>
      <c r="F299">
        <v>0</v>
      </c>
      <c r="G299">
        <f>SUMIF(C$2:C299,Historico_y_Forms[[#This Row],[Proyecto]],D$2:D299)</f>
        <v>0</v>
      </c>
      <c r="H299">
        <f>SUMIF(C$2:C299,Historico_y_Forms[[#This Row],[Proyecto]],F$2:F299)</f>
        <v>0</v>
      </c>
      <c r="I2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99">
        <f>SUMIF(C$2:C299,Historico_y_Forms[[#This Row],[Proyecto]],E$2:E299)</f>
        <v>0</v>
      </c>
    </row>
    <row r="300" spans="1:10" x14ac:dyDescent="0.25">
      <c r="A300" s="167">
        <v>43312</v>
      </c>
      <c r="B300">
        <v>45</v>
      </c>
      <c r="C300" t="s">
        <v>155</v>
      </c>
      <c r="D300">
        <v>0</v>
      </c>
      <c r="E300">
        <v>0</v>
      </c>
      <c r="F300">
        <v>0</v>
      </c>
      <c r="G300">
        <f>SUMIF(C$2:C300,Historico_y_Forms[[#This Row],[Proyecto]],D$2:D300)</f>
        <v>131</v>
      </c>
      <c r="H300">
        <f>SUMIF(C$2:C300,Historico_y_Forms[[#This Row],[Proyecto]],F$2:F300)</f>
        <v>0</v>
      </c>
      <c r="I3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0">
        <f>SUMIF(C$2:C300,Historico_y_Forms[[#This Row],[Proyecto]],E$2:E300)</f>
        <v>0</v>
      </c>
    </row>
    <row r="301" spans="1:10" x14ac:dyDescent="0.25">
      <c r="A301" s="167">
        <v>43312</v>
      </c>
      <c r="B301">
        <v>31</v>
      </c>
      <c r="C301" t="s">
        <v>97</v>
      </c>
      <c r="D301">
        <v>0</v>
      </c>
      <c r="E301">
        <v>0</v>
      </c>
      <c r="F301">
        <v>0</v>
      </c>
      <c r="G301">
        <f>SUMIF(C$2:C301,Historico_y_Forms[[#This Row],[Proyecto]],D$2:D301)</f>
        <v>0</v>
      </c>
      <c r="H301">
        <f>SUMIF(C$2:C301,Historico_y_Forms[[#This Row],[Proyecto]],F$2:F301)</f>
        <v>0</v>
      </c>
      <c r="I3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1">
        <f>SUMIF(C$2:C301,Historico_y_Forms[[#This Row],[Proyecto]],E$2:E301)</f>
        <v>0</v>
      </c>
    </row>
    <row r="302" spans="1:10" x14ac:dyDescent="0.25">
      <c r="A302" s="167">
        <v>43312</v>
      </c>
      <c r="B302">
        <v>32</v>
      </c>
      <c r="C302" t="s">
        <v>100</v>
      </c>
      <c r="D302">
        <v>0</v>
      </c>
      <c r="E302">
        <v>0</v>
      </c>
      <c r="F302">
        <v>0</v>
      </c>
      <c r="G302">
        <f>SUMIF(C$2:C302,Historico_y_Forms[[#This Row],[Proyecto]],D$2:D302)</f>
        <v>0</v>
      </c>
      <c r="H302">
        <f>SUMIF(C$2:C302,Historico_y_Forms[[#This Row],[Proyecto]],F$2:F302)</f>
        <v>0</v>
      </c>
      <c r="I30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2">
        <f>SUMIF(C$2:C302,Historico_y_Forms[[#This Row],[Proyecto]],E$2:E302)</f>
        <v>0</v>
      </c>
    </row>
    <row r="303" spans="1:10" x14ac:dyDescent="0.25">
      <c r="A303" s="167">
        <v>43312</v>
      </c>
      <c r="B303">
        <v>33</v>
      </c>
      <c r="C303" t="s">
        <v>101</v>
      </c>
      <c r="D303">
        <v>0</v>
      </c>
      <c r="E303">
        <v>0</v>
      </c>
      <c r="F303">
        <v>0</v>
      </c>
      <c r="G303">
        <f>SUMIF(C$2:C303,Historico_y_Forms[[#This Row],[Proyecto]],D$2:D303)</f>
        <v>0</v>
      </c>
      <c r="H303">
        <f>SUMIF(C$2:C303,Historico_y_Forms[[#This Row],[Proyecto]],F$2:F303)</f>
        <v>0</v>
      </c>
      <c r="I30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3">
        <f>SUMIF(C$2:C303,Historico_y_Forms[[#This Row],[Proyecto]],E$2:E303)</f>
        <v>0</v>
      </c>
    </row>
    <row r="304" spans="1:10" x14ac:dyDescent="0.25">
      <c r="A304" s="167">
        <v>43312</v>
      </c>
      <c r="B304">
        <v>34</v>
      </c>
      <c r="C304" t="s">
        <v>102</v>
      </c>
      <c r="D304">
        <v>0</v>
      </c>
      <c r="E304">
        <v>0</v>
      </c>
      <c r="F304">
        <v>0</v>
      </c>
      <c r="G304">
        <f>SUMIF(C$2:C304,Historico_y_Forms[[#This Row],[Proyecto]],D$2:D304)</f>
        <v>0</v>
      </c>
      <c r="H304">
        <f>SUMIF(C$2:C304,Historico_y_Forms[[#This Row],[Proyecto]],F$2:F304)</f>
        <v>0</v>
      </c>
      <c r="I30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04">
        <f>SUMIF(C$2:C304,Historico_y_Forms[[#This Row],[Proyecto]],E$2:E304)</f>
        <v>0</v>
      </c>
    </row>
    <row r="305" spans="1:10" x14ac:dyDescent="0.25">
      <c r="A305" s="167">
        <v>43312</v>
      </c>
      <c r="B305">
        <v>29</v>
      </c>
      <c r="C305" t="s">
        <v>32</v>
      </c>
      <c r="D305">
        <v>0</v>
      </c>
      <c r="E305">
        <v>0</v>
      </c>
      <c r="F305">
        <v>0</v>
      </c>
      <c r="G305">
        <f>SUMIF(C$2:C305,Historico_y_Forms[[#This Row],[Proyecto]],D$2:D305)</f>
        <v>0</v>
      </c>
      <c r="H305">
        <f>SUMIF(C$2:C305,Historico_y_Forms[[#This Row],[Proyecto]],F$2:F305)</f>
        <v>0</v>
      </c>
      <c r="I3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5">
        <f>SUMIF(C$2:C305,Historico_y_Forms[[#This Row],[Proyecto]],E$2:E305)</f>
        <v>0</v>
      </c>
    </row>
    <row r="306" spans="1:10" x14ac:dyDescent="0.25">
      <c r="A306" s="167">
        <v>43312</v>
      </c>
      <c r="B306">
        <v>30</v>
      </c>
      <c r="C306" t="s">
        <v>33</v>
      </c>
      <c r="D306">
        <v>0</v>
      </c>
      <c r="E306">
        <v>0</v>
      </c>
      <c r="F306">
        <v>0</v>
      </c>
      <c r="G306">
        <f>SUMIF(C$2:C306,Historico_y_Forms[[#This Row],[Proyecto]],D$2:D306)</f>
        <v>0</v>
      </c>
      <c r="H306">
        <f>SUMIF(C$2:C306,Historico_y_Forms[[#This Row],[Proyecto]],F$2:F306)</f>
        <v>0</v>
      </c>
      <c r="I3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6">
        <f>SUMIF(C$2:C306,Historico_y_Forms[[#This Row],[Proyecto]],E$2:E306)</f>
        <v>0</v>
      </c>
    </row>
    <row r="307" spans="1:10" x14ac:dyDescent="0.25">
      <c r="A307" s="167">
        <v>43312</v>
      </c>
      <c r="B307">
        <v>9</v>
      </c>
      <c r="C307" t="s">
        <v>130</v>
      </c>
      <c r="D307">
        <v>0</v>
      </c>
      <c r="E307">
        <v>0</v>
      </c>
      <c r="F307">
        <v>0</v>
      </c>
      <c r="G307">
        <f>SUMIF(C$2:C307,Historico_y_Forms[[#This Row],[Proyecto]],D$2:D307)</f>
        <v>0</v>
      </c>
      <c r="H307">
        <f>SUMIF(C$2:C307,Historico_y_Forms[[#This Row],[Proyecto]],F$2:F307)</f>
        <v>0</v>
      </c>
      <c r="I30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07">
        <f>SUMIF(C$2:C307,Historico_y_Forms[[#This Row],[Proyecto]],E$2:E307)</f>
        <v>0</v>
      </c>
    </row>
    <row r="308" spans="1:10" x14ac:dyDescent="0.25">
      <c r="A308" s="167">
        <v>43312</v>
      </c>
      <c r="B308">
        <v>35</v>
      </c>
      <c r="C308" t="s">
        <v>144</v>
      </c>
      <c r="D308">
        <v>0</v>
      </c>
      <c r="E308">
        <v>0</v>
      </c>
      <c r="F308">
        <v>0</v>
      </c>
      <c r="G308">
        <f>SUMIF(C$2:C308,Historico_y_Forms[[#This Row],[Proyecto]],D$2:D308)</f>
        <v>0</v>
      </c>
      <c r="H308">
        <f>SUMIF(C$2:C308,Historico_y_Forms[[#This Row],[Proyecto]],F$2:F308)</f>
        <v>0</v>
      </c>
      <c r="I3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08">
        <f>SUMIF(C$2:C308,Historico_y_Forms[[#This Row],[Proyecto]],E$2:E308)</f>
        <v>0</v>
      </c>
    </row>
    <row r="309" spans="1:10" x14ac:dyDescent="0.25">
      <c r="A309" s="167">
        <v>43312</v>
      </c>
      <c r="B309">
        <v>42</v>
      </c>
      <c r="C309" t="s">
        <v>151</v>
      </c>
      <c r="D309">
        <v>0</v>
      </c>
      <c r="E309">
        <v>0</v>
      </c>
      <c r="F309">
        <v>0</v>
      </c>
      <c r="G309">
        <f>SUMIF(C$2:C309,Historico_y_Forms[[#This Row],[Proyecto]],D$2:D309)</f>
        <v>0</v>
      </c>
      <c r="H309">
        <f>SUMIF(C$2:C309,Historico_y_Forms[[#This Row],[Proyecto]],F$2:F309)</f>
        <v>0</v>
      </c>
      <c r="I30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09">
        <f>SUMIF(C$2:C309,Historico_y_Forms[[#This Row],[Proyecto]],E$2:E309)</f>
        <v>0</v>
      </c>
    </row>
    <row r="310" spans="1:10" x14ac:dyDescent="0.25">
      <c r="A310" s="167">
        <v>43312</v>
      </c>
      <c r="B310">
        <v>39</v>
      </c>
      <c r="C310" t="s">
        <v>178</v>
      </c>
      <c r="D310">
        <v>5</v>
      </c>
      <c r="E310">
        <v>3</v>
      </c>
      <c r="F310">
        <v>0</v>
      </c>
      <c r="G310">
        <f>SUMIF(C$2:C310,Historico_y_Forms[[#This Row],[Proyecto]],D$2:D310)</f>
        <v>74</v>
      </c>
      <c r="H310">
        <f>SUMIF(C$2:C310,Historico_y_Forms[[#This Row],[Proyecto]],F$2:F310)</f>
        <v>0</v>
      </c>
      <c r="I310">
        <f>VLOOKUP(Historico_y_Forms[[#This Row],[Proyecto]],Dim_Proyectos[[#All],[Proyecto]:[Fecha de terminacion]],5,0)-Historico_y_Forms[[#This Row],[Ventas acumuladas]]+Historico_y_Forms[[#This Row],[Desistimientos acumulados]]</f>
        <v>110</v>
      </c>
      <c r="J310">
        <f>SUMIF(C$2:C310,Historico_y_Forms[[#This Row],[Proyecto]],E$2:E310)</f>
        <v>50</v>
      </c>
    </row>
    <row r="311" spans="1:10" x14ac:dyDescent="0.25">
      <c r="A311" s="167">
        <v>43312</v>
      </c>
      <c r="B311">
        <v>36</v>
      </c>
      <c r="C311" t="s">
        <v>145</v>
      </c>
      <c r="D311">
        <v>5</v>
      </c>
      <c r="E311">
        <v>6</v>
      </c>
      <c r="F311">
        <v>0</v>
      </c>
      <c r="G311">
        <f>SUMIF(C$2:C311,Historico_y_Forms[[#This Row],[Proyecto]],D$2:D311)</f>
        <v>142</v>
      </c>
      <c r="H311">
        <f>SUMIF(C$2:C311,Historico_y_Forms[[#This Row],[Proyecto]],F$2:F311)</f>
        <v>0</v>
      </c>
      <c r="I311">
        <f>VLOOKUP(Historico_y_Forms[[#This Row],[Proyecto]],Dim_Proyectos[[#All],[Proyecto]:[Fecha de terminacion]],5,0)-Historico_y_Forms[[#This Row],[Ventas acumuladas]]+Historico_y_Forms[[#This Row],[Desistimientos acumulados]]</f>
        <v>98</v>
      </c>
      <c r="J311">
        <f>SUMIF(C$2:C311,Historico_y_Forms[[#This Row],[Proyecto]],E$2:E311)</f>
        <v>114</v>
      </c>
    </row>
    <row r="312" spans="1:10" x14ac:dyDescent="0.25">
      <c r="A312" s="167">
        <v>43312</v>
      </c>
      <c r="B312">
        <v>43</v>
      </c>
      <c r="C312" t="s">
        <v>153</v>
      </c>
      <c r="D312">
        <v>0</v>
      </c>
      <c r="E312">
        <v>2</v>
      </c>
      <c r="F312">
        <v>0</v>
      </c>
      <c r="G312">
        <f>SUMIF(C$2:C312,Historico_y_Forms[[#This Row],[Proyecto]],D$2:D312)</f>
        <v>81</v>
      </c>
      <c r="H312">
        <f>SUMIF(C$2:C312,Historico_y_Forms[[#This Row],[Proyecto]],F$2:F312)</f>
        <v>0</v>
      </c>
      <c r="I31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2">
        <f>SUMIF(C$2:C312,Historico_y_Forms[[#This Row],[Proyecto]],E$2:E312)</f>
        <v>14</v>
      </c>
    </row>
    <row r="313" spans="1:10" x14ac:dyDescent="0.25">
      <c r="A313" s="167">
        <v>43312</v>
      </c>
      <c r="B313">
        <v>21</v>
      </c>
      <c r="C313" t="s">
        <v>139</v>
      </c>
      <c r="D313">
        <v>0</v>
      </c>
      <c r="E313">
        <v>0</v>
      </c>
      <c r="F313">
        <v>0</v>
      </c>
      <c r="G313">
        <f>SUMIF(C$2:C313,Historico_y_Forms[[#This Row],[Proyecto]],D$2:D313)</f>
        <v>0</v>
      </c>
      <c r="H313">
        <f>SUMIF(C$2:C313,Historico_y_Forms[[#This Row],[Proyecto]],F$2:F313)</f>
        <v>0</v>
      </c>
      <c r="I31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313">
        <f>SUMIF(C$2:C313,Historico_y_Forms[[#This Row],[Proyecto]],E$2:E313)</f>
        <v>0</v>
      </c>
    </row>
    <row r="314" spans="1:10" x14ac:dyDescent="0.25">
      <c r="A314" s="167">
        <v>43312</v>
      </c>
      <c r="B314">
        <v>2</v>
      </c>
      <c r="C314" t="s">
        <v>51</v>
      </c>
      <c r="D314">
        <v>0</v>
      </c>
      <c r="E314">
        <v>0</v>
      </c>
      <c r="F314">
        <v>0</v>
      </c>
      <c r="G314">
        <f>SUMIF(C$2:C314,Historico_y_Forms[[#This Row],[Proyecto]],D$2:D314)</f>
        <v>0</v>
      </c>
      <c r="H314">
        <f>SUMIF(C$2:C314,Historico_y_Forms[[#This Row],[Proyecto]],F$2:F314)</f>
        <v>0</v>
      </c>
      <c r="I31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314">
        <f>SUMIF(C$2:C314,Historico_y_Forms[[#This Row],[Proyecto]],E$2:E314)</f>
        <v>0</v>
      </c>
    </row>
    <row r="315" spans="1:10" x14ac:dyDescent="0.25">
      <c r="A315" s="167">
        <v>43312</v>
      </c>
      <c r="B315">
        <v>3</v>
      </c>
      <c r="C315" t="s">
        <v>52</v>
      </c>
      <c r="D315">
        <v>0</v>
      </c>
      <c r="E315">
        <v>0</v>
      </c>
      <c r="F315">
        <v>0</v>
      </c>
      <c r="G315">
        <f>SUMIF(C$2:C315,Historico_y_Forms[[#This Row],[Proyecto]],D$2:D315)</f>
        <v>0</v>
      </c>
      <c r="H315">
        <f>SUMIF(C$2:C315,Historico_y_Forms[[#This Row],[Proyecto]],F$2:F315)</f>
        <v>0</v>
      </c>
      <c r="I31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315">
        <f>SUMIF(C$2:C315,Historico_y_Forms[[#This Row],[Proyecto]],E$2:E315)</f>
        <v>0</v>
      </c>
    </row>
    <row r="316" spans="1:10" x14ac:dyDescent="0.25">
      <c r="A316" s="167">
        <v>43312</v>
      </c>
      <c r="B316">
        <v>1</v>
      </c>
      <c r="C316" t="s">
        <v>50</v>
      </c>
      <c r="D316">
        <v>0</v>
      </c>
      <c r="E316">
        <v>0</v>
      </c>
      <c r="F316">
        <v>0</v>
      </c>
      <c r="G316">
        <f>SUMIF(C$2:C316,Historico_y_Forms[[#This Row],[Proyecto]],D$2:D316)</f>
        <v>0</v>
      </c>
      <c r="H316">
        <f>SUMIF(C$2:C316,Historico_y_Forms[[#This Row],[Proyecto]],F$2:F316)</f>
        <v>0</v>
      </c>
      <c r="I316">
        <f>VLOOKUP(Historico_y_Forms[[#This Row],[Proyecto]],Dim_Proyectos[[#All],[Proyecto]:[Fecha de terminacion]],5,0)-Historico_y_Forms[[#This Row],[Ventas acumuladas]]+Historico_y_Forms[[#This Row],[Desistimientos acumulados]]</f>
        <v>492</v>
      </c>
      <c r="J316">
        <f>SUMIF(C$2:C316,Historico_y_Forms[[#This Row],[Proyecto]],E$2:E316)</f>
        <v>0</v>
      </c>
    </row>
    <row r="317" spans="1:10" x14ac:dyDescent="0.25">
      <c r="A317" s="167">
        <v>43343</v>
      </c>
      <c r="B317">
        <v>22</v>
      </c>
      <c r="C317" t="s">
        <v>140</v>
      </c>
      <c r="D317">
        <v>0</v>
      </c>
      <c r="E317">
        <v>0</v>
      </c>
      <c r="F317">
        <v>0</v>
      </c>
      <c r="G317">
        <f>SUMIF(C$2:C317,Historico_y_Forms[[#This Row],[Proyecto]],D$2:D317)</f>
        <v>0</v>
      </c>
      <c r="H317">
        <f>SUMIF(C$2:C317,Historico_y_Forms[[#This Row],[Proyecto]],F$2:F317)</f>
        <v>0</v>
      </c>
      <c r="I3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7">
        <f>SUMIF(C$2:C317,Historico_y_Forms[[#This Row],[Proyecto]],E$2:E317)</f>
        <v>0</v>
      </c>
    </row>
    <row r="318" spans="1:10" x14ac:dyDescent="0.25">
      <c r="A318" s="167">
        <v>43343</v>
      </c>
      <c r="B318">
        <v>16</v>
      </c>
      <c r="C318" t="s">
        <v>136</v>
      </c>
      <c r="D318">
        <v>0</v>
      </c>
      <c r="E318">
        <v>0</v>
      </c>
      <c r="F318">
        <v>0</v>
      </c>
      <c r="G318">
        <f>SUMIF(C$2:C318,Historico_y_Forms[[#This Row],[Proyecto]],D$2:D318)</f>
        <v>0</v>
      </c>
      <c r="H318">
        <f>SUMIF(C$2:C318,Historico_y_Forms[[#This Row],[Proyecto]],F$2:F318)</f>
        <v>0</v>
      </c>
      <c r="I3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18">
        <f>SUMIF(C$2:C318,Historico_y_Forms[[#This Row],[Proyecto]],E$2:E318)</f>
        <v>0</v>
      </c>
    </row>
    <row r="319" spans="1:10" x14ac:dyDescent="0.25">
      <c r="A319" s="167">
        <v>43343</v>
      </c>
      <c r="B319">
        <v>17</v>
      </c>
      <c r="C319" t="s">
        <v>137</v>
      </c>
      <c r="D319">
        <v>0</v>
      </c>
      <c r="E319">
        <v>0</v>
      </c>
      <c r="F319">
        <v>0</v>
      </c>
      <c r="G319">
        <f>SUMIF(C$2:C319,Historico_y_Forms[[#This Row],[Proyecto]],D$2:D319)</f>
        <v>0</v>
      </c>
      <c r="H319">
        <f>SUMIF(C$2:C319,Historico_y_Forms[[#This Row],[Proyecto]],F$2:F319)</f>
        <v>0</v>
      </c>
      <c r="I31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19">
        <f>SUMIF(C$2:C319,Historico_y_Forms[[#This Row],[Proyecto]],E$2:E319)</f>
        <v>0</v>
      </c>
    </row>
    <row r="320" spans="1:10" x14ac:dyDescent="0.25">
      <c r="A320" s="167">
        <v>43343</v>
      </c>
      <c r="B320">
        <v>11</v>
      </c>
      <c r="C320" t="s">
        <v>131</v>
      </c>
      <c r="D320">
        <v>0</v>
      </c>
      <c r="E320">
        <v>0</v>
      </c>
      <c r="F320">
        <v>0</v>
      </c>
      <c r="G320">
        <f>SUMIF(C$2:C320,Historico_y_Forms[[#This Row],[Proyecto]],D$2:D320)</f>
        <v>0</v>
      </c>
      <c r="H320">
        <f>SUMIF(C$2:C320,Historico_y_Forms[[#This Row],[Proyecto]],F$2:F320)</f>
        <v>0</v>
      </c>
      <c r="I32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320">
        <f>SUMIF(C$2:C320,Historico_y_Forms[[#This Row],[Proyecto]],E$2:E320)</f>
        <v>0</v>
      </c>
    </row>
    <row r="321" spans="1:10" x14ac:dyDescent="0.25">
      <c r="A321" s="167">
        <v>43343</v>
      </c>
      <c r="B321">
        <v>40</v>
      </c>
      <c r="C321" t="s">
        <v>149</v>
      </c>
      <c r="D321">
        <v>4</v>
      </c>
      <c r="E321">
        <v>0</v>
      </c>
      <c r="F321">
        <v>0</v>
      </c>
      <c r="G321">
        <f>SUMIF(C$2:C321,Historico_y_Forms[[#This Row],[Proyecto]],D$2:D321)</f>
        <v>361</v>
      </c>
      <c r="H321">
        <f>SUMIF(C$2:C321,Historico_y_Forms[[#This Row],[Proyecto]],F$2:F321)</f>
        <v>0</v>
      </c>
      <c r="I321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321">
        <f>SUMIF(C$2:C321,Historico_y_Forms[[#This Row],[Proyecto]],E$2:E321)</f>
        <v>0</v>
      </c>
    </row>
    <row r="322" spans="1:10" x14ac:dyDescent="0.25">
      <c r="A322" s="167">
        <v>43343</v>
      </c>
      <c r="B322">
        <v>12</v>
      </c>
      <c r="C322" t="s">
        <v>132</v>
      </c>
      <c r="D322">
        <v>0</v>
      </c>
      <c r="E322">
        <v>0</v>
      </c>
      <c r="F322">
        <v>0</v>
      </c>
      <c r="G322">
        <f>SUMIF(C$2:C322,Historico_y_Forms[[#This Row],[Proyecto]],D$2:D322)</f>
        <v>0</v>
      </c>
      <c r="H322">
        <f>SUMIF(C$2:C322,Historico_y_Forms[[#This Row],[Proyecto]],F$2:F322)</f>
        <v>0</v>
      </c>
      <c r="I32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322">
        <f>SUMIF(C$2:C322,Historico_y_Forms[[#This Row],[Proyecto]],E$2:E322)</f>
        <v>0</v>
      </c>
    </row>
    <row r="323" spans="1:10" x14ac:dyDescent="0.25">
      <c r="A323" s="167">
        <v>43343</v>
      </c>
      <c r="B323">
        <v>13</v>
      </c>
      <c r="C323" t="s">
        <v>133</v>
      </c>
      <c r="D323">
        <v>0</v>
      </c>
      <c r="E323">
        <v>0</v>
      </c>
      <c r="F323">
        <v>0</v>
      </c>
      <c r="G323">
        <f>SUMIF(C$2:C323,Historico_y_Forms[[#This Row],[Proyecto]],D$2:D323)</f>
        <v>0</v>
      </c>
      <c r="H323">
        <f>SUMIF(C$2:C323,Historico_y_Forms[[#This Row],[Proyecto]],F$2:F323)</f>
        <v>0</v>
      </c>
      <c r="I32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323">
        <f>SUMIF(C$2:C323,Historico_y_Forms[[#This Row],[Proyecto]],E$2:E323)</f>
        <v>0</v>
      </c>
    </row>
    <row r="324" spans="1:10" x14ac:dyDescent="0.25">
      <c r="A324" s="167">
        <v>43343</v>
      </c>
      <c r="B324">
        <v>14</v>
      </c>
      <c r="C324" t="s">
        <v>134</v>
      </c>
      <c r="D324">
        <v>0</v>
      </c>
      <c r="E324">
        <v>0</v>
      </c>
      <c r="F324">
        <v>0</v>
      </c>
      <c r="G324">
        <f>SUMIF(C$2:C324,Historico_y_Forms[[#This Row],[Proyecto]],D$2:D324)</f>
        <v>0</v>
      </c>
      <c r="H324">
        <f>SUMIF(C$2:C324,Historico_y_Forms[[#This Row],[Proyecto]],F$2:F324)</f>
        <v>0</v>
      </c>
      <c r="I3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24">
        <f>SUMIF(C$2:C324,Historico_y_Forms[[#This Row],[Proyecto]],E$2:E324)</f>
        <v>0</v>
      </c>
    </row>
    <row r="325" spans="1:10" x14ac:dyDescent="0.25">
      <c r="A325" s="167">
        <v>43343</v>
      </c>
      <c r="B325">
        <v>15</v>
      </c>
      <c r="C325" t="s">
        <v>135</v>
      </c>
      <c r="D325">
        <v>0</v>
      </c>
      <c r="E325">
        <v>0</v>
      </c>
      <c r="F325">
        <v>0</v>
      </c>
      <c r="G325">
        <f>SUMIF(C$2:C325,Historico_y_Forms[[#This Row],[Proyecto]],D$2:D325)</f>
        <v>0</v>
      </c>
      <c r="H325">
        <f>SUMIF(C$2:C325,Historico_y_Forms[[#This Row],[Proyecto]],F$2:F325)</f>
        <v>0</v>
      </c>
      <c r="I32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325">
        <f>SUMIF(C$2:C325,Historico_y_Forms[[#This Row],[Proyecto]],E$2:E325)</f>
        <v>0</v>
      </c>
    </row>
    <row r="326" spans="1:10" x14ac:dyDescent="0.25">
      <c r="A326" s="167">
        <v>43343</v>
      </c>
      <c r="B326">
        <v>41</v>
      </c>
      <c r="C326" t="s">
        <v>150</v>
      </c>
      <c r="D326">
        <v>4</v>
      </c>
      <c r="E326">
        <v>6</v>
      </c>
      <c r="F326">
        <v>0</v>
      </c>
      <c r="G326">
        <f>SUMIF(C$2:C326,Historico_y_Forms[[#This Row],[Proyecto]],D$2:D326)</f>
        <v>132</v>
      </c>
      <c r="H326">
        <f>SUMIF(C$2:C326,Historico_y_Forms[[#This Row],[Proyecto]],F$2:F326)</f>
        <v>0</v>
      </c>
      <c r="I32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26">
        <f>SUMIF(C$2:C326,Historico_y_Forms[[#This Row],[Proyecto]],E$2:E326)</f>
        <v>84</v>
      </c>
    </row>
    <row r="327" spans="1:10" x14ac:dyDescent="0.25">
      <c r="A327" s="167">
        <v>43343</v>
      </c>
      <c r="B327">
        <v>10</v>
      </c>
      <c r="C327" t="s">
        <v>81</v>
      </c>
      <c r="D327">
        <v>0</v>
      </c>
      <c r="E327">
        <v>0</v>
      </c>
      <c r="F327">
        <v>0</v>
      </c>
      <c r="G327">
        <f>SUMIF(C$2:C327,Historico_y_Forms[[#This Row],[Proyecto]],D$2:D327)</f>
        <v>0</v>
      </c>
      <c r="H327">
        <f>SUMIF(C$2:C327,Historico_y_Forms[[#This Row],[Proyecto]],F$2:F327)</f>
        <v>0</v>
      </c>
      <c r="I32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327">
        <f>SUMIF(C$2:C327,Historico_y_Forms[[#This Row],[Proyecto]],E$2:E327)</f>
        <v>0</v>
      </c>
    </row>
    <row r="328" spans="1:10" x14ac:dyDescent="0.25">
      <c r="A328" s="167">
        <v>43343</v>
      </c>
      <c r="B328">
        <v>23</v>
      </c>
      <c r="C328" t="s">
        <v>142</v>
      </c>
      <c r="D328">
        <v>1</v>
      </c>
      <c r="E328">
        <v>0</v>
      </c>
      <c r="F328">
        <v>0</v>
      </c>
      <c r="G328">
        <f>SUMIF(C$2:C328,Historico_y_Forms[[#This Row],[Proyecto]],D$2:D328)</f>
        <v>96</v>
      </c>
      <c r="H328">
        <f>SUMIF(C$2:C328,Historico_y_Forms[[#This Row],[Proyecto]],F$2:F328)</f>
        <v>0</v>
      </c>
      <c r="I32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8">
        <f>SUMIF(C$2:C328,Historico_y_Forms[[#This Row],[Proyecto]],E$2:E328)</f>
        <v>0</v>
      </c>
    </row>
    <row r="329" spans="1:10" x14ac:dyDescent="0.25">
      <c r="A329" s="167">
        <v>43343</v>
      </c>
      <c r="B329">
        <v>24</v>
      </c>
      <c r="C329" t="s">
        <v>143</v>
      </c>
      <c r="D329">
        <v>1</v>
      </c>
      <c r="E329">
        <v>3</v>
      </c>
      <c r="F329">
        <v>3</v>
      </c>
      <c r="G329">
        <f>SUMIF(C$2:C329,Historico_y_Forms[[#This Row],[Proyecto]],D$2:D329)</f>
        <v>64</v>
      </c>
      <c r="H329">
        <f>SUMIF(C$2:C329,Historico_y_Forms[[#This Row],[Proyecto]],F$2:F329)</f>
        <v>7</v>
      </c>
      <c r="I329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329">
        <f>SUMIF(C$2:C329,Historico_y_Forms[[#This Row],[Proyecto]],E$2:E329)</f>
        <v>57</v>
      </c>
    </row>
    <row r="330" spans="1:10" x14ac:dyDescent="0.25">
      <c r="A330" s="167">
        <v>43343</v>
      </c>
      <c r="B330">
        <v>25</v>
      </c>
      <c r="C330" t="s">
        <v>92</v>
      </c>
      <c r="D330">
        <v>0</v>
      </c>
      <c r="E330">
        <v>0</v>
      </c>
      <c r="F330">
        <v>0</v>
      </c>
      <c r="G330">
        <f>SUMIF(C$2:C330,Historico_y_Forms[[#This Row],[Proyecto]],D$2:D330)</f>
        <v>0</v>
      </c>
      <c r="H330">
        <f>SUMIF(C$2:C330,Historico_y_Forms[[#This Row],[Proyecto]],F$2:F330)</f>
        <v>0</v>
      </c>
      <c r="I33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30">
        <f>SUMIF(C$2:C330,Historico_y_Forms[[#This Row],[Proyecto]],E$2:E330)</f>
        <v>0</v>
      </c>
    </row>
    <row r="331" spans="1:10" x14ac:dyDescent="0.25">
      <c r="A331" s="167">
        <v>43343</v>
      </c>
      <c r="B331">
        <v>26</v>
      </c>
      <c r="C331" t="s">
        <v>141</v>
      </c>
      <c r="D331">
        <v>0</v>
      </c>
      <c r="E331">
        <v>0</v>
      </c>
      <c r="F331">
        <v>0</v>
      </c>
      <c r="G331">
        <f>SUMIF(C$2:C331,Historico_y_Forms[[#This Row],[Proyecto]],D$2:D331)</f>
        <v>0</v>
      </c>
      <c r="H331">
        <f>SUMIF(C$2:C331,Historico_y_Forms[[#This Row],[Proyecto]],F$2:F331)</f>
        <v>0</v>
      </c>
      <c r="I33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31">
        <f>SUMIF(C$2:C331,Historico_y_Forms[[#This Row],[Proyecto]],E$2:E331)</f>
        <v>0</v>
      </c>
    </row>
    <row r="332" spans="1:10" x14ac:dyDescent="0.25">
      <c r="A332" s="167">
        <v>43343</v>
      </c>
      <c r="B332">
        <v>7</v>
      </c>
      <c r="C332" t="s">
        <v>128</v>
      </c>
      <c r="D332">
        <v>0</v>
      </c>
      <c r="E332">
        <v>0</v>
      </c>
      <c r="F332">
        <v>0</v>
      </c>
      <c r="G332">
        <f>SUMIF(C$2:C332,Historico_y_Forms[[#This Row],[Proyecto]],D$2:D332)</f>
        <v>0</v>
      </c>
      <c r="H332">
        <f>SUMIF(C$2:C332,Historico_y_Forms[[#This Row],[Proyecto]],F$2:F332)</f>
        <v>0</v>
      </c>
      <c r="I33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332">
        <f>SUMIF(C$2:C332,Historico_y_Forms[[#This Row],[Proyecto]],E$2:E332)</f>
        <v>0</v>
      </c>
    </row>
    <row r="333" spans="1:10" x14ac:dyDescent="0.25">
      <c r="A333" s="167">
        <v>43343</v>
      </c>
      <c r="B333">
        <v>27</v>
      </c>
      <c r="C333" t="s">
        <v>30</v>
      </c>
      <c r="D333">
        <v>0</v>
      </c>
      <c r="E333">
        <v>0</v>
      </c>
      <c r="F333">
        <v>0</v>
      </c>
      <c r="G333">
        <f>SUMIF(C$2:C333,Historico_y_Forms[[#This Row],[Proyecto]],D$2:D333)</f>
        <v>0</v>
      </c>
      <c r="H333">
        <f>SUMIF(C$2:C333,Historico_y_Forms[[#This Row],[Proyecto]],F$2:F333)</f>
        <v>0</v>
      </c>
      <c r="I3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3">
        <f>SUMIF(C$2:C333,Historico_y_Forms[[#This Row],[Proyecto]],E$2:E333)</f>
        <v>0</v>
      </c>
    </row>
    <row r="334" spans="1:10" x14ac:dyDescent="0.25">
      <c r="A334" s="167">
        <v>43343</v>
      </c>
      <c r="B334">
        <v>28</v>
      </c>
      <c r="C334" t="s">
        <v>31</v>
      </c>
      <c r="D334">
        <v>0</v>
      </c>
      <c r="E334">
        <v>0</v>
      </c>
      <c r="F334">
        <v>0</v>
      </c>
      <c r="G334">
        <f>SUMIF(C$2:C334,Historico_y_Forms[[#This Row],[Proyecto]],D$2:D334)</f>
        <v>0</v>
      </c>
      <c r="H334">
        <f>SUMIF(C$2:C334,Historico_y_Forms[[#This Row],[Proyecto]],F$2:F334)</f>
        <v>0</v>
      </c>
      <c r="I3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4">
        <f>SUMIF(C$2:C334,Historico_y_Forms[[#This Row],[Proyecto]],E$2:E334)</f>
        <v>0</v>
      </c>
    </row>
    <row r="335" spans="1:10" x14ac:dyDescent="0.25">
      <c r="A335" s="167">
        <v>43343</v>
      </c>
      <c r="B335">
        <v>44</v>
      </c>
      <c r="C335" t="s">
        <v>154</v>
      </c>
      <c r="D335">
        <v>1</v>
      </c>
      <c r="E335">
        <v>0</v>
      </c>
      <c r="F335">
        <v>0</v>
      </c>
      <c r="G335">
        <f>SUMIF(C$2:C335,Historico_y_Forms[[#This Row],[Proyecto]],D$2:D335)</f>
        <v>82</v>
      </c>
      <c r="H335">
        <f>SUMIF(C$2:C335,Historico_y_Forms[[#This Row],[Proyecto]],F$2:F335)</f>
        <v>0</v>
      </c>
      <c r="I335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35">
        <f>SUMIF(C$2:C335,Historico_y_Forms[[#This Row],[Proyecto]],E$2:E335)</f>
        <v>96</v>
      </c>
    </row>
    <row r="336" spans="1:10" x14ac:dyDescent="0.25">
      <c r="A336" s="167">
        <v>43343</v>
      </c>
      <c r="B336">
        <v>37</v>
      </c>
      <c r="C336" t="s">
        <v>146</v>
      </c>
      <c r="D336">
        <v>9</v>
      </c>
      <c r="E336">
        <v>3</v>
      </c>
      <c r="F336">
        <v>0</v>
      </c>
      <c r="G336">
        <f>SUMIF(C$2:C336,Historico_y_Forms[[#This Row],[Proyecto]],D$2:D336)</f>
        <v>148</v>
      </c>
      <c r="H336">
        <f>SUMIF(C$2:C336,Historico_y_Forms[[#This Row],[Proyecto]],F$2:F336)</f>
        <v>0</v>
      </c>
      <c r="I336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336">
        <f>SUMIF(C$2:C336,Historico_y_Forms[[#This Row],[Proyecto]],E$2:E336)</f>
        <v>120</v>
      </c>
    </row>
    <row r="337" spans="1:10" x14ac:dyDescent="0.25">
      <c r="A337" s="167">
        <v>43343</v>
      </c>
      <c r="B337">
        <v>6</v>
      </c>
      <c r="C337" t="s">
        <v>127</v>
      </c>
      <c r="D337">
        <v>0</v>
      </c>
      <c r="E337">
        <v>0</v>
      </c>
      <c r="F337">
        <v>0</v>
      </c>
      <c r="G337">
        <f>SUMIF(C$2:C337,Historico_y_Forms[[#This Row],[Proyecto]],D$2:D337)</f>
        <v>0</v>
      </c>
      <c r="H337">
        <f>SUMIF(C$2:C337,Historico_y_Forms[[#This Row],[Proyecto]],F$2:F337)</f>
        <v>0</v>
      </c>
      <c r="I33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37">
        <f>SUMIF(C$2:C337,Historico_y_Forms[[#This Row],[Proyecto]],E$2:E337)</f>
        <v>0</v>
      </c>
    </row>
    <row r="338" spans="1:10" x14ac:dyDescent="0.25">
      <c r="A338" s="167">
        <v>43343</v>
      </c>
      <c r="B338">
        <v>5</v>
      </c>
      <c r="C338" t="s">
        <v>125</v>
      </c>
      <c r="D338">
        <v>0</v>
      </c>
      <c r="E338">
        <v>0</v>
      </c>
      <c r="F338">
        <v>0</v>
      </c>
      <c r="G338">
        <f>SUMIF(C$2:C338,Historico_y_Forms[[#This Row],[Proyecto]],D$2:D338)</f>
        <v>0</v>
      </c>
      <c r="H338">
        <f>SUMIF(C$2:C338,Historico_y_Forms[[#This Row],[Proyecto]],F$2:F338)</f>
        <v>0</v>
      </c>
      <c r="I338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338">
        <f>SUMIF(C$2:C338,Historico_y_Forms[[#This Row],[Proyecto]],E$2:E338)</f>
        <v>0</v>
      </c>
    </row>
    <row r="339" spans="1:10" x14ac:dyDescent="0.25">
      <c r="A339" s="167">
        <v>43343</v>
      </c>
      <c r="B339">
        <v>38</v>
      </c>
      <c r="C339" t="s">
        <v>147</v>
      </c>
      <c r="D339">
        <v>20</v>
      </c>
      <c r="E339">
        <v>0</v>
      </c>
      <c r="F339">
        <v>0</v>
      </c>
      <c r="G339">
        <f>SUMIF(C$2:C339,Historico_y_Forms[[#This Row],[Proyecto]],D$2:D339)</f>
        <v>147</v>
      </c>
      <c r="H339">
        <f>SUMIF(C$2:C339,Historico_y_Forms[[#This Row],[Proyecto]],F$2:F339)</f>
        <v>0</v>
      </c>
      <c r="I339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339">
        <f>SUMIF(C$2:C339,Historico_y_Forms[[#This Row],[Proyecto]],E$2:E339)</f>
        <v>0</v>
      </c>
    </row>
    <row r="340" spans="1:10" x14ac:dyDescent="0.25">
      <c r="A340" s="167">
        <v>43343</v>
      </c>
      <c r="B340">
        <v>4</v>
      </c>
      <c r="C340" t="s">
        <v>126</v>
      </c>
      <c r="D340">
        <v>26</v>
      </c>
      <c r="E340">
        <v>26</v>
      </c>
      <c r="F340">
        <v>0</v>
      </c>
      <c r="G340">
        <f>SUMIF(C$2:C340,Historico_y_Forms[[#This Row],[Proyecto]],D$2:D340)</f>
        <v>26</v>
      </c>
      <c r="H340">
        <f>SUMIF(C$2:C340,Historico_y_Forms[[#This Row],[Proyecto]],F$2:F340)</f>
        <v>0</v>
      </c>
      <c r="I340">
        <f>VLOOKUP(Historico_y_Forms[[#This Row],[Proyecto]],Dim_Proyectos[[#All],[Proyecto]:[Fecha de terminacion]],5,0)-Historico_y_Forms[[#This Row],[Ventas acumuladas]]+Historico_y_Forms[[#This Row],[Desistimientos acumulados]]</f>
        <v>214</v>
      </c>
      <c r="J340">
        <f>SUMIF(C$2:C340,Historico_y_Forms[[#This Row],[Proyecto]],E$2:E340)</f>
        <v>26</v>
      </c>
    </row>
    <row r="341" spans="1:10" x14ac:dyDescent="0.25">
      <c r="A341" s="167">
        <v>43343</v>
      </c>
      <c r="B341">
        <v>8</v>
      </c>
      <c r="C341" t="s">
        <v>77</v>
      </c>
      <c r="D341">
        <v>15</v>
      </c>
      <c r="E341">
        <v>3</v>
      </c>
      <c r="F341">
        <v>0</v>
      </c>
      <c r="G341">
        <f>SUMIF(C$2:C341,Historico_y_Forms[[#This Row],[Proyecto]],D$2:D341)</f>
        <v>41</v>
      </c>
      <c r="H341">
        <f>SUMIF(C$2:C341,Historico_y_Forms[[#This Row],[Proyecto]],F$2:F341)</f>
        <v>0</v>
      </c>
      <c r="I341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41">
        <f>SUMIF(C$2:C341,Historico_y_Forms[[#This Row],[Proyecto]],E$2:E341)</f>
        <v>9</v>
      </c>
    </row>
    <row r="342" spans="1:10" x14ac:dyDescent="0.25">
      <c r="A342" s="167">
        <v>43343</v>
      </c>
      <c r="B342">
        <v>18</v>
      </c>
      <c r="C342" t="s">
        <v>152</v>
      </c>
      <c r="D342">
        <v>4</v>
      </c>
      <c r="E342">
        <v>2</v>
      </c>
      <c r="F342">
        <v>0</v>
      </c>
      <c r="G342">
        <f>SUMIF(C$2:C342,Historico_y_Forms[[#This Row],[Proyecto]],D$2:D342)</f>
        <v>152</v>
      </c>
      <c r="H342">
        <f>SUMIF(C$2:C342,Historico_y_Forms[[#This Row],[Proyecto]],F$2:F342)</f>
        <v>0</v>
      </c>
      <c r="I342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42">
        <f>SUMIF(C$2:C342,Historico_y_Forms[[#This Row],[Proyecto]],E$2:E342)</f>
        <v>142</v>
      </c>
    </row>
    <row r="343" spans="1:10" x14ac:dyDescent="0.25">
      <c r="A343" s="167">
        <v>43343</v>
      </c>
      <c r="B343">
        <v>19</v>
      </c>
      <c r="C343" t="s">
        <v>138</v>
      </c>
      <c r="D343">
        <v>5</v>
      </c>
      <c r="E343">
        <v>6</v>
      </c>
      <c r="F343">
        <v>0</v>
      </c>
      <c r="G343">
        <f>SUMIF(C$2:C343,Historico_y_Forms[[#This Row],[Proyecto]],D$2:D343)</f>
        <v>18</v>
      </c>
      <c r="H343">
        <f>SUMIF(C$2:C343,Historico_y_Forms[[#This Row],[Proyecto]],F$2:F343)</f>
        <v>0</v>
      </c>
      <c r="I343">
        <f>VLOOKUP(Historico_y_Forms[[#This Row],[Proyecto]],Dim_Proyectos[[#All],[Proyecto]:[Fecha de terminacion]],5,0)-Historico_y_Forms[[#This Row],[Ventas acumuladas]]+Historico_y_Forms[[#This Row],[Desistimientos acumulados]]</f>
        <v>158</v>
      </c>
      <c r="J343">
        <f>SUMIF(C$2:C343,Historico_y_Forms[[#This Row],[Proyecto]],E$2:E343)</f>
        <v>26</v>
      </c>
    </row>
    <row r="344" spans="1:10" x14ac:dyDescent="0.25">
      <c r="A344" s="167">
        <v>43343</v>
      </c>
      <c r="B344">
        <v>20</v>
      </c>
      <c r="C344" t="s">
        <v>88</v>
      </c>
      <c r="D344">
        <v>0</v>
      </c>
      <c r="E344">
        <v>0</v>
      </c>
      <c r="F344">
        <v>0</v>
      </c>
      <c r="G344">
        <f>SUMIF(C$2:C344,Historico_y_Forms[[#This Row],[Proyecto]],D$2:D344)</f>
        <v>0</v>
      </c>
      <c r="H344">
        <f>SUMIF(C$2:C344,Historico_y_Forms[[#This Row],[Proyecto]],F$2:F344)</f>
        <v>0</v>
      </c>
      <c r="I3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44">
        <f>SUMIF(C$2:C344,Historico_y_Forms[[#This Row],[Proyecto]],E$2:E344)</f>
        <v>0</v>
      </c>
    </row>
    <row r="345" spans="1:10" x14ac:dyDescent="0.25">
      <c r="A345" s="167">
        <v>43343</v>
      </c>
      <c r="B345">
        <v>45</v>
      </c>
      <c r="C345" t="s">
        <v>155</v>
      </c>
      <c r="D345">
        <v>2</v>
      </c>
      <c r="E345">
        <v>0</v>
      </c>
      <c r="F345">
        <v>0</v>
      </c>
      <c r="G345">
        <f>SUMIF(C$2:C345,Historico_y_Forms[[#This Row],[Proyecto]],D$2:D345)</f>
        <v>133</v>
      </c>
      <c r="H345">
        <f>SUMIF(C$2:C345,Historico_y_Forms[[#This Row],[Proyecto]],F$2:F345)</f>
        <v>0</v>
      </c>
      <c r="I34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345">
        <f>SUMIF(C$2:C345,Historico_y_Forms[[#This Row],[Proyecto]],E$2:E345)</f>
        <v>0</v>
      </c>
    </row>
    <row r="346" spans="1:10" x14ac:dyDescent="0.25">
      <c r="A346" s="167">
        <v>43343</v>
      </c>
      <c r="B346">
        <v>31</v>
      </c>
      <c r="C346" t="s">
        <v>97</v>
      </c>
      <c r="D346">
        <v>0</v>
      </c>
      <c r="E346">
        <v>0</v>
      </c>
      <c r="F346">
        <v>0</v>
      </c>
      <c r="G346">
        <f>SUMIF(C$2:C346,Historico_y_Forms[[#This Row],[Proyecto]],D$2:D346)</f>
        <v>0</v>
      </c>
      <c r="H346">
        <f>SUMIF(C$2:C346,Historico_y_Forms[[#This Row],[Proyecto]],F$2:F346)</f>
        <v>0</v>
      </c>
      <c r="I3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46">
        <f>SUMIF(C$2:C346,Historico_y_Forms[[#This Row],[Proyecto]],E$2:E346)</f>
        <v>0</v>
      </c>
    </row>
    <row r="347" spans="1:10" x14ac:dyDescent="0.25">
      <c r="A347" s="167">
        <v>43343</v>
      </c>
      <c r="B347">
        <v>32</v>
      </c>
      <c r="C347" t="s">
        <v>100</v>
      </c>
      <c r="D347">
        <v>0</v>
      </c>
      <c r="E347">
        <v>0</v>
      </c>
      <c r="F347">
        <v>0</v>
      </c>
      <c r="G347">
        <f>SUMIF(C$2:C347,Historico_y_Forms[[#This Row],[Proyecto]],D$2:D347)</f>
        <v>0</v>
      </c>
      <c r="H347">
        <f>SUMIF(C$2:C347,Historico_y_Forms[[#This Row],[Proyecto]],F$2:F347)</f>
        <v>0</v>
      </c>
      <c r="I34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47">
        <f>SUMIF(C$2:C347,Historico_y_Forms[[#This Row],[Proyecto]],E$2:E347)</f>
        <v>0</v>
      </c>
    </row>
    <row r="348" spans="1:10" x14ac:dyDescent="0.25">
      <c r="A348" s="167">
        <v>43343</v>
      </c>
      <c r="B348">
        <v>33</v>
      </c>
      <c r="C348" t="s">
        <v>101</v>
      </c>
      <c r="D348">
        <v>0</v>
      </c>
      <c r="E348">
        <v>0</v>
      </c>
      <c r="F348">
        <v>0</v>
      </c>
      <c r="G348">
        <f>SUMIF(C$2:C348,Historico_y_Forms[[#This Row],[Proyecto]],D$2:D348)</f>
        <v>0</v>
      </c>
      <c r="H348">
        <f>SUMIF(C$2:C348,Historico_y_Forms[[#This Row],[Proyecto]],F$2:F348)</f>
        <v>0</v>
      </c>
      <c r="I34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48">
        <f>SUMIF(C$2:C348,Historico_y_Forms[[#This Row],[Proyecto]],E$2:E348)</f>
        <v>0</v>
      </c>
    </row>
    <row r="349" spans="1:10" x14ac:dyDescent="0.25">
      <c r="A349" s="167">
        <v>43343</v>
      </c>
      <c r="B349">
        <v>34</v>
      </c>
      <c r="C349" t="s">
        <v>102</v>
      </c>
      <c r="D349">
        <v>0</v>
      </c>
      <c r="E349">
        <v>0</v>
      </c>
      <c r="F349">
        <v>0</v>
      </c>
      <c r="G349">
        <f>SUMIF(C$2:C349,Historico_y_Forms[[#This Row],[Proyecto]],D$2:D349)</f>
        <v>0</v>
      </c>
      <c r="H349">
        <f>SUMIF(C$2:C349,Historico_y_Forms[[#This Row],[Proyecto]],F$2:F349)</f>
        <v>0</v>
      </c>
      <c r="I34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49">
        <f>SUMIF(C$2:C349,Historico_y_Forms[[#This Row],[Proyecto]],E$2:E349)</f>
        <v>0</v>
      </c>
    </row>
    <row r="350" spans="1:10" x14ac:dyDescent="0.25">
      <c r="A350" s="167">
        <v>43343</v>
      </c>
      <c r="B350">
        <v>29</v>
      </c>
      <c r="C350" t="s">
        <v>32</v>
      </c>
      <c r="D350">
        <v>0</v>
      </c>
      <c r="E350">
        <v>0</v>
      </c>
      <c r="F350">
        <v>0</v>
      </c>
      <c r="G350">
        <f>SUMIF(C$2:C350,Historico_y_Forms[[#This Row],[Proyecto]],D$2:D350)</f>
        <v>0</v>
      </c>
      <c r="H350">
        <f>SUMIF(C$2:C350,Historico_y_Forms[[#This Row],[Proyecto]],F$2:F350)</f>
        <v>0</v>
      </c>
      <c r="I3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50">
        <f>SUMIF(C$2:C350,Historico_y_Forms[[#This Row],[Proyecto]],E$2:E350)</f>
        <v>0</v>
      </c>
    </row>
    <row r="351" spans="1:10" x14ac:dyDescent="0.25">
      <c r="A351" s="167">
        <v>43343</v>
      </c>
      <c r="B351">
        <v>30</v>
      </c>
      <c r="C351" t="s">
        <v>33</v>
      </c>
      <c r="D351">
        <v>0</v>
      </c>
      <c r="E351">
        <v>0</v>
      </c>
      <c r="F351">
        <v>0</v>
      </c>
      <c r="G351">
        <f>SUMIF(C$2:C351,Historico_y_Forms[[#This Row],[Proyecto]],D$2:D351)</f>
        <v>0</v>
      </c>
      <c r="H351">
        <f>SUMIF(C$2:C351,Historico_y_Forms[[#This Row],[Proyecto]],F$2:F351)</f>
        <v>0</v>
      </c>
      <c r="I3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51">
        <f>SUMIF(C$2:C351,Historico_y_Forms[[#This Row],[Proyecto]],E$2:E351)</f>
        <v>0</v>
      </c>
    </row>
    <row r="352" spans="1:10" x14ac:dyDescent="0.25">
      <c r="A352" s="167">
        <v>43343</v>
      </c>
      <c r="B352">
        <v>9</v>
      </c>
      <c r="C352" t="s">
        <v>130</v>
      </c>
      <c r="D352">
        <v>0</v>
      </c>
      <c r="E352">
        <v>0</v>
      </c>
      <c r="F352">
        <v>0</v>
      </c>
      <c r="G352">
        <f>SUMIF(C$2:C352,Historico_y_Forms[[#This Row],[Proyecto]],D$2:D352)</f>
        <v>0</v>
      </c>
      <c r="H352">
        <f>SUMIF(C$2:C352,Historico_y_Forms[[#This Row],[Proyecto]],F$2:F352)</f>
        <v>0</v>
      </c>
      <c r="I35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52">
        <f>SUMIF(C$2:C352,Historico_y_Forms[[#This Row],[Proyecto]],E$2:E352)</f>
        <v>0</v>
      </c>
    </row>
    <row r="353" spans="1:10" x14ac:dyDescent="0.25">
      <c r="A353" s="167">
        <v>43343</v>
      </c>
      <c r="B353">
        <v>35</v>
      </c>
      <c r="C353" t="s">
        <v>144</v>
      </c>
      <c r="D353">
        <v>0</v>
      </c>
      <c r="E353">
        <v>0</v>
      </c>
      <c r="F353">
        <v>0</v>
      </c>
      <c r="G353">
        <f>SUMIF(C$2:C353,Historico_y_Forms[[#This Row],[Proyecto]],D$2:D353)</f>
        <v>0</v>
      </c>
      <c r="H353">
        <f>SUMIF(C$2:C353,Historico_y_Forms[[#This Row],[Proyecto]],F$2:F353)</f>
        <v>0</v>
      </c>
      <c r="I3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53">
        <f>SUMIF(C$2:C353,Historico_y_Forms[[#This Row],[Proyecto]],E$2:E353)</f>
        <v>0</v>
      </c>
    </row>
    <row r="354" spans="1:10" x14ac:dyDescent="0.25">
      <c r="A354" s="167">
        <v>43343</v>
      </c>
      <c r="B354">
        <v>42</v>
      </c>
      <c r="C354" t="s">
        <v>151</v>
      </c>
      <c r="D354">
        <v>0</v>
      </c>
      <c r="E354">
        <v>0</v>
      </c>
      <c r="F354">
        <v>0</v>
      </c>
      <c r="G354">
        <f>SUMIF(C$2:C354,Historico_y_Forms[[#This Row],[Proyecto]],D$2:D354)</f>
        <v>0</v>
      </c>
      <c r="H354">
        <f>SUMIF(C$2:C354,Historico_y_Forms[[#This Row],[Proyecto]],F$2:F354)</f>
        <v>0</v>
      </c>
      <c r="I35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54">
        <f>SUMIF(C$2:C354,Historico_y_Forms[[#This Row],[Proyecto]],E$2:E354)</f>
        <v>0</v>
      </c>
    </row>
    <row r="355" spans="1:10" x14ac:dyDescent="0.25">
      <c r="A355" s="167">
        <v>43343</v>
      </c>
      <c r="B355">
        <v>39</v>
      </c>
      <c r="C355" t="s">
        <v>178</v>
      </c>
      <c r="D355">
        <v>3</v>
      </c>
      <c r="E355">
        <v>3</v>
      </c>
      <c r="F355">
        <v>0</v>
      </c>
      <c r="G355">
        <f>SUMIF(C$2:C355,Historico_y_Forms[[#This Row],[Proyecto]],D$2:D355)</f>
        <v>77</v>
      </c>
      <c r="H355">
        <f>SUMIF(C$2:C355,Historico_y_Forms[[#This Row],[Proyecto]],F$2:F355)</f>
        <v>0</v>
      </c>
      <c r="I355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355">
        <f>SUMIF(C$2:C355,Historico_y_Forms[[#This Row],[Proyecto]],E$2:E355)</f>
        <v>53</v>
      </c>
    </row>
    <row r="356" spans="1:10" x14ac:dyDescent="0.25">
      <c r="A356" s="167">
        <v>43343</v>
      </c>
      <c r="B356">
        <v>36</v>
      </c>
      <c r="C356" t="s">
        <v>145</v>
      </c>
      <c r="D356">
        <v>2</v>
      </c>
      <c r="E356">
        <v>6</v>
      </c>
      <c r="F356">
        <v>0</v>
      </c>
      <c r="G356">
        <f>SUMIF(C$2:C356,Historico_y_Forms[[#This Row],[Proyecto]],D$2:D356)</f>
        <v>144</v>
      </c>
      <c r="H356">
        <f>SUMIF(C$2:C356,Historico_y_Forms[[#This Row],[Proyecto]],F$2:F356)</f>
        <v>0</v>
      </c>
      <c r="I356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356">
        <f>SUMIF(C$2:C356,Historico_y_Forms[[#This Row],[Proyecto]],E$2:E356)</f>
        <v>120</v>
      </c>
    </row>
    <row r="357" spans="1:10" x14ac:dyDescent="0.25">
      <c r="A357" s="167">
        <v>43343</v>
      </c>
      <c r="B357">
        <v>43</v>
      </c>
      <c r="C357" t="s">
        <v>153</v>
      </c>
      <c r="D357">
        <v>0</v>
      </c>
      <c r="E357">
        <v>2</v>
      </c>
      <c r="F357">
        <v>0</v>
      </c>
      <c r="G357">
        <f>SUMIF(C$2:C357,Historico_y_Forms[[#This Row],[Proyecto]],D$2:D357)</f>
        <v>81</v>
      </c>
      <c r="H357">
        <f>SUMIF(C$2:C357,Historico_y_Forms[[#This Row],[Proyecto]],F$2:F357)</f>
        <v>0</v>
      </c>
      <c r="I35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7">
        <f>SUMIF(C$2:C357,Historico_y_Forms[[#This Row],[Proyecto]],E$2:E357)</f>
        <v>16</v>
      </c>
    </row>
    <row r="358" spans="1:10" x14ac:dyDescent="0.25">
      <c r="A358" s="167">
        <v>43343</v>
      </c>
      <c r="B358">
        <v>21</v>
      </c>
      <c r="C358" t="s">
        <v>139</v>
      </c>
      <c r="D358">
        <v>0</v>
      </c>
      <c r="E358">
        <v>0</v>
      </c>
      <c r="F358">
        <v>0</v>
      </c>
      <c r="G358">
        <f>SUMIF(C$2:C358,Historico_y_Forms[[#This Row],[Proyecto]],D$2:D358)</f>
        <v>0</v>
      </c>
      <c r="H358">
        <f>SUMIF(C$2:C358,Historico_y_Forms[[#This Row],[Proyecto]],F$2:F358)</f>
        <v>0</v>
      </c>
      <c r="I35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358">
        <f>SUMIF(C$2:C358,Historico_y_Forms[[#This Row],[Proyecto]],E$2:E358)</f>
        <v>0</v>
      </c>
    </row>
    <row r="359" spans="1:10" x14ac:dyDescent="0.25">
      <c r="A359" s="167">
        <v>43343</v>
      </c>
      <c r="B359">
        <v>2</v>
      </c>
      <c r="C359" t="s">
        <v>51</v>
      </c>
      <c r="D359">
        <v>0</v>
      </c>
      <c r="E359">
        <v>0</v>
      </c>
      <c r="F359">
        <v>0</v>
      </c>
      <c r="G359">
        <f>SUMIF(C$2:C359,Historico_y_Forms[[#This Row],[Proyecto]],D$2:D359)</f>
        <v>0</v>
      </c>
      <c r="H359">
        <f>SUMIF(C$2:C359,Historico_y_Forms[[#This Row],[Proyecto]],F$2:F359)</f>
        <v>0</v>
      </c>
      <c r="I35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359">
        <f>SUMIF(C$2:C359,Historico_y_Forms[[#This Row],[Proyecto]],E$2:E359)</f>
        <v>0</v>
      </c>
    </row>
    <row r="360" spans="1:10" x14ac:dyDescent="0.25">
      <c r="A360" s="167">
        <v>43343</v>
      </c>
      <c r="B360">
        <v>3</v>
      </c>
      <c r="C360" t="s">
        <v>52</v>
      </c>
      <c r="D360">
        <v>0</v>
      </c>
      <c r="E360">
        <v>0</v>
      </c>
      <c r="F360">
        <v>0</v>
      </c>
      <c r="G360">
        <f>SUMIF(C$2:C360,Historico_y_Forms[[#This Row],[Proyecto]],D$2:D360)</f>
        <v>0</v>
      </c>
      <c r="H360">
        <f>SUMIF(C$2:C360,Historico_y_Forms[[#This Row],[Proyecto]],F$2:F360)</f>
        <v>0</v>
      </c>
      <c r="I36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360">
        <f>SUMIF(C$2:C360,Historico_y_Forms[[#This Row],[Proyecto]],E$2:E360)</f>
        <v>0</v>
      </c>
    </row>
    <row r="361" spans="1:10" x14ac:dyDescent="0.25">
      <c r="A361" s="167">
        <v>43343</v>
      </c>
      <c r="B361">
        <v>1</v>
      </c>
      <c r="C361" t="s">
        <v>50</v>
      </c>
      <c r="D361">
        <v>72</v>
      </c>
      <c r="E361">
        <v>20</v>
      </c>
      <c r="F361">
        <v>0</v>
      </c>
      <c r="G361">
        <f>SUMIF(C$2:C361,Historico_y_Forms[[#This Row],[Proyecto]],D$2:D361)</f>
        <v>72</v>
      </c>
      <c r="H361">
        <f>SUMIF(C$2:C361,Historico_y_Forms[[#This Row],[Proyecto]],F$2:F361)</f>
        <v>0</v>
      </c>
      <c r="I361">
        <f>VLOOKUP(Historico_y_Forms[[#This Row],[Proyecto]],Dim_Proyectos[[#All],[Proyecto]:[Fecha de terminacion]],5,0)-Historico_y_Forms[[#This Row],[Ventas acumuladas]]+Historico_y_Forms[[#This Row],[Desistimientos acumulados]]</f>
        <v>420</v>
      </c>
      <c r="J361">
        <f>SUMIF(C$2:C361,Historico_y_Forms[[#This Row],[Proyecto]],E$2:E361)</f>
        <v>20</v>
      </c>
    </row>
    <row r="362" spans="1:10" x14ac:dyDescent="0.25">
      <c r="A362" s="167">
        <v>43373</v>
      </c>
      <c r="B362">
        <v>22</v>
      </c>
      <c r="C362" t="s">
        <v>140</v>
      </c>
      <c r="D362">
        <v>0</v>
      </c>
      <c r="E362">
        <v>0</v>
      </c>
      <c r="F362">
        <v>0</v>
      </c>
      <c r="G362">
        <f>SUMIF(C$2:C362,Historico_y_Forms[[#This Row],[Proyecto]],D$2:D362)</f>
        <v>0</v>
      </c>
      <c r="H362">
        <f>SUMIF(C$2:C362,Historico_y_Forms[[#This Row],[Proyecto]],F$2:F362)</f>
        <v>0</v>
      </c>
      <c r="I3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2">
        <f>SUMIF(C$2:C362,Historico_y_Forms[[#This Row],[Proyecto]],E$2:E362)</f>
        <v>0</v>
      </c>
    </row>
    <row r="363" spans="1:10" x14ac:dyDescent="0.25">
      <c r="A363" s="167">
        <v>43373</v>
      </c>
      <c r="B363">
        <v>16</v>
      </c>
      <c r="C363" t="s">
        <v>136</v>
      </c>
      <c r="D363">
        <v>0</v>
      </c>
      <c r="E363">
        <v>0</v>
      </c>
      <c r="F363">
        <v>0</v>
      </c>
      <c r="G363">
        <f>SUMIF(C$2:C363,Historico_y_Forms[[#This Row],[Proyecto]],D$2:D363)</f>
        <v>0</v>
      </c>
      <c r="H363">
        <f>SUMIF(C$2:C363,Historico_y_Forms[[#This Row],[Proyecto]],F$2:F363)</f>
        <v>0</v>
      </c>
      <c r="I3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3">
        <f>SUMIF(C$2:C363,Historico_y_Forms[[#This Row],[Proyecto]],E$2:E363)</f>
        <v>0</v>
      </c>
    </row>
    <row r="364" spans="1:10" x14ac:dyDescent="0.25">
      <c r="A364" s="167">
        <v>43373</v>
      </c>
      <c r="B364">
        <v>17</v>
      </c>
      <c r="C364" t="s">
        <v>137</v>
      </c>
      <c r="D364">
        <v>0</v>
      </c>
      <c r="E364">
        <v>0</v>
      </c>
      <c r="F364">
        <v>0</v>
      </c>
      <c r="G364">
        <f>SUMIF(C$2:C364,Historico_y_Forms[[#This Row],[Proyecto]],D$2:D364)</f>
        <v>0</v>
      </c>
      <c r="H364">
        <f>SUMIF(C$2:C364,Historico_y_Forms[[#This Row],[Proyecto]],F$2:F364)</f>
        <v>0</v>
      </c>
      <c r="I36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4">
        <f>SUMIF(C$2:C364,Historico_y_Forms[[#This Row],[Proyecto]],E$2:E364)</f>
        <v>0</v>
      </c>
    </row>
    <row r="365" spans="1:10" x14ac:dyDescent="0.25">
      <c r="A365" s="167">
        <v>43373</v>
      </c>
      <c r="B365">
        <v>11</v>
      </c>
      <c r="C365" t="s">
        <v>131</v>
      </c>
      <c r="D365">
        <v>0</v>
      </c>
      <c r="E365">
        <v>0</v>
      </c>
      <c r="F365">
        <v>0</v>
      </c>
      <c r="G365">
        <f>SUMIF(C$2:C365,Historico_y_Forms[[#This Row],[Proyecto]],D$2:D365)</f>
        <v>0</v>
      </c>
      <c r="H365">
        <f>SUMIF(C$2:C365,Historico_y_Forms[[#This Row],[Proyecto]],F$2:F365)</f>
        <v>0</v>
      </c>
      <c r="I36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365">
        <f>SUMIF(C$2:C365,Historico_y_Forms[[#This Row],[Proyecto]],E$2:E365)</f>
        <v>0</v>
      </c>
    </row>
    <row r="366" spans="1:10" x14ac:dyDescent="0.25">
      <c r="A366" s="167">
        <v>43373</v>
      </c>
      <c r="B366">
        <v>40</v>
      </c>
      <c r="C366" t="s">
        <v>149</v>
      </c>
      <c r="D366">
        <v>0</v>
      </c>
      <c r="E366">
        <v>0</v>
      </c>
      <c r="F366">
        <v>0</v>
      </c>
      <c r="G366">
        <f>SUMIF(C$2:C366,Historico_y_Forms[[#This Row],[Proyecto]],D$2:D366)</f>
        <v>361</v>
      </c>
      <c r="H366">
        <f>SUMIF(C$2:C366,Historico_y_Forms[[#This Row],[Proyecto]],F$2:F366)</f>
        <v>0</v>
      </c>
      <c r="I366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366">
        <f>SUMIF(C$2:C366,Historico_y_Forms[[#This Row],[Proyecto]],E$2:E366)</f>
        <v>0</v>
      </c>
    </row>
    <row r="367" spans="1:10" x14ac:dyDescent="0.25">
      <c r="A367" s="167">
        <v>43373</v>
      </c>
      <c r="B367">
        <v>12</v>
      </c>
      <c r="C367" t="s">
        <v>132</v>
      </c>
      <c r="D367">
        <v>0</v>
      </c>
      <c r="E367">
        <v>0</v>
      </c>
      <c r="F367">
        <v>0</v>
      </c>
      <c r="G367">
        <f>SUMIF(C$2:C367,Historico_y_Forms[[#This Row],[Proyecto]],D$2:D367)</f>
        <v>0</v>
      </c>
      <c r="H367">
        <f>SUMIF(C$2:C367,Historico_y_Forms[[#This Row],[Proyecto]],F$2:F367)</f>
        <v>0</v>
      </c>
      <c r="I36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367">
        <f>SUMIF(C$2:C367,Historico_y_Forms[[#This Row],[Proyecto]],E$2:E367)</f>
        <v>0</v>
      </c>
    </row>
    <row r="368" spans="1:10" x14ac:dyDescent="0.25">
      <c r="A368" s="167">
        <v>43373</v>
      </c>
      <c r="B368">
        <v>13</v>
      </c>
      <c r="C368" t="s">
        <v>133</v>
      </c>
      <c r="D368">
        <v>0</v>
      </c>
      <c r="E368">
        <v>0</v>
      </c>
      <c r="F368">
        <v>0</v>
      </c>
      <c r="G368">
        <f>SUMIF(C$2:C368,Historico_y_Forms[[#This Row],[Proyecto]],D$2:D368)</f>
        <v>0</v>
      </c>
      <c r="H368">
        <f>SUMIF(C$2:C368,Historico_y_Forms[[#This Row],[Proyecto]],F$2:F368)</f>
        <v>0</v>
      </c>
      <c r="I36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368">
        <f>SUMIF(C$2:C368,Historico_y_Forms[[#This Row],[Proyecto]],E$2:E368)</f>
        <v>0</v>
      </c>
    </row>
    <row r="369" spans="1:10" x14ac:dyDescent="0.25">
      <c r="A369" s="167">
        <v>43373</v>
      </c>
      <c r="B369">
        <v>14</v>
      </c>
      <c r="C369" t="s">
        <v>134</v>
      </c>
      <c r="D369">
        <v>0</v>
      </c>
      <c r="E369">
        <v>0</v>
      </c>
      <c r="F369">
        <v>0</v>
      </c>
      <c r="G369">
        <f>SUMIF(C$2:C369,Historico_y_Forms[[#This Row],[Proyecto]],D$2:D369)</f>
        <v>0</v>
      </c>
      <c r="H369">
        <f>SUMIF(C$2:C369,Historico_y_Forms[[#This Row],[Proyecto]],F$2:F369)</f>
        <v>0</v>
      </c>
      <c r="I3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69">
        <f>SUMIF(C$2:C369,Historico_y_Forms[[#This Row],[Proyecto]],E$2:E369)</f>
        <v>0</v>
      </c>
    </row>
    <row r="370" spans="1:10" x14ac:dyDescent="0.25">
      <c r="A370" s="167">
        <v>43373</v>
      </c>
      <c r="B370">
        <v>15</v>
      </c>
      <c r="C370" t="s">
        <v>135</v>
      </c>
      <c r="D370">
        <v>0</v>
      </c>
      <c r="E370">
        <v>0</v>
      </c>
      <c r="F370">
        <v>0</v>
      </c>
      <c r="G370">
        <f>SUMIF(C$2:C370,Historico_y_Forms[[#This Row],[Proyecto]],D$2:D370)</f>
        <v>0</v>
      </c>
      <c r="H370">
        <f>SUMIF(C$2:C370,Historico_y_Forms[[#This Row],[Proyecto]],F$2:F370)</f>
        <v>0</v>
      </c>
      <c r="I37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370">
        <f>SUMIF(C$2:C370,Historico_y_Forms[[#This Row],[Proyecto]],E$2:E370)</f>
        <v>0</v>
      </c>
    </row>
    <row r="371" spans="1:10" x14ac:dyDescent="0.25">
      <c r="A371" s="167">
        <v>43373</v>
      </c>
      <c r="B371">
        <v>41</v>
      </c>
      <c r="C371" t="s">
        <v>150</v>
      </c>
      <c r="D371">
        <v>1</v>
      </c>
      <c r="E371">
        <v>6</v>
      </c>
      <c r="F371">
        <v>0</v>
      </c>
      <c r="G371">
        <f>SUMIF(C$2:C371,Historico_y_Forms[[#This Row],[Proyecto]],D$2:D371)</f>
        <v>133</v>
      </c>
      <c r="H371">
        <f>SUMIF(C$2:C371,Historico_y_Forms[[#This Row],[Proyecto]],F$2:F371)</f>
        <v>0</v>
      </c>
      <c r="I371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71">
        <f>SUMIF(C$2:C371,Historico_y_Forms[[#This Row],[Proyecto]],E$2:E371)</f>
        <v>90</v>
      </c>
    </row>
    <row r="372" spans="1:10" x14ac:dyDescent="0.25">
      <c r="A372" s="167">
        <v>43373</v>
      </c>
      <c r="B372">
        <v>10</v>
      </c>
      <c r="C372" t="s">
        <v>81</v>
      </c>
      <c r="D372">
        <v>0</v>
      </c>
      <c r="E372">
        <v>0</v>
      </c>
      <c r="F372">
        <v>0</v>
      </c>
      <c r="G372">
        <f>SUMIF(C$2:C372,Historico_y_Forms[[#This Row],[Proyecto]],D$2:D372)</f>
        <v>0</v>
      </c>
      <c r="H372">
        <f>SUMIF(C$2:C372,Historico_y_Forms[[#This Row],[Proyecto]],F$2:F372)</f>
        <v>0</v>
      </c>
      <c r="I37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372">
        <f>SUMIF(C$2:C372,Historico_y_Forms[[#This Row],[Proyecto]],E$2:E372)</f>
        <v>0</v>
      </c>
    </row>
    <row r="373" spans="1:10" x14ac:dyDescent="0.25">
      <c r="A373" s="167">
        <v>43373</v>
      </c>
      <c r="B373">
        <v>23</v>
      </c>
      <c r="C373" t="s">
        <v>142</v>
      </c>
      <c r="D373">
        <v>0</v>
      </c>
      <c r="E373">
        <v>0</v>
      </c>
      <c r="F373">
        <v>0</v>
      </c>
      <c r="G373">
        <f>SUMIF(C$2:C373,Historico_y_Forms[[#This Row],[Proyecto]],D$2:D373)</f>
        <v>96</v>
      </c>
      <c r="H373">
        <f>SUMIF(C$2:C373,Historico_y_Forms[[#This Row],[Proyecto]],F$2:F373)</f>
        <v>0</v>
      </c>
      <c r="I37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3">
        <f>SUMIF(C$2:C373,Historico_y_Forms[[#This Row],[Proyecto]],E$2:E373)</f>
        <v>0</v>
      </c>
    </row>
    <row r="374" spans="1:10" x14ac:dyDescent="0.25">
      <c r="A374" s="167">
        <v>43373</v>
      </c>
      <c r="B374">
        <v>24</v>
      </c>
      <c r="C374" t="s">
        <v>143</v>
      </c>
      <c r="D374">
        <v>3</v>
      </c>
      <c r="E374">
        <v>3</v>
      </c>
      <c r="F374">
        <v>0</v>
      </c>
      <c r="G374">
        <f>SUMIF(C$2:C374,Historico_y_Forms[[#This Row],[Proyecto]],D$2:D374)</f>
        <v>67</v>
      </c>
      <c r="H374">
        <f>SUMIF(C$2:C374,Historico_y_Forms[[#This Row],[Proyecto]],F$2:F374)</f>
        <v>7</v>
      </c>
      <c r="I374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374">
        <f>SUMIF(C$2:C374,Historico_y_Forms[[#This Row],[Proyecto]],E$2:E374)</f>
        <v>60</v>
      </c>
    </row>
    <row r="375" spans="1:10" x14ac:dyDescent="0.25">
      <c r="A375" s="167">
        <v>43373</v>
      </c>
      <c r="B375">
        <v>25</v>
      </c>
      <c r="C375" t="s">
        <v>92</v>
      </c>
      <c r="D375">
        <v>0</v>
      </c>
      <c r="E375">
        <v>0</v>
      </c>
      <c r="F375">
        <v>0</v>
      </c>
      <c r="G375">
        <f>SUMIF(C$2:C375,Historico_y_Forms[[#This Row],[Proyecto]],D$2:D375)</f>
        <v>0</v>
      </c>
      <c r="H375">
        <f>SUMIF(C$2:C375,Historico_y_Forms[[#This Row],[Proyecto]],F$2:F375)</f>
        <v>0</v>
      </c>
      <c r="I37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75">
        <f>SUMIF(C$2:C375,Historico_y_Forms[[#This Row],[Proyecto]],E$2:E375)</f>
        <v>0</v>
      </c>
    </row>
    <row r="376" spans="1:10" x14ac:dyDescent="0.25">
      <c r="A376" s="167">
        <v>43373</v>
      </c>
      <c r="B376">
        <v>26</v>
      </c>
      <c r="C376" t="s">
        <v>141</v>
      </c>
      <c r="D376">
        <v>0</v>
      </c>
      <c r="E376">
        <v>0</v>
      </c>
      <c r="F376">
        <v>0</v>
      </c>
      <c r="G376">
        <f>SUMIF(C$2:C376,Historico_y_Forms[[#This Row],[Proyecto]],D$2:D376)</f>
        <v>0</v>
      </c>
      <c r="H376">
        <f>SUMIF(C$2:C376,Historico_y_Forms[[#This Row],[Proyecto]],F$2:F376)</f>
        <v>0</v>
      </c>
      <c r="I37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76">
        <f>SUMIF(C$2:C376,Historico_y_Forms[[#This Row],[Proyecto]],E$2:E376)</f>
        <v>0</v>
      </c>
    </row>
    <row r="377" spans="1:10" x14ac:dyDescent="0.25">
      <c r="A377" s="167">
        <v>43373</v>
      </c>
      <c r="B377">
        <v>7</v>
      </c>
      <c r="C377" t="s">
        <v>128</v>
      </c>
      <c r="D377">
        <v>0</v>
      </c>
      <c r="E377">
        <v>0</v>
      </c>
      <c r="F377">
        <v>0</v>
      </c>
      <c r="G377">
        <f>SUMIF(C$2:C377,Historico_y_Forms[[#This Row],[Proyecto]],D$2:D377)</f>
        <v>0</v>
      </c>
      <c r="H377">
        <f>SUMIF(C$2:C377,Historico_y_Forms[[#This Row],[Proyecto]],F$2:F377)</f>
        <v>0</v>
      </c>
      <c r="I37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377">
        <f>SUMIF(C$2:C377,Historico_y_Forms[[#This Row],[Proyecto]],E$2:E377)</f>
        <v>0</v>
      </c>
    </row>
    <row r="378" spans="1:10" x14ac:dyDescent="0.25">
      <c r="A378" s="167">
        <v>43373</v>
      </c>
      <c r="B378">
        <v>27</v>
      </c>
      <c r="C378" t="s">
        <v>30</v>
      </c>
      <c r="D378">
        <v>0</v>
      </c>
      <c r="E378">
        <v>0</v>
      </c>
      <c r="F378">
        <v>0</v>
      </c>
      <c r="G378">
        <f>SUMIF(C$2:C378,Historico_y_Forms[[#This Row],[Proyecto]],D$2:D378)</f>
        <v>0</v>
      </c>
      <c r="H378">
        <f>SUMIF(C$2:C378,Historico_y_Forms[[#This Row],[Proyecto]],F$2:F378)</f>
        <v>0</v>
      </c>
      <c r="I3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78">
        <f>SUMIF(C$2:C378,Historico_y_Forms[[#This Row],[Proyecto]],E$2:E378)</f>
        <v>0</v>
      </c>
    </row>
    <row r="379" spans="1:10" x14ac:dyDescent="0.25">
      <c r="A379" s="167">
        <v>43373</v>
      </c>
      <c r="B379">
        <v>28</v>
      </c>
      <c r="C379" t="s">
        <v>31</v>
      </c>
      <c r="D379">
        <v>0</v>
      </c>
      <c r="E379">
        <v>0</v>
      </c>
      <c r="F379">
        <v>0</v>
      </c>
      <c r="G379">
        <f>SUMIF(C$2:C379,Historico_y_Forms[[#This Row],[Proyecto]],D$2:D379)</f>
        <v>0</v>
      </c>
      <c r="H379">
        <f>SUMIF(C$2:C379,Historico_y_Forms[[#This Row],[Proyecto]],F$2:F379)</f>
        <v>0</v>
      </c>
      <c r="I3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79">
        <f>SUMIF(C$2:C379,Historico_y_Forms[[#This Row],[Proyecto]],E$2:E379)</f>
        <v>0</v>
      </c>
    </row>
    <row r="380" spans="1:10" x14ac:dyDescent="0.25">
      <c r="A380" s="167">
        <v>43373</v>
      </c>
      <c r="B380">
        <v>44</v>
      </c>
      <c r="C380" t="s">
        <v>154</v>
      </c>
      <c r="D380">
        <v>3</v>
      </c>
      <c r="E380">
        <v>0</v>
      </c>
      <c r="F380">
        <v>0</v>
      </c>
      <c r="G380">
        <f>SUMIF(C$2:C380,Historico_y_Forms[[#This Row],[Proyecto]],D$2:D380)</f>
        <v>85</v>
      </c>
      <c r="H380">
        <f>SUMIF(C$2:C380,Historico_y_Forms[[#This Row],[Proyecto]],F$2:F380)</f>
        <v>0</v>
      </c>
      <c r="I380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80">
        <f>SUMIF(C$2:C380,Historico_y_Forms[[#This Row],[Proyecto]],E$2:E380)</f>
        <v>96</v>
      </c>
    </row>
    <row r="381" spans="1:10" x14ac:dyDescent="0.25">
      <c r="A381" s="167">
        <v>43373</v>
      </c>
      <c r="B381">
        <v>37</v>
      </c>
      <c r="C381" t="s">
        <v>146</v>
      </c>
      <c r="D381">
        <v>9</v>
      </c>
      <c r="E381">
        <v>3</v>
      </c>
      <c r="F381">
        <v>0</v>
      </c>
      <c r="G381">
        <f>SUMIF(C$2:C381,Historico_y_Forms[[#This Row],[Proyecto]],D$2:D381)</f>
        <v>157</v>
      </c>
      <c r="H381">
        <f>SUMIF(C$2:C381,Historico_y_Forms[[#This Row],[Proyecto]],F$2:F381)</f>
        <v>0</v>
      </c>
      <c r="I381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381">
        <f>SUMIF(C$2:C381,Historico_y_Forms[[#This Row],[Proyecto]],E$2:E381)</f>
        <v>123</v>
      </c>
    </row>
    <row r="382" spans="1:10" x14ac:dyDescent="0.25">
      <c r="A382" s="167">
        <v>43373</v>
      </c>
      <c r="B382">
        <v>6</v>
      </c>
      <c r="C382" t="s">
        <v>127</v>
      </c>
      <c r="D382">
        <v>0</v>
      </c>
      <c r="E382">
        <v>0</v>
      </c>
      <c r="F382">
        <v>0</v>
      </c>
      <c r="G382">
        <f>SUMIF(C$2:C382,Historico_y_Forms[[#This Row],[Proyecto]],D$2:D382)</f>
        <v>0</v>
      </c>
      <c r="H382">
        <f>SUMIF(C$2:C382,Historico_y_Forms[[#This Row],[Proyecto]],F$2:F382)</f>
        <v>0</v>
      </c>
      <c r="I38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82">
        <f>SUMIF(C$2:C382,Historico_y_Forms[[#This Row],[Proyecto]],E$2:E382)</f>
        <v>0</v>
      </c>
    </row>
    <row r="383" spans="1:10" x14ac:dyDescent="0.25">
      <c r="A383" s="167">
        <v>43373</v>
      </c>
      <c r="B383">
        <v>5</v>
      </c>
      <c r="C383" t="s">
        <v>125</v>
      </c>
      <c r="D383">
        <v>0</v>
      </c>
      <c r="E383">
        <v>0</v>
      </c>
      <c r="F383">
        <v>0</v>
      </c>
      <c r="G383">
        <f>SUMIF(C$2:C383,Historico_y_Forms[[#This Row],[Proyecto]],D$2:D383)</f>
        <v>0</v>
      </c>
      <c r="H383">
        <f>SUMIF(C$2:C383,Historico_y_Forms[[#This Row],[Proyecto]],F$2:F383)</f>
        <v>0</v>
      </c>
      <c r="I383">
        <f>VLOOKUP(Historico_y_Forms[[#This Row],[Proyecto]],Dim_Proyectos[[#All],[Proyecto]:[Fecha de terminacion]],5,0)-Historico_y_Forms[[#This Row],[Ventas acumuladas]]+Historico_y_Forms[[#This Row],[Desistimientos acumulados]]</f>
        <v>216</v>
      </c>
      <c r="J383">
        <f>SUMIF(C$2:C383,Historico_y_Forms[[#This Row],[Proyecto]],E$2:E383)</f>
        <v>0</v>
      </c>
    </row>
    <row r="384" spans="1:10" x14ac:dyDescent="0.25">
      <c r="A384" s="167">
        <v>43373</v>
      </c>
      <c r="B384">
        <v>38</v>
      </c>
      <c r="C384" t="s">
        <v>147</v>
      </c>
      <c r="D384">
        <v>19</v>
      </c>
      <c r="E384">
        <v>0</v>
      </c>
      <c r="F384">
        <v>0</v>
      </c>
      <c r="G384">
        <f>SUMIF(C$2:C384,Historico_y_Forms[[#This Row],[Proyecto]],D$2:D384)</f>
        <v>166</v>
      </c>
      <c r="H384">
        <f>SUMIF(C$2:C384,Historico_y_Forms[[#This Row],[Proyecto]],F$2:F384)</f>
        <v>0</v>
      </c>
      <c r="I38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84">
        <f>SUMIF(C$2:C384,Historico_y_Forms[[#This Row],[Proyecto]],E$2:E384)</f>
        <v>0</v>
      </c>
    </row>
    <row r="385" spans="1:10" x14ac:dyDescent="0.25">
      <c r="A385" s="167">
        <v>43373</v>
      </c>
      <c r="B385">
        <v>4</v>
      </c>
      <c r="C385" t="s">
        <v>126</v>
      </c>
      <c r="D385">
        <v>29</v>
      </c>
      <c r="E385">
        <v>55</v>
      </c>
      <c r="F385">
        <v>0</v>
      </c>
      <c r="G385">
        <f>SUMIF(C$2:C385,Historico_y_Forms[[#This Row],[Proyecto]],D$2:D385)</f>
        <v>55</v>
      </c>
      <c r="H385">
        <f>SUMIF(C$2:C385,Historico_y_Forms[[#This Row],[Proyecto]],F$2:F385)</f>
        <v>0</v>
      </c>
      <c r="I385">
        <f>VLOOKUP(Historico_y_Forms[[#This Row],[Proyecto]],Dim_Proyectos[[#All],[Proyecto]:[Fecha de terminacion]],5,0)-Historico_y_Forms[[#This Row],[Ventas acumuladas]]+Historico_y_Forms[[#This Row],[Desistimientos acumulados]]</f>
        <v>185</v>
      </c>
      <c r="J385">
        <f>SUMIF(C$2:C385,Historico_y_Forms[[#This Row],[Proyecto]],E$2:E385)</f>
        <v>81</v>
      </c>
    </row>
    <row r="386" spans="1:10" x14ac:dyDescent="0.25">
      <c r="A386" s="167">
        <v>43373</v>
      </c>
      <c r="B386">
        <v>8</v>
      </c>
      <c r="C386" t="s">
        <v>77</v>
      </c>
      <c r="D386">
        <v>3</v>
      </c>
      <c r="E386">
        <v>3</v>
      </c>
      <c r="F386">
        <v>0</v>
      </c>
      <c r="G386">
        <f>SUMIF(C$2:C386,Historico_y_Forms[[#This Row],[Proyecto]],D$2:D386)</f>
        <v>44</v>
      </c>
      <c r="H386">
        <f>SUMIF(C$2:C386,Historico_y_Forms[[#This Row],[Proyecto]],F$2:F386)</f>
        <v>0</v>
      </c>
      <c r="I386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386">
        <f>SUMIF(C$2:C386,Historico_y_Forms[[#This Row],[Proyecto]],E$2:E386)</f>
        <v>12</v>
      </c>
    </row>
    <row r="387" spans="1:10" x14ac:dyDescent="0.25">
      <c r="A387" s="167">
        <v>43373</v>
      </c>
      <c r="B387">
        <v>18</v>
      </c>
      <c r="C387" t="s">
        <v>152</v>
      </c>
      <c r="D387">
        <v>2</v>
      </c>
      <c r="E387">
        <v>2</v>
      </c>
      <c r="F387">
        <v>0</v>
      </c>
      <c r="G387">
        <f>SUMIF(C$2:C387,Historico_y_Forms[[#This Row],[Proyecto]],D$2:D387)</f>
        <v>154</v>
      </c>
      <c r="H387">
        <f>SUMIF(C$2:C387,Historico_y_Forms[[#This Row],[Proyecto]],F$2:F387)</f>
        <v>0</v>
      </c>
      <c r="I387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87">
        <f>SUMIF(C$2:C387,Historico_y_Forms[[#This Row],[Proyecto]],E$2:E387)</f>
        <v>144</v>
      </c>
    </row>
    <row r="388" spans="1:10" x14ac:dyDescent="0.25">
      <c r="A388" s="167">
        <v>43373</v>
      </c>
      <c r="B388">
        <v>19</v>
      </c>
      <c r="C388" t="s">
        <v>138</v>
      </c>
      <c r="D388">
        <v>6</v>
      </c>
      <c r="E388">
        <v>6</v>
      </c>
      <c r="F388">
        <v>0</v>
      </c>
      <c r="G388">
        <f>SUMIF(C$2:C388,Historico_y_Forms[[#This Row],[Proyecto]],D$2:D388)</f>
        <v>24</v>
      </c>
      <c r="H388">
        <f>SUMIF(C$2:C388,Historico_y_Forms[[#This Row],[Proyecto]],F$2:F388)</f>
        <v>0</v>
      </c>
      <c r="I388">
        <f>VLOOKUP(Historico_y_Forms[[#This Row],[Proyecto]],Dim_Proyectos[[#All],[Proyecto]:[Fecha de terminacion]],5,0)-Historico_y_Forms[[#This Row],[Ventas acumuladas]]+Historico_y_Forms[[#This Row],[Desistimientos acumulados]]</f>
        <v>152</v>
      </c>
      <c r="J388">
        <f>SUMIF(C$2:C388,Historico_y_Forms[[#This Row],[Proyecto]],E$2:E388)</f>
        <v>32</v>
      </c>
    </row>
    <row r="389" spans="1:10" x14ac:dyDescent="0.25">
      <c r="A389" s="167">
        <v>43373</v>
      </c>
      <c r="B389">
        <v>20</v>
      </c>
      <c r="C389" t="s">
        <v>88</v>
      </c>
      <c r="D389">
        <v>0</v>
      </c>
      <c r="E389">
        <v>0</v>
      </c>
      <c r="F389">
        <v>0</v>
      </c>
      <c r="G389">
        <f>SUMIF(C$2:C389,Historico_y_Forms[[#This Row],[Proyecto]],D$2:D389)</f>
        <v>0</v>
      </c>
      <c r="H389">
        <f>SUMIF(C$2:C389,Historico_y_Forms[[#This Row],[Proyecto]],F$2:F389)</f>
        <v>0</v>
      </c>
      <c r="I3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89">
        <f>SUMIF(C$2:C389,Historico_y_Forms[[#This Row],[Proyecto]],E$2:E389)</f>
        <v>0</v>
      </c>
    </row>
    <row r="390" spans="1:10" x14ac:dyDescent="0.25">
      <c r="A390" s="167">
        <v>43373</v>
      </c>
      <c r="B390">
        <v>45</v>
      </c>
      <c r="C390" t="s">
        <v>155</v>
      </c>
      <c r="D390">
        <v>0</v>
      </c>
      <c r="E390">
        <v>0</v>
      </c>
      <c r="F390">
        <v>0</v>
      </c>
      <c r="G390">
        <f>SUMIF(C$2:C390,Historico_y_Forms[[#This Row],[Proyecto]],D$2:D390)</f>
        <v>133</v>
      </c>
      <c r="H390">
        <f>SUMIF(C$2:C390,Historico_y_Forms[[#This Row],[Proyecto]],F$2:F390)</f>
        <v>0</v>
      </c>
      <c r="I39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390">
        <f>SUMIF(C$2:C390,Historico_y_Forms[[#This Row],[Proyecto]],E$2:E390)</f>
        <v>0</v>
      </c>
    </row>
    <row r="391" spans="1:10" x14ac:dyDescent="0.25">
      <c r="A391" s="167">
        <v>43373</v>
      </c>
      <c r="B391">
        <v>31</v>
      </c>
      <c r="C391" t="s">
        <v>97</v>
      </c>
      <c r="D391">
        <v>0</v>
      </c>
      <c r="E391">
        <v>0</v>
      </c>
      <c r="F391">
        <v>0</v>
      </c>
      <c r="G391">
        <f>SUMIF(C$2:C391,Historico_y_Forms[[#This Row],[Proyecto]],D$2:D391)</f>
        <v>0</v>
      </c>
      <c r="H391">
        <f>SUMIF(C$2:C391,Historico_y_Forms[[#This Row],[Proyecto]],F$2:F391)</f>
        <v>0</v>
      </c>
      <c r="I39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91">
        <f>SUMIF(C$2:C391,Historico_y_Forms[[#This Row],[Proyecto]],E$2:E391)</f>
        <v>0</v>
      </c>
    </row>
    <row r="392" spans="1:10" x14ac:dyDescent="0.25">
      <c r="A392" s="167">
        <v>43373</v>
      </c>
      <c r="B392">
        <v>32</v>
      </c>
      <c r="C392" t="s">
        <v>100</v>
      </c>
      <c r="D392">
        <v>0</v>
      </c>
      <c r="E392">
        <v>0</v>
      </c>
      <c r="F392">
        <v>0</v>
      </c>
      <c r="G392">
        <f>SUMIF(C$2:C392,Historico_y_Forms[[#This Row],[Proyecto]],D$2:D392)</f>
        <v>0</v>
      </c>
      <c r="H392">
        <f>SUMIF(C$2:C392,Historico_y_Forms[[#This Row],[Proyecto]],F$2:F392)</f>
        <v>0</v>
      </c>
      <c r="I39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92">
        <f>SUMIF(C$2:C392,Historico_y_Forms[[#This Row],[Proyecto]],E$2:E392)</f>
        <v>0</v>
      </c>
    </row>
    <row r="393" spans="1:10" x14ac:dyDescent="0.25">
      <c r="A393" s="167">
        <v>43373</v>
      </c>
      <c r="B393">
        <v>33</v>
      </c>
      <c r="C393" t="s">
        <v>101</v>
      </c>
      <c r="D393">
        <v>0</v>
      </c>
      <c r="E393">
        <v>0</v>
      </c>
      <c r="F393">
        <v>0</v>
      </c>
      <c r="G393">
        <f>SUMIF(C$2:C393,Historico_y_Forms[[#This Row],[Proyecto]],D$2:D393)</f>
        <v>0</v>
      </c>
      <c r="H393">
        <f>SUMIF(C$2:C393,Historico_y_Forms[[#This Row],[Proyecto]],F$2:F393)</f>
        <v>0</v>
      </c>
      <c r="I39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93">
        <f>SUMIF(C$2:C393,Historico_y_Forms[[#This Row],[Proyecto]],E$2:E393)</f>
        <v>0</v>
      </c>
    </row>
    <row r="394" spans="1:10" x14ac:dyDescent="0.25">
      <c r="A394" s="167">
        <v>43373</v>
      </c>
      <c r="B394">
        <v>34</v>
      </c>
      <c r="C394" t="s">
        <v>102</v>
      </c>
      <c r="D394">
        <v>0</v>
      </c>
      <c r="E394">
        <v>0</v>
      </c>
      <c r="F394">
        <v>0</v>
      </c>
      <c r="G394">
        <f>SUMIF(C$2:C394,Historico_y_Forms[[#This Row],[Proyecto]],D$2:D394)</f>
        <v>0</v>
      </c>
      <c r="H394">
        <f>SUMIF(C$2:C394,Historico_y_Forms[[#This Row],[Proyecto]],F$2:F394)</f>
        <v>0</v>
      </c>
      <c r="I39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394">
        <f>SUMIF(C$2:C394,Historico_y_Forms[[#This Row],[Proyecto]],E$2:E394)</f>
        <v>0</v>
      </c>
    </row>
    <row r="395" spans="1:10" x14ac:dyDescent="0.25">
      <c r="A395" s="167">
        <v>43373</v>
      </c>
      <c r="B395">
        <v>29</v>
      </c>
      <c r="C395" t="s">
        <v>32</v>
      </c>
      <c r="D395">
        <v>0</v>
      </c>
      <c r="E395">
        <v>0</v>
      </c>
      <c r="F395">
        <v>0</v>
      </c>
      <c r="G395">
        <f>SUMIF(C$2:C395,Historico_y_Forms[[#This Row],[Proyecto]],D$2:D395)</f>
        <v>0</v>
      </c>
      <c r="H395">
        <f>SUMIF(C$2:C395,Historico_y_Forms[[#This Row],[Proyecto]],F$2:F395)</f>
        <v>0</v>
      </c>
      <c r="I3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95">
        <f>SUMIF(C$2:C395,Historico_y_Forms[[#This Row],[Proyecto]],E$2:E395)</f>
        <v>0</v>
      </c>
    </row>
    <row r="396" spans="1:10" x14ac:dyDescent="0.25">
      <c r="A396" s="167">
        <v>43373</v>
      </c>
      <c r="B396">
        <v>30</v>
      </c>
      <c r="C396" t="s">
        <v>33</v>
      </c>
      <c r="D396">
        <v>0</v>
      </c>
      <c r="E396">
        <v>0</v>
      </c>
      <c r="F396">
        <v>0</v>
      </c>
      <c r="G396">
        <f>SUMIF(C$2:C396,Historico_y_Forms[[#This Row],[Proyecto]],D$2:D396)</f>
        <v>0</v>
      </c>
      <c r="H396">
        <f>SUMIF(C$2:C396,Historico_y_Forms[[#This Row],[Proyecto]],F$2:F396)</f>
        <v>0</v>
      </c>
      <c r="I3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96">
        <f>SUMIF(C$2:C396,Historico_y_Forms[[#This Row],[Proyecto]],E$2:E396)</f>
        <v>0</v>
      </c>
    </row>
    <row r="397" spans="1:10" x14ac:dyDescent="0.25">
      <c r="A397" s="167">
        <v>43373</v>
      </c>
      <c r="B397">
        <v>9</v>
      </c>
      <c r="C397" t="s">
        <v>130</v>
      </c>
      <c r="D397">
        <v>0</v>
      </c>
      <c r="E397">
        <v>0</v>
      </c>
      <c r="F397">
        <v>0</v>
      </c>
      <c r="G397">
        <f>SUMIF(C$2:C397,Historico_y_Forms[[#This Row],[Proyecto]],D$2:D397)</f>
        <v>0</v>
      </c>
      <c r="H397">
        <f>SUMIF(C$2:C397,Historico_y_Forms[[#This Row],[Proyecto]],F$2:F397)</f>
        <v>0</v>
      </c>
      <c r="I39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397">
        <f>SUMIF(C$2:C397,Historico_y_Forms[[#This Row],[Proyecto]],E$2:E397)</f>
        <v>0</v>
      </c>
    </row>
    <row r="398" spans="1:10" x14ac:dyDescent="0.25">
      <c r="A398" s="167">
        <v>43373</v>
      </c>
      <c r="B398">
        <v>35</v>
      </c>
      <c r="C398" t="s">
        <v>144</v>
      </c>
      <c r="D398">
        <v>0</v>
      </c>
      <c r="E398">
        <v>0</v>
      </c>
      <c r="F398">
        <v>0</v>
      </c>
      <c r="G398">
        <f>SUMIF(C$2:C398,Historico_y_Forms[[#This Row],[Proyecto]],D$2:D398)</f>
        <v>0</v>
      </c>
      <c r="H398">
        <f>SUMIF(C$2:C398,Historico_y_Forms[[#This Row],[Proyecto]],F$2:F398)</f>
        <v>0</v>
      </c>
      <c r="I3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98">
        <f>SUMIF(C$2:C398,Historico_y_Forms[[#This Row],[Proyecto]],E$2:E398)</f>
        <v>0</v>
      </c>
    </row>
    <row r="399" spans="1:10" x14ac:dyDescent="0.25">
      <c r="A399" s="167">
        <v>43373</v>
      </c>
      <c r="B399">
        <v>42</v>
      </c>
      <c r="C399" t="s">
        <v>151</v>
      </c>
      <c r="D399">
        <v>0</v>
      </c>
      <c r="E399">
        <v>0</v>
      </c>
      <c r="F399">
        <v>0</v>
      </c>
      <c r="G399">
        <f>SUMIF(C$2:C399,Historico_y_Forms[[#This Row],[Proyecto]],D$2:D399)</f>
        <v>0</v>
      </c>
      <c r="H399">
        <f>SUMIF(C$2:C399,Historico_y_Forms[[#This Row],[Proyecto]],F$2:F399)</f>
        <v>0</v>
      </c>
      <c r="I39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399">
        <f>SUMIF(C$2:C399,Historico_y_Forms[[#This Row],[Proyecto]],E$2:E399)</f>
        <v>0</v>
      </c>
    </row>
    <row r="400" spans="1:10" x14ac:dyDescent="0.25">
      <c r="A400" s="167">
        <v>43373</v>
      </c>
      <c r="B400">
        <v>39</v>
      </c>
      <c r="C400" t="s">
        <v>178</v>
      </c>
      <c r="D400">
        <v>3</v>
      </c>
      <c r="E400">
        <v>3</v>
      </c>
      <c r="F400">
        <v>0</v>
      </c>
      <c r="G400">
        <f>SUMIF(C$2:C400,Historico_y_Forms[[#This Row],[Proyecto]],D$2:D400)</f>
        <v>80</v>
      </c>
      <c r="H400">
        <f>SUMIF(C$2:C400,Historico_y_Forms[[#This Row],[Proyecto]],F$2:F400)</f>
        <v>0</v>
      </c>
      <c r="I400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400">
        <f>SUMIF(C$2:C400,Historico_y_Forms[[#This Row],[Proyecto]],E$2:E400)</f>
        <v>56</v>
      </c>
    </row>
    <row r="401" spans="1:10" x14ac:dyDescent="0.25">
      <c r="A401" s="167">
        <v>43373</v>
      </c>
      <c r="B401">
        <v>36</v>
      </c>
      <c r="C401" t="s">
        <v>145</v>
      </c>
      <c r="D401">
        <v>6</v>
      </c>
      <c r="E401">
        <v>6</v>
      </c>
      <c r="F401">
        <v>0</v>
      </c>
      <c r="G401">
        <f>SUMIF(C$2:C401,Historico_y_Forms[[#This Row],[Proyecto]],D$2:D401)</f>
        <v>150</v>
      </c>
      <c r="H401">
        <f>SUMIF(C$2:C401,Historico_y_Forms[[#This Row],[Proyecto]],F$2:F401)</f>
        <v>0</v>
      </c>
      <c r="I401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401">
        <f>SUMIF(C$2:C401,Historico_y_Forms[[#This Row],[Proyecto]],E$2:E401)</f>
        <v>126</v>
      </c>
    </row>
    <row r="402" spans="1:10" x14ac:dyDescent="0.25">
      <c r="A402" s="167">
        <v>43373</v>
      </c>
      <c r="B402">
        <v>43</v>
      </c>
      <c r="C402" t="s">
        <v>153</v>
      </c>
      <c r="D402">
        <v>0</v>
      </c>
      <c r="E402">
        <v>2</v>
      </c>
      <c r="F402">
        <v>0</v>
      </c>
      <c r="G402">
        <f>SUMIF(C$2:C402,Historico_y_Forms[[#This Row],[Proyecto]],D$2:D402)</f>
        <v>81</v>
      </c>
      <c r="H402">
        <f>SUMIF(C$2:C402,Historico_y_Forms[[#This Row],[Proyecto]],F$2:F402)</f>
        <v>0</v>
      </c>
      <c r="I40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2">
        <f>SUMIF(C$2:C402,Historico_y_Forms[[#This Row],[Proyecto]],E$2:E402)</f>
        <v>18</v>
      </c>
    </row>
    <row r="403" spans="1:10" x14ac:dyDescent="0.25">
      <c r="A403" s="167">
        <v>43373</v>
      </c>
      <c r="B403">
        <v>21</v>
      </c>
      <c r="C403" t="s">
        <v>139</v>
      </c>
      <c r="D403">
        <v>0</v>
      </c>
      <c r="E403">
        <v>0</v>
      </c>
      <c r="F403">
        <v>0</v>
      </c>
      <c r="G403">
        <f>SUMIF(C$2:C403,Historico_y_Forms[[#This Row],[Proyecto]],D$2:D403)</f>
        <v>0</v>
      </c>
      <c r="H403">
        <f>SUMIF(C$2:C403,Historico_y_Forms[[#This Row],[Proyecto]],F$2:F403)</f>
        <v>0</v>
      </c>
      <c r="I40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03">
        <f>SUMIF(C$2:C403,Historico_y_Forms[[#This Row],[Proyecto]],E$2:E403)</f>
        <v>0</v>
      </c>
    </row>
    <row r="404" spans="1:10" x14ac:dyDescent="0.25">
      <c r="A404" s="167">
        <v>43373</v>
      </c>
      <c r="B404">
        <v>2</v>
      </c>
      <c r="C404" t="s">
        <v>51</v>
      </c>
      <c r="D404">
        <v>0</v>
      </c>
      <c r="E404">
        <v>0</v>
      </c>
      <c r="F404">
        <v>0</v>
      </c>
      <c r="G404">
        <f>SUMIF(C$2:C404,Historico_y_Forms[[#This Row],[Proyecto]],D$2:D404)</f>
        <v>0</v>
      </c>
      <c r="H404">
        <f>SUMIF(C$2:C404,Historico_y_Forms[[#This Row],[Proyecto]],F$2:F404)</f>
        <v>0</v>
      </c>
      <c r="I40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04">
        <f>SUMIF(C$2:C404,Historico_y_Forms[[#This Row],[Proyecto]],E$2:E404)</f>
        <v>0</v>
      </c>
    </row>
    <row r="405" spans="1:10" x14ac:dyDescent="0.25">
      <c r="A405" s="167">
        <v>43373</v>
      </c>
      <c r="B405">
        <v>3</v>
      </c>
      <c r="C405" t="s">
        <v>52</v>
      </c>
      <c r="D405">
        <v>0</v>
      </c>
      <c r="E405">
        <v>0</v>
      </c>
      <c r="F405">
        <v>0</v>
      </c>
      <c r="G405">
        <f>SUMIF(C$2:C405,Historico_y_Forms[[#This Row],[Proyecto]],D$2:D405)</f>
        <v>0</v>
      </c>
      <c r="H405">
        <f>SUMIF(C$2:C405,Historico_y_Forms[[#This Row],[Proyecto]],F$2:F405)</f>
        <v>0</v>
      </c>
      <c r="I40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05">
        <f>SUMIF(C$2:C405,Historico_y_Forms[[#This Row],[Proyecto]],E$2:E405)</f>
        <v>0</v>
      </c>
    </row>
    <row r="406" spans="1:10" x14ac:dyDescent="0.25">
      <c r="A406" s="167">
        <v>43373</v>
      </c>
      <c r="B406">
        <v>1</v>
      </c>
      <c r="C406" t="s">
        <v>50</v>
      </c>
      <c r="D406">
        <v>36</v>
      </c>
      <c r="E406">
        <v>20</v>
      </c>
      <c r="F406">
        <v>0</v>
      </c>
      <c r="G406">
        <f>SUMIF(C$2:C406,Historico_y_Forms[[#This Row],[Proyecto]],D$2:D406)</f>
        <v>108</v>
      </c>
      <c r="H406">
        <f>SUMIF(C$2:C406,Historico_y_Forms[[#This Row],[Proyecto]],F$2:F406)</f>
        <v>0</v>
      </c>
      <c r="I406">
        <f>VLOOKUP(Historico_y_Forms[[#This Row],[Proyecto]],Dim_Proyectos[[#All],[Proyecto]:[Fecha de terminacion]],5,0)-Historico_y_Forms[[#This Row],[Ventas acumuladas]]+Historico_y_Forms[[#This Row],[Desistimientos acumulados]]</f>
        <v>384</v>
      </c>
      <c r="J406">
        <f>SUMIF(C$2:C406,Historico_y_Forms[[#This Row],[Proyecto]],E$2:E406)</f>
        <v>40</v>
      </c>
    </row>
    <row r="407" spans="1:10" x14ac:dyDescent="0.25">
      <c r="A407" s="167">
        <v>43404</v>
      </c>
      <c r="B407">
        <v>22</v>
      </c>
      <c r="C407" t="s">
        <v>140</v>
      </c>
      <c r="D407">
        <v>0</v>
      </c>
      <c r="E407">
        <v>0</v>
      </c>
      <c r="F407">
        <v>0</v>
      </c>
      <c r="G407">
        <f>SUMIF(C$2:C407,Historico_y_Forms[[#This Row],[Proyecto]],D$2:D407)</f>
        <v>0</v>
      </c>
      <c r="H407">
        <f>SUMIF(C$2:C407,Historico_y_Forms[[#This Row],[Proyecto]],F$2:F407)</f>
        <v>0</v>
      </c>
      <c r="I4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07">
        <f>SUMIF(C$2:C407,Historico_y_Forms[[#This Row],[Proyecto]],E$2:E407)</f>
        <v>0</v>
      </c>
    </row>
    <row r="408" spans="1:10" x14ac:dyDescent="0.25">
      <c r="A408" s="167">
        <v>43404</v>
      </c>
      <c r="B408">
        <v>16</v>
      </c>
      <c r="C408" t="s">
        <v>136</v>
      </c>
      <c r="D408">
        <v>0</v>
      </c>
      <c r="E408">
        <v>0</v>
      </c>
      <c r="F408">
        <v>0</v>
      </c>
      <c r="G408">
        <f>SUMIF(C$2:C408,Historico_y_Forms[[#This Row],[Proyecto]],D$2:D408)</f>
        <v>0</v>
      </c>
      <c r="H408">
        <f>SUMIF(C$2:C408,Historico_y_Forms[[#This Row],[Proyecto]],F$2:F408)</f>
        <v>0</v>
      </c>
      <c r="I4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08">
        <f>SUMIF(C$2:C408,Historico_y_Forms[[#This Row],[Proyecto]],E$2:E408)</f>
        <v>0</v>
      </c>
    </row>
    <row r="409" spans="1:10" x14ac:dyDescent="0.25">
      <c r="A409" s="167">
        <v>43404</v>
      </c>
      <c r="B409">
        <v>17</v>
      </c>
      <c r="C409" t="s">
        <v>137</v>
      </c>
      <c r="D409">
        <v>0</v>
      </c>
      <c r="E409">
        <v>0</v>
      </c>
      <c r="F409">
        <v>0</v>
      </c>
      <c r="G409">
        <f>SUMIF(C$2:C409,Historico_y_Forms[[#This Row],[Proyecto]],D$2:D409)</f>
        <v>0</v>
      </c>
      <c r="H409">
        <f>SUMIF(C$2:C409,Historico_y_Forms[[#This Row],[Proyecto]],F$2:F409)</f>
        <v>0</v>
      </c>
      <c r="I40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09">
        <f>SUMIF(C$2:C409,Historico_y_Forms[[#This Row],[Proyecto]],E$2:E409)</f>
        <v>0</v>
      </c>
    </row>
    <row r="410" spans="1:10" x14ac:dyDescent="0.25">
      <c r="A410" s="167">
        <v>43404</v>
      </c>
      <c r="B410">
        <v>11</v>
      </c>
      <c r="C410" t="s">
        <v>131</v>
      </c>
      <c r="D410">
        <v>0</v>
      </c>
      <c r="E410">
        <v>0</v>
      </c>
      <c r="F410">
        <v>0</v>
      </c>
      <c r="G410">
        <f>SUMIF(C$2:C410,Historico_y_Forms[[#This Row],[Proyecto]],D$2:D410)</f>
        <v>0</v>
      </c>
      <c r="H410">
        <f>SUMIF(C$2:C410,Historico_y_Forms[[#This Row],[Proyecto]],F$2:F410)</f>
        <v>0</v>
      </c>
      <c r="I41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410">
        <f>SUMIF(C$2:C410,Historico_y_Forms[[#This Row],[Proyecto]],E$2:E410)</f>
        <v>0</v>
      </c>
    </row>
    <row r="411" spans="1:10" x14ac:dyDescent="0.25">
      <c r="A411" s="167">
        <v>43404</v>
      </c>
      <c r="B411">
        <v>40</v>
      </c>
      <c r="C411" t="s">
        <v>149</v>
      </c>
      <c r="D411">
        <v>5</v>
      </c>
      <c r="E411">
        <v>0</v>
      </c>
      <c r="F411">
        <v>0</v>
      </c>
      <c r="G411">
        <f>SUMIF(C$2:C411,Historico_y_Forms[[#This Row],[Proyecto]],D$2:D411)</f>
        <v>366</v>
      </c>
      <c r="H411">
        <f>SUMIF(C$2:C411,Historico_y_Forms[[#This Row],[Proyecto]],F$2:F411)</f>
        <v>0</v>
      </c>
      <c r="I411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411">
        <f>SUMIF(C$2:C411,Historico_y_Forms[[#This Row],[Proyecto]],E$2:E411)</f>
        <v>0</v>
      </c>
    </row>
    <row r="412" spans="1:10" x14ac:dyDescent="0.25">
      <c r="A412" s="167">
        <v>43404</v>
      </c>
      <c r="B412">
        <v>12</v>
      </c>
      <c r="C412" t="s">
        <v>132</v>
      </c>
      <c r="D412">
        <v>0</v>
      </c>
      <c r="E412">
        <v>0</v>
      </c>
      <c r="F412">
        <v>0</v>
      </c>
      <c r="G412">
        <f>SUMIF(C$2:C412,Historico_y_Forms[[#This Row],[Proyecto]],D$2:D412)</f>
        <v>0</v>
      </c>
      <c r="H412">
        <f>SUMIF(C$2:C412,Historico_y_Forms[[#This Row],[Proyecto]],F$2:F412)</f>
        <v>0</v>
      </c>
      <c r="I41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412">
        <f>SUMIF(C$2:C412,Historico_y_Forms[[#This Row],[Proyecto]],E$2:E412)</f>
        <v>0</v>
      </c>
    </row>
    <row r="413" spans="1:10" x14ac:dyDescent="0.25">
      <c r="A413" s="167">
        <v>43404</v>
      </c>
      <c r="B413">
        <v>13</v>
      </c>
      <c r="C413" t="s">
        <v>133</v>
      </c>
      <c r="D413">
        <v>0</v>
      </c>
      <c r="E413">
        <v>0</v>
      </c>
      <c r="F413">
        <v>0</v>
      </c>
      <c r="G413">
        <f>SUMIF(C$2:C413,Historico_y_Forms[[#This Row],[Proyecto]],D$2:D413)</f>
        <v>0</v>
      </c>
      <c r="H413">
        <f>SUMIF(C$2:C413,Historico_y_Forms[[#This Row],[Proyecto]],F$2:F413)</f>
        <v>0</v>
      </c>
      <c r="I41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413">
        <f>SUMIF(C$2:C413,Historico_y_Forms[[#This Row],[Proyecto]],E$2:E413)</f>
        <v>0</v>
      </c>
    </row>
    <row r="414" spans="1:10" x14ac:dyDescent="0.25">
      <c r="A414" s="167">
        <v>43404</v>
      </c>
      <c r="B414">
        <v>14</v>
      </c>
      <c r="C414" t="s">
        <v>134</v>
      </c>
      <c r="D414">
        <v>0</v>
      </c>
      <c r="E414">
        <v>0</v>
      </c>
      <c r="F414">
        <v>0</v>
      </c>
      <c r="G414">
        <f>SUMIF(C$2:C414,Historico_y_Forms[[#This Row],[Proyecto]],D$2:D414)</f>
        <v>0</v>
      </c>
      <c r="H414">
        <f>SUMIF(C$2:C414,Historico_y_Forms[[#This Row],[Proyecto]],F$2:F414)</f>
        <v>0</v>
      </c>
      <c r="I41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14">
        <f>SUMIF(C$2:C414,Historico_y_Forms[[#This Row],[Proyecto]],E$2:E414)</f>
        <v>0</v>
      </c>
    </row>
    <row r="415" spans="1:10" x14ac:dyDescent="0.25">
      <c r="A415" s="167">
        <v>43404</v>
      </c>
      <c r="B415">
        <v>15</v>
      </c>
      <c r="C415" t="s">
        <v>135</v>
      </c>
      <c r="D415">
        <v>0</v>
      </c>
      <c r="E415">
        <v>0</v>
      </c>
      <c r="F415">
        <v>0</v>
      </c>
      <c r="G415">
        <f>SUMIF(C$2:C415,Historico_y_Forms[[#This Row],[Proyecto]],D$2:D415)</f>
        <v>0</v>
      </c>
      <c r="H415">
        <f>SUMIF(C$2:C415,Historico_y_Forms[[#This Row],[Proyecto]],F$2:F415)</f>
        <v>0</v>
      </c>
      <c r="I41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415">
        <f>SUMIF(C$2:C415,Historico_y_Forms[[#This Row],[Proyecto]],E$2:E415)</f>
        <v>0</v>
      </c>
    </row>
    <row r="416" spans="1:10" x14ac:dyDescent="0.25">
      <c r="A416" s="167">
        <v>43404</v>
      </c>
      <c r="B416">
        <v>41</v>
      </c>
      <c r="C416" t="s">
        <v>150</v>
      </c>
      <c r="D416">
        <v>1</v>
      </c>
      <c r="E416">
        <v>6</v>
      </c>
      <c r="F416">
        <v>0</v>
      </c>
      <c r="G416">
        <f>SUMIF(C$2:C416,Historico_y_Forms[[#This Row],[Proyecto]],D$2:D416)</f>
        <v>134</v>
      </c>
      <c r="H416">
        <f>SUMIF(C$2:C416,Historico_y_Forms[[#This Row],[Proyecto]],F$2:F416)</f>
        <v>0</v>
      </c>
      <c r="I416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416">
        <f>SUMIF(C$2:C416,Historico_y_Forms[[#This Row],[Proyecto]],E$2:E416)</f>
        <v>96</v>
      </c>
    </row>
    <row r="417" spans="1:10" x14ac:dyDescent="0.25">
      <c r="A417" s="167">
        <v>43404</v>
      </c>
      <c r="B417">
        <v>10</v>
      </c>
      <c r="C417" t="s">
        <v>81</v>
      </c>
      <c r="D417">
        <v>0</v>
      </c>
      <c r="E417">
        <v>0</v>
      </c>
      <c r="F417">
        <v>0</v>
      </c>
      <c r="G417">
        <f>SUMIF(C$2:C417,Historico_y_Forms[[#This Row],[Proyecto]],D$2:D417)</f>
        <v>0</v>
      </c>
      <c r="H417">
        <f>SUMIF(C$2:C417,Historico_y_Forms[[#This Row],[Proyecto]],F$2:F417)</f>
        <v>0</v>
      </c>
      <c r="I41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417">
        <f>SUMIF(C$2:C417,Historico_y_Forms[[#This Row],[Proyecto]],E$2:E417)</f>
        <v>0</v>
      </c>
    </row>
    <row r="418" spans="1:10" x14ac:dyDescent="0.25">
      <c r="A418" s="167">
        <v>43404</v>
      </c>
      <c r="B418">
        <v>23</v>
      </c>
      <c r="C418" t="s">
        <v>142</v>
      </c>
      <c r="D418">
        <v>0</v>
      </c>
      <c r="E418">
        <v>0</v>
      </c>
      <c r="F418">
        <v>0</v>
      </c>
      <c r="G418">
        <f>SUMIF(C$2:C418,Historico_y_Forms[[#This Row],[Proyecto]],D$2:D418)</f>
        <v>96</v>
      </c>
      <c r="H418">
        <f>SUMIF(C$2:C418,Historico_y_Forms[[#This Row],[Proyecto]],F$2:F418)</f>
        <v>0</v>
      </c>
      <c r="I41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18">
        <f>SUMIF(C$2:C418,Historico_y_Forms[[#This Row],[Proyecto]],E$2:E418)</f>
        <v>0</v>
      </c>
    </row>
    <row r="419" spans="1:10" x14ac:dyDescent="0.25">
      <c r="A419" s="167">
        <v>43404</v>
      </c>
      <c r="B419">
        <v>24</v>
      </c>
      <c r="C419" t="s">
        <v>143</v>
      </c>
      <c r="D419">
        <v>6</v>
      </c>
      <c r="E419">
        <v>3</v>
      </c>
      <c r="F419">
        <v>0</v>
      </c>
      <c r="G419">
        <f>SUMIF(C$2:C419,Historico_y_Forms[[#This Row],[Proyecto]],D$2:D419)</f>
        <v>73</v>
      </c>
      <c r="H419">
        <f>SUMIF(C$2:C419,Historico_y_Forms[[#This Row],[Proyecto]],F$2:F419)</f>
        <v>7</v>
      </c>
      <c r="I419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419">
        <f>SUMIF(C$2:C419,Historico_y_Forms[[#This Row],[Proyecto]],E$2:E419)</f>
        <v>63</v>
      </c>
    </row>
    <row r="420" spans="1:10" x14ac:dyDescent="0.25">
      <c r="A420" s="167">
        <v>43404</v>
      </c>
      <c r="B420">
        <v>25</v>
      </c>
      <c r="C420" t="s">
        <v>92</v>
      </c>
      <c r="D420">
        <v>0</v>
      </c>
      <c r="E420">
        <v>0</v>
      </c>
      <c r="F420">
        <v>0</v>
      </c>
      <c r="G420">
        <f>SUMIF(C$2:C420,Historico_y_Forms[[#This Row],[Proyecto]],D$2:D420)</f>
        <v>0</v>
      </c>
      <c r="H420">
        <f>SUMIF(C$2:C420,Historico_y_Forms[[#This Row],[Proyecto]],F$2:F420)</f>
        <v>0</v>
      </c>
      <c r="I42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20">
        <f>SUMIF(C$2:C420,Historico_y_Forms[[#This Row],[Proyecto]],E$2:E420)</f>
        <v>0</v>
      </c>
    </row>
    <row r="421" spans="1:10" x14ac:dyDescent="0.25">
      <c r="A421" s="167">
        <v>43404</v>
      </c>
      <c r="B421">
        <v>26</v>
      </c>
      <c r="C421" t="s">
        <v>141</v>
      </c>
      <c r="D421">
        <v>0</v>
      </c>
      <c r="E421">
        <v>0</v>
      </c>
      <c r="F421">
        <v>0</v>
      </c>
      <c r="G421">
        <f>SUMIF(C$2:C421,Historico_y_Forms[[#This Row],[Proyecto]],D$2:D421)</f>
        <v>0</v>
      </c>
      <c r="H421">
        <f>SUMIF(C$2:C421,Historico_y_Forms[[#This Row],[Proyecto]],F$2:F421)</f>
        <v>0</v>
      </c>
      <c r="I42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21">
        <f>SUMIF(C$2:C421,Historico_y_Forms[[#This Row],[Proyecto]],E$2:E421)</f>
        <v>0</v>
      </c>
    </row>
    <row r="422" spans="1:10" x14ac:dyDescent="0.25">
      <c r="A422" s="167">
        <v>43404</v>
      </c>
      <c r="B422">
        <v>7</v>
      </c>
      <c r="C422" t="s">
        <v>128</v>
      </c>
      <c r="D422">
        <v>0</v>
      </c>
      <c r="E422">
        <v>0</v>
      </c>
      <c r="F422">
        <v>0</v>
      </c>
      <c r="G422">
        <f>SUMIF(C$2:C422,Historico_y_Forms[[#This Row],[Proyecto]],D$2:D422)</f>
        <v>0</v>
      </c>
      <c r="H422">
        <f>SUMIF(C$2:C422,Historico_y_Forms[[#This Row],[Proyecto]],F$2:F422)</f>
        <v>0</v>
      </c>
      <c r="I42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422">
        <f>SUMIF(C$2:C422,Historico_y_Forms[[#This Row],[Proyecto]],E$2:E422)</f>
        <v>0</v>
      </c>
    </row>
    <row r="423" spans="1:10" x14ac:dyDescent="0.25">
      <c r="A423" s="167">
        <v>43404</v>
      </c>
      <c r="B423">
        <v>27</v>
      </c>
      <c r="C423" t="s">
        <v>30</v>
      </c>
      <c r="D423">
        <v>0</v>
      </c>
      <c r="E423">
        <v>0</v>
      </c>
      <c r="F423">
        <v>0</v>
      </c>
      <c r="G423">
        <f>SUMIF(C$2:C423,Historico_y_Forms[[#This Row],[Proyecto]],D$2:D423)</f>
        <v>0</v>
      </c>
      <c r="H423">
        <f>SUMIF(C$2:C423,Historico_y_Forms[[#This Row],[Proyecto]],F$2:F423)</f>
        <v>0</v>
      </c>
      <c r="I42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23">
        <f>SUMIF(C$2:C423,Historico_y_Forms[[#This Row],[Proyecto]],E$2:E423)</f>
        <v>0</v>
      </c>
    </row>
    <row r="424" spans="1:10" x14ac:dyDescent="0.25">
      <c r="A424" s="167">
        <v>43404</v>
      </c>
      <c r="B424">
        <v>28</v>
      </c>
      <c r="C424" t="s">
        <v>31</v>
      </c>
      <c r="D424">
        <v>0</v>
      </c>
      <c r="E424">
        <v>0</v>
      </c>
      <c r="F424">
        <v>0</v>
      </c>
      <c r="G424">
        <f>SUMIF(C$2:C424,Historico_y_Forms[[#This Row],[Proyecto]],D$2:D424)</f>
        <v>0</v>
      </c>
      <c r="H424">
        <f>SUMIF(C$2:C424,Historico_y_Forms[[#This Row],[Proyecto]],F$2:F424)</f>
        <v>0</v>
      </c>
      <c r="I4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24">
        <f>SUMIF(C$2:C424,Historico_y_Forms[[#This Row],[Proyecto]],E$2:E424)</f>
        <v>0</v>
      </c>
    </row>
    <row r="425" spans="1:10" x14ac:dyDescent="0.25">
      <c r="A425" s="167">
        <v>43404</v>
      </c>
      <c r="B425">
        <v>44</v>
      </c>
      <c r="C425" t="s">
        <v>154</v>
      </c>
      <c r="D425">
        <v>1</v>
      </c>
      <c r="E425">
        <v>0</v>
      </c>
      <c r="F425">
        <v>0</v>
      </c>
      <c r="G425">
        <f>SUMIF(C$2:C425,Historico_y_Forms[[#This Row],[Proyecto]],D$2:D425)</f>
        <v>86</v>
      </c>
      <c r="H425">
        <f>SUMIF(C$2:C425,Historico_y_Forms[[#This Row],[Proyecto]],F$2:F425)</f>
        <v>0</v>
      </c>
      <c r="I425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425">
        <f>SUMIF(C$2:C425,Historico_y_Forms[[#This Row],[Proyecto]],E$2:E425)</f>
        <v>96</v>
      </c>
    </row>
    <row r="426" spans="1:10" x14ac:dyDescent="0.25">
      <c r="A426" s="167">
        <v>43404</v>
      </c>
      <c r="B426">
        <v>37</v>
      </c>
      <c r="C426" t="s">
        <v>146</v>
      </c>
      <c r="D426">
        <v>1</v>
      </c>
      <c r="E426">
        <v>3</v>
      </c>
      <c r="F426">
        <v>0</v>
      </c>
      <c r="G426">
        <f>SUMIF(C$2:C426,Historico_y_Forms[[#This Row],[Proyecto]],D$2:D426)</f>
        <v>158</v>
      </c>
      <c r="H426">
        <f>SUMIF(C$2:C426,Historico_y_Forms[[#This Row],[Proyecto]],F$2:F426)</f>
        <v>0</v>
      </c>
      <c r="I426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426">
        <f>SUMIF(C$2:C426,Historico_y_Forms[[#This Row],[Proyecto]],E$2:E426)</f>
        <v>126</v>
      </c>
    </row>
    <row r="427" spans="1:10" x14ac:dyDescent="0.25">
      <c r="A427" s="167">
        <v>43404</v>
      </c>
      <c r="B427">
        <v>6</v>
      </c>
      <c r="C427" t="s">
        <v>127</v>
      </c>
      <c r="D427">
        <v>0</v>
      </c>
      <c r="E427">
        <v>0</v>
      </c>
      <c r="F427">
        <v>0</v>
      </c>
      <c r="G427">
        <f>SUMIF(C$2:C427,Historico_y_Forms[[#This Row],[Proyecto]],D$2:D427)</f>
        <v>0</v>
      </c>
      <c r="H427">
        <f>SUMIF(C$2:C427,Historico_y_Forms[[#This Row],[Proyecto]],F$2:F427)</f>
        <v>0</v>
      </c>
      <c r="I42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27">
        <f>SUMIF(C$2:C427,Historico_y_Forms[[#This Row],[Proyecto]],E$2:E427)</f>
        <v>0</v>
      </c>
    </row>
    <row r="428" spans="1:10" x14ac:dyDescent="0.25">
      <c r="A428" s="167">
        <v>43404</v>
      </c>
      <c r="B428">
        <v>5</v>
      </c>
      <c r="C428" t="s">
        <v>125</v>
      </c>
      <c r="D428">
        <v>3</v>
      </c>
      <c r="E428">
        <v>10</v>
      </c>
      <c r="F428">
        <v>0</v>
      </c>
      <c r="G428">
        <f>SUMIF(C$2:C428,Historico_y_Forms[[#This Row],[Proyecto]],D$2:D428)</f>
        <v>3</v>
      </c>
      <c r="H428">
        <f>SUMIF(C$2:C428,Historico_y_Forms[[#This Row],[Proyecto]],F$2:F428)</f>
        <v>0</v>
      </c>
      <c r="I428">
        <f>VLOOKUP(Historico_y_Forms[[#This Row],[Proyecto]],Dim_Proyectos[[#All],[Proyecto]:[Fecha de terminacion]],5,0)-Historico_y_Forms[[#This Row],[Ventas acumuladas]]+Historico_y_Forms[[#This Row],[Desistimientos acumulados]]</f>
        <v>213</v>
      </c>
      <c r="J428">
        <f>SUMIF(C$2:C428,Historico_y_Forms[[#This Row],[Proyecto]],E$2:E428)</f>
        <v>10</v>
      </c>
    </row>
    <row r="429" spans="1:10" x14ac:dyDescent="0.25">
      <c r="A429" s="167">
        <v>43404</v>
      </c>
      <c r="B429">
        <v>38</v>
      </c>
      <c r="C429" t="s">
        <v>147</v>
      </c>
      <c r="D429">
        <v>1</v>
      </c>
      <c r="E429">
        <v>0</v>
      </c>
      <c r="F429">
        <v>0</v>
      </c>
      <c r="G429">
        <f>SUMIF(C$2:C429,Historico_y_Forms[[#This Row],[Proyecto]],D$2:D429)</f>
        <v>167</v>
      </c>
      <c r="H429">
        <f>SUMIF(C$2:C429,Historico_y_Forms[[#This Row],[Proyecto]],F$2:F429)</f>
        <v>0</v>
      </c>
      <c r="I429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429">
        <f>SUMIF(C$2:C429,Historico_y_Forms[[#This Row],[Proyecto]],E$2:E429)</f>
        <v>0</v>
      </c>
    </row>
    <row r="430" spans="1:10" x14ac:dyDescent="0.25">
      <c r="A430" s="167">
        <v>43404</v>
      </c>
      <c r="B430">
        <v>4</v>
      </c>
      <c r="C430" t="s">
        <v>126</v>
      </c>
      <c r="D430">
        <v>17</v>
      </c>
      <c r="E430">
        <v>72</v>
      </c>
      <c r="F430">
        <v>0</v>
      </c>
      <c r="G430">
        <f>SUMIF(C$2:C430,Historico_y_Forms[[#This Row],[Proyecto]],D$2:D430)</f>
        <v>72</v>
      </c>
      <c r="H430">
        <f>SUMIF(C$2:C430,Historico_y_Forms[[#This Row],[Proyecto]],F$2:F430)</f>
        <v>0</v>
      </c>
      <c r="I430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430">
        <f>SUMIF(C$2:C430,Historico_y_Forms[[#This Row],[Proyecto]],E$2:E430)</f>
        <v>153</v>
      </c>
    </row>
    <row r="431" spans="1:10" x14ac:dyDescent="0.25">
      <c r="A431" s="167">
        <v>43404</v>
      </c>
      <c r="B431">
        <v>8</v>
      </c>
      <c r="C431" t="s">
        <v>77</v>
      </c>
      <c r="D431">
        <v>1</v>
      </c>
      <c r="E431">
        <v>3</v>
      </c>
      <c r="F431">
        <v>1</v>
      </c>
      <c r="G431">
        <f>SUMIF(C$2:C431,Historico_y_Forms[[#This Row],[Proyecto]],D$2:D431)</f>
        <v>45</v>
      </c>
      <c r="H431">
        <f>SUMIF(C$2:C431,Historico_y_Forms[[#This Row],[Proyecto]],F$2:F431)</f>
        <v>1</v>
      </c>
      <c r="I431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431">
        <f>SUMIF(C$2:C431,Historico_y_Forms[[#This Row],[Proyecto]],E$2:E431)</f>
        <v>15</v>
      </c>
    </row>
    <row r="432" spans="1:10" x14ac:dyDescent="0.25">
      <c r="A432" s="167">
        <v>43404</v>
      </c>
      <c r="B432">
        <v>18</v>
      </c>
      <c r="C432" t="s">
        <v>152</v>
      </c>
      <c r="D432">
        <v>0</v>
      </c>
      <c r="E432">
        <v>2</v>
      </c>
      <c r="F432">
        <v>0</v>
      </c>
      <c r="G432">
        <f>SUMIF(C$2:C432,Historico_y_Forms[[#This Row],[Proyecto]],D$2:D432)</f>
        <v>154</v>
      </c>
      <c r="H432">
        <f>SUMIF(C$2:C432,Historico_y_Forms[[#This Row],[Proyecto]],F$2:F432)</f>
        <v>0</v>
      </c>
      <c r="I432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432">
        <f>SUMIF(C$2:C432,Historico_y_Forms[[#This Row],[Proyecto]],E$2:E432)</f>
        <v>146</v>
      </c>
    </row>
    <row r="433" spans="1:10" x14ac:dyDescent="0.25">
      <c r="A433" s="167">
        <v>43404</v>
      </c>
      <c r="B433">
        <v>19</v>
      </c>
      <c r="C433" t="s">
        <v>138</v>
      </c>
      <c r="D433">
        <v>7</v>
      </c>
      <c r="E433">
        <v>6</v>
      </c>
      <c r="F433">
        <v>1</v>
      </c>
      <c r="G433">
        <f>SUMIF(C$2:C433,Historico_y_Forms[[#This Row],[Proyecto]],D$2:D433)</f>
        <v>31</v>
      </c>
      <c r="H433">
        <f>SUMIF(C$2:C433,Historico_y_Forms[[#This Row],[Proyecto]],F$2:F433)</f>
        <v>1</v>
      </c>
      <c r="I433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433">
        <f>SUMIF(C$2:C433,Historico_y_Forms[[#This Row],[Proyecto]],E$2:E433)</f>
        <v>38</v>
      </c>
    </row>
    <row r="434" spans="1:10" x14ac:dyDescent="0.25">
      <c r="A434" s="167">
        <v>43404</v>
      </c>
      <c r="B434">
        <v>20</v>
      </c>
      <c r="C434" t="s">
        <v>88</v>
      </c>
      <c r="D434">
        <v>0</v>
      </c>
      <c r="E434">
        <v>0</v>
      </c>
      <c r="F434">
        <v>0</v>
      </c>
      <c r="G434">
        <f>SUMIF(C$2:C434,Historico_y_Forms[[#This Row],[Proyecto]],D$2:D434)</f>
        <v>0</v>
      </c>
      <c r="H434">
        <f>SUMIF(C$2:C434,Historico_y_Forms[[#This Row],[Proyecto]],F$2:F434)</f>
        <v>0</v>
      </c>
      <c r="I4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34">
        <f>SUMIF(C$2:C434,Historico_y_Forms[[#This Row],[Proyecto]],E$2:E434)</f>
        <v>0</v>
      </c>
    </row>
    <row r="435" spans="1:10" x14ac:dyDescent="0.25">
      <c r="A435" s="167">
        <v>43404</v>
      </c>
      <c r="B435">
        <v>45</v>
      </c>
      <c r="C435" t="s">
        <v>155</v>
      </c>
      <c r="D435">
        <v>0</v>
      </c>
      <c r="E435">
        <v>0</v>
      </c>
      <c r="F435">
        <v>0</v>
      </c>
      <c r="G435">
        <f>SUMIF(C$2:C435,Historico_y_Forms[[#This Row],[Proyecto]],D$2:D435)</f>
        <v>133</v>
      </c>
      <c r="H435">
        <f>SUMIF(C$2:C435,Historico_y_Forms[[#This Row],[Proyecto]],F$2:F435)</f>
        <v>0</v>
      </c>
      <c r="I43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435">
        <f>SUMIF(C$2:C435,Historico_y_Forms[[#This Row],[Proyecto]],E$2:E435)</f>
        <v>0</v>
      </c>
    </row>
    <row r="436" spans="1:10" x14ac:dyDescent="0.25">
      <c r="A436" s="167">
        <v>43404</v>
      </c>
      <c r="B436">
        <v>31</v>
      </c>
      <c r="C436" t="s">
        <v>97</v>
      </c>
      <c r="D436">
        <v>0</v>
      </c>
      <c r="E436">
        <v>0</v>
      </c>
      <c r="F436">
        <v>0</v>
      </c>
      <c r="G436">
        <f>SUMIF(C$2:C436,Historico_y_Forms[[#This Row],[Proyecto]],D$2:D436)</f>
        <v>0</v>
      </c>
      <c r="H436">
        <f>SUMIF(C$2:C436,Historico_y_Forms[[#This Row],[Proyecto]],F$2:F436)</f>
        <v>0</v>
      </c>
      <c r="I43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36">
        <f>SUMIF(C$2:C436,Historico_y_Forms[[#This Row],[Proyecto]],E$2:E436)</f>
        <v>0</v>
      </c>
    </row>
    <row r="437" spans="1:10" x14ac:dyDescent="0.25">
      <c r="A437" s="167">
        <v>43404</v>
      </c>
      <c r="B437">
        <v>32</v>
      </c>
      <c r="C437" t="s">
        <v>100</v>
      </c>
      <c r="D437">
        <v>0</v>
      </c>
      <c r="E437">
        <v>0</v>
      </c>
      <c r="F437">
        <v>0</v>
      </c>
      <c r="G437">
        <f>SUMIF(C$2:C437,Historico_y_Forms[[#This Row],[Proyecto]],D$2:D437)</f>
        <v>0</v>
      </c>
      <c r="H437">
        <f>SUMIF(C$2:C437,Historico_y_Forms[[#This Row],[Proyecto]],F$2:F437)</f>
        <v>0</v>
      </c>
      <c r="I43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37">
        <f>SUMIF(C$2:C437,Historico_y_Forms[[#This Row],[Proyecto]],E$2:E437)</f>
        <v>0</v>
      </c>
    </row>
    <row r="438" spans="1:10" x14ac:dyDescent="0.25">
      <c r="A438" s="167">
        <v>43404</v>
      </c>
      <c r="B438">
        <v>33</v>
      </c>
      <c r="C438" t="s">
        <v>101</v>
      </c>
      <c r="D438">
        <v>0</v>
      </c>
      <c r="E438">
        <v>0</v>
      </c>
      <c r="F438">
        <v>0</v>
      </c>
      <c r="G438">
        <f>SUMIF(C$2:C438,Historico_y_Forms[[#This Row],[Proyecto]],D$2:D438)</f>
        <v>0</v>
      </c>
      <c r="H438">
        <f>SUMIF(C$2:C438,Historico_y_Forms[[#This Row],[Proyecto]],F$2:F438)</f>
        <v>0</v>
      </c>
      <c r="I43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38">
        <f>SUMIF(C$2:C438,Historico_y_Forms[[#This Row],[Proyecto]],E$2:E438)</f>
        <v>0</v>
      </c>
    </row>
    <row r="439" spans="1:10" x14ac:dyDescent="0.25">
      <c r="A439" s="167">
        <v>43404</v>
      </c>
      <c r="B439">
        <v>34</v>
      </c>
      <c r="C439" t="s">
        <v>102</v>
      </c>
      <c r="D439">
        <v>0</v>
      </c>
      <c r="E439">
        <v>0</v>
      </c>
      <c r="F439">
        <v>0</v>
      </c>
      <c r="G439">
        <f>SUMIF(C$2:C439,Historico_y_Forms[[#This Row],[Proyecto]],D$2:D439)</f>
        <v>0</v>
      </c>
      <c r="H439">
        <f>SUMIF(C$2:C439,Historico_y_Forms[[#This Row],[Proyecto]],F$2:F439)</f>
        <v>0</v>
      </c>
      <c r="I43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439">
        <f>SUMIF(C$2:C439,Historico_y_Forms[[#This Row],[Proyecto]],E$2:E439)</f>
        <v>0</v>
      </c>
    </row>
    <row r="440" spans="1:10" x14ac:dyDescent="0.25">
      <c r="A440" s="167">
        <v>43404</v>
      </c>
      <c r="B440">
        <v>29</v>
      </c>
      <c r="C440" t="s">
        <v>32</v>
      </c>
      <c r="D440">
        <v>0</v>
      </c>
      <c r="E440">
        <v>0</v>
      </c>
      <c r="F440">
        <v>0</v>
      </c>
      <c r="G440">
        <f>SUMIF(C$2:C440,Historico_y_Forms[[#This Row],[Proyecto]],D$2:D440)</f>
        <v>0</v>
      </c>
      <c r="H440">
        <f>SUMIF(C$2:C440,Historico_y_Forms[[#This Row],[Proyecto]],F$2:F440)</f>
        <v>0</v>
      </c>
      <c r="I44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40">
        <f>SUMIF(C$2:C440,Historico_y_Forms[[#This Row],[Proyecto]],E$2:E440)</f>
        <v>0</v>
      </c>
    </row>
    <row r="441" spans="1:10" x14ac:dyDescent="0.25">
      <c r="A441" s="167">
        <v>43404</v>
      </c>
      <c r="B441">
        <v>30</v>
      </c>
      <c r="C441" t="s">
        <v>33</v>
      </c>
      <c r="D441">
        <v>0</v>
      </c>
      <c r="E441">
        <v>0</v>
      </c>
      <c r="F441">
        <v>0</v>
      </c>
      <c r="G441">
        <f>SUMIF(C$2:C441,Historico_y_Forms[[#This Row],[Proyecto]],D$2:D441)</f>
        <v>0</v>
      </c>
      <c r="H441">
        <f>SUMIF(C$2:C441,Historico_y_Forms[[#This Row],[Proyecto]],F$2:F441)</f>
        <v>0</v>
      </c>
      <c r="I4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41">
        <f>SUMIF(C$2:C441,Historico_y_Forms[[#This Row],[Proyecto]],E$2:E441)</f>
        <v>0</v>
      </c>
    </row>
    <row r="442" spans="1:10" x14ac:dyDescent="0.25">
      <c r="A442" s="167">
        <v>43404</v>
      </c>
      <c r="B442">
        <v>9</v>
      </c>
      <c r="C442" t="s">
        <v>130</v>
      </c>
      <c r="D442">
        <v>0</v>
      </c>
      <c r="E442">
        <v>0</v>
      </c>
      <c r="F442">
        <v>0</v>
      </c>
      <c r="G442">
        <f>SUMIF(C$2:C442,Historico_y_Forms[[#This Row],[Proyecto]],D$2:D442)</f>
        <v>0</v>
      </c>
      <c r="H442">
        <f>SUMIF(C$2:C442,Historico_y_Forms[[#This Row],[Proyecto]],F$2:F442)</f>
        <v>0</v>
      </c>
      <c r="I44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442">
        <f>SUMIF(C$2:C442,Historico_y_Forms[[#This Row],[Proyecto]],E$2:E442)</f>
        <v>0</v>
      </c>
    </row>
    <row r="443" spans="1:10" x14ac:dyDescent="0.25">
      <c r="A443" s="167">
        <v>43404</v>
      </c>
      <c r="B443">
        <v>35</v>
      </c>
      <c r="C443" t="s">
        <v>144</v>
      </c>
      <c r="D443">
        <v>0</v>
      </c>
      <c r="E443">
        <v>0</v>
      </c>
      <c r="F443">
        <v>0</v>
      </c>
      <c r="G443">
        <f>SUMIF(C$2:C443,Historico_y_Forms[[#This Row],[Proyecto]],D$2:D443)</f>
        <v>0</v>
      </c>
      <c r="H443">
        <f>SUMIF(C$2:C443,Historico_y_Forms[[#This Row],[Proyecto]],F$2:F443)</f>
        <v>0</v>
      </c>
      <c r="I4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43">
        <f>SUMIF(C$2:C443,Historico_y_Forms[[#This Row],[Proyecto]],E$2:E443)</f>
        <v>0</v>
      </c>
    </row>
    <row r="444" spans="1:10" x14ac:dyDescent="0.25">
      <c r="A444" s="167">
        <v>43404</v>
      </c>
      <c r="B444">
        <v>42</v>
      </c>
      <c r="C444" t="s">
        <v>151</v>
      </c>
      <c r="D444">
        <v>0</v>
      </c>
      <c r="E444">
        <v>0</v>
      </c>
      <c r="F444">
        <v>0</v>
      </c>
      <c r="G444">
        <f>SUMIF(C$2:C444,Historico_y_Forms[[#This Row],[Proyecto]],D$2:D444)</f>
        <v>0</v>
      </c>
      <c r="H444">
        <f>SUMIF(C$2:C444,Historico_y_Forms[[#This Row],[Proyecto]],F$2:F444)</f>
        <v>0</v>
      </c>
      <c r="I44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444">
        <f>SUMIF(C$2:C444,Historico_y_Forms[[#This Row],[Proyecto]],E$2:E444)</f>
        <v>0</v>
      </c>
    </row>
    <row r="445" spans="1:10" x14ac:dyDescent="0.25">
      <c r="A445" s="167">
        <v>43404</v>
      </c>
      <c r="B445">
        <v>39</v>
      </c>
      <c r="C445" t="s">
        <v>178</v>
      </c>
      <c r="D445">
        <v>1</v>
      </c>
      <c r="E445">
        <v>3</v>
      </c>
      <c r="F445">
        <v>0</v>
      </c>
      <c r="G445">
        <f>SUMIF(C$2:C445,Historico_y_Forms[[#This Row],[Proyecto]],D$2:D445)</f>
        <v>81</v>
      </c>
      <c r="H445">
        <f>SUMIF(C$2:C445,Historico_y_Forms[[#This Row],[Proyecto]],F$2:F445)</f>
        <v>0</v>
      </c>
      <c r="I445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445">
        <f>SUMIF(C$2:C445,Historico_y_Forms[[#This Row],[Proyecto]],E$2:E445)</f>
        <v>59</v>
      </c>
    </row>
    <row r="446" spans="1:10" x14ac:dyDescent="0.25">
      <c r="A446" s="167">
        <v>43404</v>
      </c>
      <c r="B446">
        <v>36</v>
      </c>
      <c r="C446" t="s">
        <v>145</v>
      </c>
      <c r="D446">
        <v>9</v>
      </c>
      <c r="E446">
        <v>6</v>
      </c>
      <c r="F446">
        <v>0</v>
      </c>
      <c r="G446">
        <f>SUMIF(C$2:C446,Historico_y_Forms[[#This Row],[Proyecto]],D$2:D446)</f>
        <v>159</v>
      </c>
      <c r="H446">
        <f>SUMIF(C$2:C446,Historico_y_Forms[[#This Row],[Proyecto]],F$2:F446)</f>
        <v>0</v>
      </c>
      <c r="I446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446">
        <f>SUMIF(C$2:C446,Historico_y_Forms[[#This Row],[Proyecto]],E$2:E446)</f>
        <v>132</v>
      </c>
    </row>
    <row r="447" spans="1:10" x14ac:dyDescent="0.25">
      <c r="A447" s="167">
        <v>43404</v>
      </c>
      <c r="B447">
        <v>43</v>
      </c>
      <c r="C447" t="s">
        <v>153</v>
      </c>
      <c r="D447">
        <v>0</v>
      </c>
      <c r="E447">
        <v>2</v>
      </c>
      <c r="F447">
        <v>0</v>
      </c>
      <c r="G447">
        <f>SUMIF(C$2:C447,Historico_y_Forms[[#This Row],[Proyecto]],D$2:D447)</f>
        <v>81</v>
      </c>
      <c r="H447">
        <f>SUMIF(C$2:C447,Historico_y_Forms[[#This Row],[Proyecto]],F$2:F447)</f>
        <v>0</v>
      </c>
      <c r="I44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47">
        <f>SUMIF(C$2:C447,Historico_y_Forms[[#This Row],[Proyecto]],E$2:E447)</f>
        <v>20</v>
      </c>
    </row>
    <row r="448" spans="1:10" x14ac:dyDescent="0.25">
      <c r="A448" s="167">
        <v>43404</v>
      </c>
      <c r="B448">
        <v>21</v>
      </c>
      <c r="C448" t="s">
        <v>139</v>
      </c>
      <c r="D448">
        <v>0</v>
      </c>
      <c r="E448">
        <v>0</v>
      </c>
      <c r="F448">
        <v>0</v>
      </c>
      <c r="G448">
        <f>SUMIF(C$2:C448,Historico_y_Forms[[#This Row],[Proyecto]],D$2:D448)</f>
        <v>0</v>
      </c>
      <c r="H448">
        <f>SUMIF(C$2:C448,Historico_y_Forms[[#This Row],[Proyecto]],F$2:F448)</f>
        <v>0</v>
      </c>
      <c r="I44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48">
        <f>SUMIF(C$2:C448,Historico_y_Forms[[#This Row],[Proyecto]],E$2:E448)</f>
        <v>0</v>
      </c>
    </row>
    <row r="449" spans="1:10" x14ac:dyDescent="0.25">
      <c r="A449" s="167">
        <v>43404</v>
      </c>
      <c r="B449">
        <v>2</v>
      </c>
      <c r="C449" t="s">
        <v>51</v>
      </c>
      <c r="D449">
        <v>0</v>
      </c>
      <c r="E449">
        <v>0</v>
      </c>
      <c r="F449">
        <v>0</v>
      </c>
      <c r="G449">
        <f>SUMIF(C$2:C449,Historico_y_Forms[[#This Row],[Proyecto]],D$2:D449)</f>
        <v>0</v>
      </c>
      <c r="H449">
        <f>SUMIF(C$2:C449,Historico_y_Forms[[#This Row],[Proyecto]],F$2:F449)</f>
        <v>0</v>
      </c>
      <c r="I44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49">
        <f>SUMIF(C$2:C449,Historico_y_Forms[[#This Row],[Proyecto]],E$2:E449)</f>
        <v>0</v>
      </c>
    </row>
    <row r="450" spans="1:10" x14ac:dyDescent="0.25">
      <c r="A450" s="167">
        <v>43404</v>
      </c>
      <c r="B450">
        <v>3</v>
      </c>
      <c r="C450" t="s">
        <v>52</v>
      </c>
      <c r="D450">
        <v>0</v>
      </c>
      <c r="E450">
        <v>0</v>
      </c>
      <c r="F450">
        <v>0</v>
      </c>
      <c r="G450">
        <f>SUMIF(C$2:C450,Historico_y_Forms[[#This Row],[Proyecto]],D$2:D450)</f>
        <v>0</v>
      </c>
      <c r="H450">
        <f>SUMIF(C$2:C450,Historico_y_Forms[[#This Row],[Proyecto]],F$2:F450)</f>
        <v>0</v>
      </c>
      <c r="I45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50">
        <f>SUMIF(C$2:C450,Historico_y_Forms[[#This Row],[Proyecto]],E$2:E450)</f>
        <v>0</v>
      </c>
    </row>
    <row r="451" spans="1:10" x14ac:dyDescent="0.25">
      <c r="A451" s="167">
        <v>43404</v>
      </c>
      <c r="B451">
        <v>1</v>
      </c>
      <c r="C451" t="s">
        <v>50</v>
      </c>
      <c r="D451">
        <v>38</v>
      </c>
      <c r="E451">
        <v>20</v>
      </c>
      <c r="F451">
        <v>0</v>
      </c>
      <c r="G451">
        <f>SUMIF(C$2:C451,Historico_y_Forms[[#This Row],[Proyecto]],D$2:D451)</f>
        <v>146</v>
      </c>
      <c r="H451">
        <f>SUMIF(C$2:C451,Historico_y_Forms[[#This Row],[Proyecto]],F$2:F451)</f>
        <v>0</v>
      </c>
      <c r="I451">
        <f>VLOOKUP(Historico_y_Forms[[#This Row],[Proyecto]],Dim_Proyectos[[#All],[Proyecto]:[Fecha de terminacion]],5,0)-Historico_y_Forms[[#This Row],[Ventas acumuladas]]+Historico_y_Forms[[#This Row],[Desistimientos acumulados]]</f>
        <v>346</v>
      </c>
      <c r="J451">
        <f>SUMIF(C$2:C451,Historico_y_Forms[[#This Row],[Proyecto]],E$2:E451)</f>
        <v>60</v>
      </c>
    </row>
    <row r="452" spans="1:10" x14ac:dyDescent="0.25">
      <c r="A452" s="167">
        <v>43434</v>
      </c>
      <c r="B452">
        <v>22</v>
      </c>
      <c r="C452" t="s">
        <v>140</v>
      </c>
      <c r="D452">
        <v>0</v>
      </c>
      <c r="E452">
        <v>0</v>
      </c>
      <c r="F452">
        <v>0</v>
      </c>
      <c r="G452">
        <f>SUMIF(C$2:C452,Historico_y_Forms[[#This Row],[Proyecto]],D$2:D452)</f>
        <v>0</v>
      </c>
      <c r="H452">
        <f>SUMIF(C$2:C452,Historico_y_Forms[[#This Row],[Proyecto]],F$2:F452)</f>
        <v>0</v>
      </c>
      <c r="I45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52">
        <f>SUMIF(C$2:C452,Historico_y_Forms[[#This Row],[Proyecto]],E$2:E452)</f>
        <v>0</v>
      </c>
    </row>
    <row r="453" spans="1:10" x14ac:dyDescent="0.25">
      <c r="A453" s="167">
        <v>43434</v>
      </c>
      <c r="B453">
        <v>16</v>
      </c>
      <c r="C453" t="s">
        <v>136</v>
      </c>
      <c r="D453">
        <v>0</v>
      </c>
      <c r="E453">
        <v>0</v>
      </c>
      <c r="F453">
        <v>0</v>
      </c>
      <c r="G453">
        <f>SUMIF(C$2:C453,Historico_y_Forms[[#This Row],[Proyecto]],D$2:D453)</f>
        <v>0</v>
      </c>
      <c r="H453">
        <f>SUMIF(C$2:C453,Historico_y_Forms[[#This Row],[Proyecto]],F$2:F453)</f>
        <v>0</v>
      </c>
      <c r="I4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53">
        <f>SUMIF(C$2:C453,Historico_y_Forms[[#This Row],[Proyecto]],E$2:E453)</f>
        <v>0</v>
      </c>
    </row>
    <row r="454" spans="1:10" x14ac:dyDescent="0.25">
      <c r="A454" s="167">
        <v>43434</v>
      </c>
      <c r="B454">
        <v>17</v>
      </c>
      <c r="C454" t="s">
        <v>137</v>
      </c>
      <c r="D454">
        <v>0</v>
      </c>
      <c r="E454">
        <v>0</v>
      </c>
      <c r="F454">
        <v>0</v>
      </c>
      <c r="G454">
        <f>SUMIF(C$2:C454,Historico_y_Forms[[#This Row],[Proyecto]],D$2:D454)</f>
        <v>0</v>
      </c>
      <c r="H454">
        <f>SUMIF(C$2:C454,Historico_y_Forms[[#This Row],[Proyecto]],F$2:F454)</f>
        <v>0</v>
      </c>
      <c r="I45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54">
        <f>SUMIF(C$2:C454,Historico_y_Forms[[#This Row],[Proyecto]],E$2:E454)</f>
        <v>0</v>
      </c>
    </row>
    <row r="455" spans="1:10" x14ac:dyDescent="0.25">
      <c r="A455" s="167">
        <v>43434</v>
      </c>
      <c r="B455">
        <v>11</v>
      </c>
      <c r="C455" t="s">
        <v>131</v>
      </c>
      <c r="D455">
        <v>0</v>
      </c>
      <c r="E455">
        <v>0</v>
      </c>
      <c r="F455">
        <v>0</v>
      </c>
      <c r="G455">
        <f>SUMIF(C$2:C455,Historico_y_Forms[[#This Row],[Proyecto]],D$2:D455)</f>
        <v>0</v>
      </c>
      <c r="H455">
        <f>SUMIF(C$2:C455,Historico_y_Forms[[#This Row],[Proyecto]],F$2:F455)</f>
        <v>0</v>
      </c>
      <c r="I45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455">
        <f>SUMIF(C$2:C455,Historico_y_Forms[[#This Row],[Proyecto]],E$2:E455)</f>
        <v>0</v>
      </c>
    </row>
    <row r="456" spans="1:10" x14ac:dyDescent="0.25">
      <c r="A456" s="167">
        <v>43434</v>
      </c>
      <c r="B456">
        <v>40</v>
      </c>
      <c r="C456" t="s">
        <v>149</v>
      </c>
      <c r="D456">
        <v>5</v>
      </c>
      <c r="E456">
        <v>0</v>
      </c>
      <c r="F456">
        <v>0</v>
      </c>
      <c r="G456">
        <f>SUMIF(C$2:C456,Historico_y_Forms[[#This Row],[Proyecto]],D$2:D456)</f>
        <v>371</v>
      </c>
      <c r="H456">
        <f>SUMIF(C$2:C456,Historico_y_Forms[[#This Row],[Proyecto]],F$2:F456)</f>
        <v>0</v>
      </c>
      <c r="I456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456">
        <f>SUMIF(C$2:C456,Historico_y_Forms[[#This Row],[Proyecto]],E$2:E456)</f>
        <v>0</v>
      </c>
    </row>
    <row r="457" spans="1:10" x14ac:dyDescent="0.25">
      <c r="A457" s="167">
        <v>43434</v>
      </c>
      <c r="B457">
        <v>12</v>
      </c>
      <c r="C457" t="s">
        <v>132</v>
      </c>
      <c r="D457">
        <v>0</v>
      </c>
      <c r="E457">
        <v>0</v>
      </c>
      <c r="F457">
        <v>0</v>
      </c>
      <c r="G457">
        <f>SUMIF(C$2:C457,Historico_y_Forms[[#This Row],[Proyecto]],D$2:D457)</f>
        <v>0</v>
      </c>
      <c r="H457">
        <f>SUMIF(C$2:C457,Historico_y_Forms[[#This Row],[Proyecto]],F$2:F457)</f>
        <v>0</v>
      </c>
      <c r="I45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457">
        <f>SUMIF(C$2:C457,Historico_y_Forms[[#This Row],[Proyecto]],E$2:E457)</f>
        <v>0</v>
      </c>
    </row>
    <row r="458" spans="1:10" x14ac:dyDescent="0.25">
      <c r="A458" s="167">
        <v>43434</v>
      </c>
      <c r="B458">
        <v>13</v>
      </c>
      <c r="C458" t="s">
        <v>133</v>
      </c>
      <c r="D458">
        <v>0</v>
      </c>
      <c r="E458">
        <v>0</v>
      </c>
      <c r="F458">
        <v>0</v>
      </c>
      <c r="G458">
        <f>SUMIF(C$2:C458,Historico_y_Forms[[#This Row],[Proyecto]],D$2:D458)</f>
        <v>0</v>
      </c>
      <c r="H458">
        <f>SUMIF(C$2:C458,Historico_y_Forms[[#This Row],[Proyecto]],F$2:F458)</f>
        <v>0</v>
      </c>
      <c r="I45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458">
        <f>SUMIF(C$2:C458,Historico_y_Forms[[#This Row],[Proyecto]],E$2:E458)</f>
        <v>0</v>
      </c>
    </row>
    <row r="459" spans="1:10" x14ac:dyDescent="0.25">
      <c r="A459" s="167">
        <v>43434</v>
      </c>
      <c r="B459">
        <v>14</v>
      </c>
      <c r="C459" t="s">
        <v>134</v>
      </c>
      <c r="D459">
        <v>0</v>
      </c>
      <c r="E459">
        <v>0</v>
      </c>
      <c r="F459">
        <v>0</v>
      </c>
      <c r="G459">
        <f>SUMIF(C$2:C459,Historico_y_Forms[[#This Row],[Proyecto]],D$2:D459)</f>
        <v>0</v>
      </c>
      <c r="H459">
        <f>SUMIF(C$2:C459,Historico_y_Forms[[#This Row],[Proyecto]],F$2:F459)</f>
        <v>0</v>
      </c>
      <c r="I45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59">
        <f>SUMIF(C$2:C459,Historico_y_Forms[[#This Row],[Proyecto]],E$2:E459)</f>
        <v>0</v>
      </c>
    </row>
    <row r="460" spans="1:10" x14ac:dyDescent="0.25">
      <c r="A460" s="167">
        <v>43434</v>
      </c>
      <c r="B460">
        <v>15</v>
      </c>
      <c r="C460" t="s">
        <v>135</v>
      </c>
      <c r="D460">
        <v>0</v>
      </c>
      <c r="E460">
        <v>0</v>
      </c>
      <c r="F460">
        <v>0</v>
      </c>
      <c r="G460">
        <f>SUMIF(C$2:C460,Historico_y_Forms[[#This Row],[Proyecto]],D$2:D460)</f>
        <v>0</v>
      </c>
      <c r="H460">
        <f>SUMIF(C$2:C460,Historico_y_Forms[[#This Row],[Proyecto]],F$2:F460)</f>
        <v>0</v>
      </c>
      <c r="I46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460">
        <f>SUMIF(C$2:C460,Historico_y_Forms[[#This Row],[Proyecto]],E$2:E460)</f>
        <v>0</v>
      </c>
    </row>
    <row r="461" spans="1:10" x14ac:dyDescent="0.25">
      <c r="A461" s="167">
        <v>43434</v>
      </c>
      <c r="B461">
        <v>41</v>
      </c>
      <c r="C461" t="s">
        <v>150</v>
      </c>
      <c r="D461">
        <v>1</v>
      </c>
      <c r="E461">
        <v>6</v>
      </c>
      <c r="F461">
        <v>0</v>
      </c>
      <c r="G461">
        <f>SUMIF(C$2:C461,Historico_y_Forms[[#This Row],[Proyecto]],D$2:D461)</f>
        <v>135</v>
      </c>
      <c r="H461">
        <f>SUMIF(C$2:C461,Historico_y_Forms[[#This Row],[Proyecto]],F$2:F461)</f>
        <v>0</v>
      </c>
      <c r="I461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461">
        <f>SUMIF(C$2:C461,Historico_y_Forms[[#This Row],[Proyecto]],E$2:E461)</f>
        <v>102</v>
      </c>
    </row>
    <row r="462" spans="1:10" x14ac:dyDescent="0.25">
      <c r="A462" s="167">
        <v>43434</v>
      </c>
      <c r="B462">
        <v>10</v>
      </c>
      <c r="C462" t="s">
        <v>81</v>
      </c>
      <c r="D462">
        <v>0</v>
      </c>
      <c r="E462">
        <v>0</v>
      </c>
      <c r="F462">
        <v>0</v>
      </c>
      <c r="G462">
        <f>SUMIF(C$2:C462,Historico_y_Forms[[#This Row],[Proyecto]],D$2:D462)</f>
        <v>0</v>
      </c>
      <c r="H462">
        <f>SUMIF(C$2:C462,Historico_y_Forms[[#This Row],[Proyecto]],F$2:F462)</f>
        <v>0</v>
      </c>
      <c r="I46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462">
        <f>SUMIF(C$2:C462,Historico_y_Forms[[#This Row],[Proyecto]],E$2:E462)</f>
        <v>0</v>
      </c>
    </row>
    <row r="463" spans="1:10" x14ac:dyDescent="0.25">
      <c r="A463" s="167">
        <v>43434</v>
      </c>
      <c r="B463">
        <v>23</v>
      </c>
      <c r="C463" t="s">
        <v>142</v>
      </c>
      <c r="D463">
        <v>0</v>
      </c>
      <c r="E463">
        <v>0</v>
      </c>
      <c r="F463">
        <v>0</v>
      </c>
      <c r="G463">
        <f>SUMIF(C$2:C463,Historico_y_Forms[[#This Row],[Proyecto]],D$2:D463)</f>
        <v>96</v>
      </c>
      <c r="H463">
        <f>SUMIF(C$2:C463,Historico_y_Forms[[#This Row],[Proyecto]],F$2:F463)</f>
        <v>0</v>
      </c>
      <c r="I46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63">
        <f>SUMIF(C$2:C463,Historico_y_Forms[[#This Row],[Proyecto]],E$2:E463)</f>
        <v>0</v>
      </c>
    </row>
    <row r="464" spans="1:10" x14ac:dyDescent="0.25">
      <c r="A464" s="167">
        <v>43434</v>
      </c>
      <c r="B464">
        <v>24</v>
      </c>
      <c r="C464" t="s">
        <v>143</v>
      </c>
      <c r="D464">
        <v>2</v>
      </c>
      <c r="E464">
        <v>3</v>
      </c>
      <c r="F464">
        <v>0</v>
      </c>
      <c r="G464">
        <f>SUMIF(C$2:C464,Historico_y_Forms[[#This Row],[Proyecto]],D$2:D464)</f>
        <v>75</v>
      </c>
      <c r="H464">
        <f>SUMIF(C$2:C464,Historico_y_Forms[[#This Row],[Proyecto]],F$2:F464)</f>
        <v>7</v>
      </c>
      <c r="I464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464">
        <f>SUMIF(C$2:C464,Historico_y_Forms[[#This Row],[Proyecto]],E$2:E464)</f>
        <v>66</v>
      </c>
    </row>
    <row r="465" spans="1:10" x14ac:dyDescent="0.25">
      <c r="A465" s="167">
        <v>43434</v>
      </c>
      <c r="B465">
        <v>25</v>
      </c>
      <c r="C465" t="s">
        <v>92</v>
      </c>
      <c r="D465">
        <v>0</v>
      </c>
      <c r="E465">
        <v>0</v>
      </c>
      <c r="F465">
        <v>0</v>
      </c>
      <c r="G465">
        <f>SUMIF(C$2:C465,Historico_y_Forms[[#This Row],[Proyecto]],D$2:D465)</f>
        <v>0</v>
      </c>
      <c r="H465">
        <f>SUMIF(C$2:C465,Historico_y_Forms[[#This Row],[Proyecto]],F$2:F465)</f>
        <v>0</v>
      </c>
      <c r="I46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65">
        <f>SUMIF(C$2:C465,Historico_y_Forms[[#This Row],[Proyecto]],E$2:E465)</f>
        <v>0</v>
      </c>
    </row>
    <row r="466" spans="1:10" x14ac:dyDescent="0.25">
      <c r="A466" s="167">
        <v>43434</v>
      </c>
      <c r="B466">
        <v>26</v>
      </c>
      <c r="C466" t="s">
        <v>141</v>
      </c>
      <c r="D466">
        <v>0</v>
      </c>
      <c r="E466">
        <v>0</v>
      </c>
      <c r="F466">
        <v>0</v>
      </c>
      <c r="G466">
        <f>SUMIF(C$2:C466,Historico_y_Forms[[#This Row],[Proyecto]],D$2:D466)</f>
        <v>0</v>
      </c>
      <c r="H466">
        <f>SUMIF(C$2:C466,Historico_y_Forms[[#This Row],[Proyecto]],F$2:F466)</f>
        <v>0</v>
      </c>
      <c r="I46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466">
        <f>SUMIF(C$2:C466,Historico_y_Forms[[#This Row],[Proyecto]],E$2:E466)</f>
        <v>0</v>
      </c>
    </row>
    <row r="467" spans="1:10" x14ac:dyDescent="0.25">
      <c r="A467" s="167">
        <v>43434</v>
      </c>
      <c r="B467">
        <v>7</v>
      </c>
      <c r="C467" t="s">
        <v>128</v>
      </c>
      <c r="D467">
        <v>0</v>
      </c>
      <c r="E467">
        <v>0</v>
      </c>
      <c r="F467">
        <v>0</v>
      </c>
      <c r="G467">
        <f>SUMIF(C$2:C467,Historico_y_Forms[[#This Row],[Proyecto]],D$2:D467)</f>
        <v>0</v>
      </c>
      <c r="H467">
        <f>SUMIF(C$2:C467,Historico_y_Forms[[#This Row],[Proyecto]],F$2:F467)</f>
        <v>0</v>
      </c>
      <c r="I46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467">
        <f>SUMIF(C$2:C467,Historico_y_Forms[[#This Row],[Proyecto]],E$2:E467)</f>
        <v>0</v>
      </c>
    </row>
    <row r="468" spans="1:10" x14ac:dyDescent="0.25">
      <c r="A468" s="167">
        <v>43434</v>
      </c>
      <c r="B468">
        <v>27</v>
      </c>
      <c r="C468" t="s">
        <v>30</v>
      </c>
      <c r="D468">
        <v>0</v>
      </c>
      <c r="E468">
        <v>0</v>
      </c>
      <c r="F468">
        <v>0</v>
      </c>
      <c r="G468">
        <f>SUMIF(C$2:C468,Historico_y_Forms[[#This Row],[Proyecto]],D$2:D468)</f>
        <v>0</v>
      </c>
      <c r="H468">
        <f>SUMIF(C$2:C468,Historico_y_Forms[[#This Row],[Proyecto]],F$2:F468)</f>
        <v>0</v>
      </c>
      <c r="I46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68">
        <f>SUMIF(C$2:C468,Historico_y_Forms[[#This Row],[Proyecto]],E$2:E468)</f>
        <v>0</v>
      </c>
    </row>
    <row r="469" spans="1:10" x14ac:dyDescent="0.25">
      <c r="A469" s="167">
        <v>43434</v>
      </c>
      <c r="B469">
        <v>28</v>
      </c>
      <c r="C469" t="s">
        <v>31</v>
      </c>
      <c r="D469">
        <v>0</v>
      </c>
      <c r="E469">
        <v>0</v>
      </c>
      <c r="F469">
        <v>0</v>
      </c>
      <c r="G469">
        <f>SUMIF(C$2:C469,Historico_y_Forms[[#This Row],[Proyecto]],D$2:D469)</f>
        <v>0</v>
      </c>
      <c r="H469">
        <f>SUMIF(C$2:C469,Historico_y_Forms[[#This Row],[Proyecto]],F$2:F469)</f>
        <v>0</v>
      </c>
      <c r="I4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69">
        <f>SUMIF(C$2:C469,Historico_y_Forms[[#This Row],[Proyecto]],E$2:E469)</f>
        <v>0</v>
      </c>
    </row>
    <row r="470" spans="1:10" x14ac:dyDescent="0.25">
      <c r="A470" s="167">
        <v>43434</v>
      </c>
      <c r="B470">
        <v>44</v>
      </c>
      <c r="C470" t="s">
        <v>154</v>
      </c>
      <c r="D470">
        <v>0</v>
      </c>
      <c r="E470">
        <v>0</v>
      </c>
      <c r="F470">
        <v>0</v>
      </c>
      <c r="G470">
        <f>SUMIF(C$2:C470,Historico_y_Forms[[#This Row],[Proyecto]],D$2:D470)</f>
        <v>86</v>
      </c>
      <c r="H470">
        <f>SUMIF(C$2:C470,Historico_y_Forms[[#This Row],[Proyecto]],F$2:F470)</f>
        <v>0</v>
      </c>
      <c r="I470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470">
        <f>SUMIF(C$2:C470,Historico_y_Forms[[#This Row],[Proyecto]],E$2:E470)</f>
        <v>96</v>
      </c>
    </row>
    <row r="471" spans="1:10" x14ac:dyDescent="0.25">
      <c r="A471" s="167">
        <v>43434</v>
      </c>
      <c r="B471">
        <v>37</v>
      </c>
      <c r="C471" t="s">
        <v>146</v>
      </c>
      <c r="D471">
        <v>1</v>
      </c>
      <c r="E471">
        <v>3</v>
      </c>
      <c r="F471">
        <v>0</v>
      </c>
      <c r="G471">
        <f>SUMIF(C$2:C471,Historico_y_Forms[[#This Row],[Proyecto]],D$2:D471)</f>
        <v>159</v>
      </c>
      <c r="H471">
        <f>SUMIF(C$2:C471,Historico_y_Forms[[#This Row],[Proyecto]],F$2:F471)</f>
        <v>0</v>
      </c>
      <c r="I471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471">
        <f>SUMIF(C$2:C471,Historico_y_Forms[[#This Row],[Proyecto]],E$2:E471)</f>
        <v>129</v>
      </c>
    </row>
    <row r="472" spans="1:10" x14ac:dyDescent="0.25">
      <c r="A472" s="167">
        <v>43434</v>
      </c>
      <c r="B472">
        <v>6</v>
      </c>
      <c r="C472" t="s">
        <v>127</v>
      </c>
      <c r="D472">
        <v>0</v>
      </c>
      <c r="E472">
        <v>0</v>
      </c>
      <c r="F472">
        <v>0</v>
      </c>
      <c r="G472">
        <f>SUMIF(C$2:C472,Historico_y_Forms[[#This Row],[Proyecto]],D$2:D472)</f>
        <v>0</v>
      </c>
      <c r="H472">
        <f>SUMIF(C$2:C472,Historico_y_Forms[[#This Row],[Proyecto]],F$2:F472)</f>
        <v>0</v>
      </c>
      <c r="I47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72">
        <f>SUMIF(C$2:C472,Historico_y_Forms[[#This Row],[Proyecto]],E$2:E472)</f>
        <v>0</v>
      </c>
    </row>
    <row r="473" spans="1:10" x14ac:dyDescent="0.25">
      <c r="A473" s="167">
        <v>43434</v>
      </c>
      <c r="B473">
        <v>5</v>
      </c>
      <c r="C473" t="s">
        <v>125</v>
      </c>
      <c r="D473">
        <v>19</v>
      </c>
      <c r="E473">
        <v>10</v>
      </c>
      <c r="F473">
        <v>0</v>
      </c>
      <c r="G473">
        <f>SUMIF(C$2:C473,Historico_y_Forms[[#This Row],[Proyecto]],D$2:D473)</f>
        <v>22</v>
      </c>
      <c r="H473">
        <f>SUMIF(C$2:C473,Historico_y_Forms[[#This Row],[Proyecto]],F$2:F473)</f>
        <v>0</v>
      </c>
      <c r="I473">
        <f>VLOOKUP(Historico_y_Forms[[#This Row],[Proyecto]],Dim_Proyectos[[#All],[Proyecto]:[Fecha de terminacion]],5,0)-Historico_y_Forms[[#This Row],[Ventas acumuladas]]+Historico_y_Forms[[#This Row],[Desistimientos acumulados]]</f>
        <v>194</v>
      </c>
      <c r="J473">
        <f>SUMIF(C$2:C473,Historico_y_Forms[[#This Row],[Proyecto]],E$2:E473)</f>
        <v>20</v>
      </c>
    </row>
    <row r="474" spans="1:10" x14ac:dyDescent="0.25">
      <c r="A474" s="167">
        <v>43434</v>
      </c>
      <c r="B474">
        <v>38</v>
      </c>
      <c r="C474" t="s">
        <v>147</v>
      </c>
      <c r="D474">
        <v>2</v>
      </c>
      <c r="E474">
        <v>0</v>
      </c>
      <c r="F474">
        <v>0</v>
      </c>
      <c r="G474">
        <f>SUMIF(C$2:C474,Historico_y_Forms[[#This Row],[Proyecto]],D$2:D474)</f>
        <v>169</v>
      </c>
      <c r="H474">
        <f>SUMIF(C$2:C474,Historico_y_Forms[[#This Row],[Proyecto]],F$2:F474)</f>
        <v>0</v>
      </c>
      <c r="I47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474">
        <f>SUMIF(C$2:C474,Historico_y_Forms[[#This Row],[Proyecto]],E$2:E474)</f>
        <v>0</v>
      </c>
    </row>
    <row r="475" spans="1:10" x14ac:dyDescent="0.25">
      <c r="A475" s="167">
        <v>43434</v>
      </c>
      <c r="B475">
        <v>4</v>
      </c>
      <c r="C475" t="s">
        <v>126</v>
      </c>
      <c r="D475">
        <v>8</v>
      </c>
      <c r="E475">
        <v>80</v>
      </c>
      <c r="F475">
        <v>0</v>
      </c>
      <c r="G475">
        <f>SUMIF(C$2:C475,Historico_y_Forms[[#This Row],[Proyecto]],D$2:D475)</f>
        <v>80</v>
      </c>
      <c r="H475">
        <f>SUMIF(C$2:C475,Historico_y_Forms[[#This Row],[Proyecto]],F$2:F475)</f>
        <v>0</v>
      </c>
      <c r="I475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475">
        <f>SUMIF(C$2:C475,Historico_y_Forms[[#This Row],[Proyecto]],E$2:E475)</f>
        <v>233</v>
      </c>
    </row>
    <row r="476" spans="1:10" x14ac:dyDescent="0.25">
      <c r="A476" s="167">
        <v>43434</v>
      </c>
      <c r="B476">
        <v>8</v>
      </c>
      <c r="C476" t="s">
        <v>77</v>
      </c>
      <c r="D476">
        <v>3</v>
      </c>
      <c r="E476">
        <v>3</v>
      </c>
      <c r="F476">
        <v>0</v>
      </c>
      <c r="G476">
        <f>SUMIF(C$2:C476,Historico_y_Forms[[#This Row],[Proyecto]],D$2:D476)</f>
        <v>48</v>
      </c>
      <c r="H476">
        <f>SUMIF(C$2:C476,Historico_y_Forms[[#This Row],[Proyecto]],F$2:F476)</f>
        <v>1</v>
      </c>
      <c r="I476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476">
        <f>SUMIF(C$2:C476,Historico_y_Forms[[#This Row],[Proyecto]],E$2:E476)</f>
        <v>18</v>
      </c>
    </row>
    <row r="477" spans="1:10" x14ac:dyDescent="0.25">
      <c r="A477" s="167">
        <v>43434</v>
      </c>
      <c r="B477">
        <v>18</v>
      </c>
      <c r="C477" t="s">
        <v>152</v>
      </c>
      <c r="D477">
        <v>0</v>
      </c>
      <c r="E477">
        <v>2</v>
      </c>
      <c r="F477">
        <v>0</v>
      </c>
      <c r="G477">
        <f>SUMIF(C$2:C477,Historico_y_Forms[[#This Row],[Proyecto]],D$2:D477)</f>
        <v>154</v>
      </c>
      <c r="H477">
        <f>SUMIF(C$2:C477,Historico_y_Forms[[#This Row],[Proyecto]],F$2:F477)</f>
        <v>0</v>
      </c>
      <c r="I477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477">
        <f>SUMIF(C$2:C477,Historico_y_Forms[[#This Row],[Proyecto]],E$2:E477)</f>
        <v>148</v>
      </c>
    </row>
    <row r="478" spans="1:10" x14ac:dyDescent="0.25">
      <c r="A478" s="167">
        <v>43434</v>
      </c>
      <c r="B478">
        <v>19</v>
      </c>
      <c r="C478" t="s">
        <v>138</v>
      </c>
      <c r="D478">
        <v>6</v>
      </c>
      <c r="E478">
        <v>6</v>
      </c>
      <c r="F478">
        <v>0</v>
      </c>
      <c r="G478">
        <f>SUMIF(C$2:C478,Historico_y_Forms[[#This Row],[Proyecto]],D$2:D478)</f>
        <v>37</v>
      </c>
      <c r="H478">
        <f>SUMIF(C$2:C478,Historico_y_Forms[[#This Row],[Proyecto]],F$2:F478)</f>
        <v>1</v>
      </c>
      <c r="I478">
        <f>VLOOKUP(Historico_y_Forms[[#This Row],[Proyecto]],Dim_Proyectos[[#All],[Proyecto]:[Fecha de terminacion]],5,0)-Historico_y_Forms[[#This Row],[Ventas acumuladas]]+Historico_y_Forms[[#This Row],[Desistimientos acumulados]]</f>
        <v>140</v>
      </c>
      <c r="J478">
        <f>SUMIF(C$2:C478,Historico_y_Forms[[#This Row],[Proyecto]],E$2:E478)</f>
        <v>44</v>
      </c>
    </row>
    <row r="479" spans="1:10" x14ac:dyDescent="0.25">
      <c r="A479" s="167">
        <v>43434</v>
      </c>
      <c r="B479">
        <v>20</v>
      </c>
      <c r="C479" t="s">
        <v>88</v>
      </c>
      <c r="D479">
        <v>0</v>
      </c>
      <c r="E479">
        <v>0</v>
      </c>
      <c r="F479">
        <v>0</v>
      </c>
      <c r="G479">
        <f>SUMIF(C$2:C479,Historico_y_Forms[[#This Row],[Proyecto]],D$2:D479)</f>
        <v>0</v>
      </c>
      <c r="H479">
        <f>SUMIF(C$2:C479,Historico_y_Forms[[#This Row],[Proyecto]],F$2:F479)</f>
        <v>0</v>
      </c>
      <c r="I4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479">
        <f>SUMIF(C$2:C479,Historico_y_Forms[[#This Row],[Proyecto]],E$2:E479)</f>
        <v>0</v>
      </c>
    </row>
    <row r="480" spans="1:10" x14ac:dyDescent="0.25">
      <c r="A480" s="167">
        <v>43434</v>
      </c>
      <c r="B480">
        <v>45</v>
      </c>
      <c r="C480" t="s">
        <v>155</v>
      </c>
      <c r="D480">
        <v>0</v>
      </c>
      <c r="E480">
        <v>0</v>
      </c>
      <c r="F480">
        <v>0</v>
      </c>
      <c r="G480">
        <f>SUMIF(C$2:C480,Historico_y_Forms[[#This Row],[Proyecto]],D$2:D480)</f>
        <v>133</v>
      </c>
      <c r="H480">
        <f>SUMIF(C$2:C480,Historico_y_Forms[[#This Row],[Proyecto]],F$2:F480)</f>
        <v>0</v>
      </c>
      <c r="I48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480">
        <f>SUMIF(C$2:C480,Historico_y_Forms[[#This Row],[Proyecto]],E$2:E480)</f>
        <v>0</v>
      </c>
    </row>
    <row r="481" spans="1:10" x14ac:dyDescent="0.25">
      <c r="A481" s="167">
        <v>43434</v>
      </c>
      <c r="B481">
        <v>31</v>
      </c>
      <c r="C481" t="s">
        <v>97</v>
      </c>
      <c r="D481">
        <v>0</v>
      </c>
      <c r="E481">
        <v>0</v>
      </c>
      <c r="F481">
        <v>0</v>
      </c>
      <c r="G481">
        <f>SUMIF(C$2:C481,Historico_y_Forms[[#This Row],[Proyecto]],D$2:D481)</f>
        <v>0</v>
      </c>
      <c r="H481">
        <f>SUMIF(C$2:C481,Historico_y_Forms[[#This Row],[Proyecto]],F$2:F481)</f>
        <v>0</v>
      </c>
      <c r="I48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81">
        <f>SUMIF(C$2:C481,Historico_y_Forms[[#This Row],[Proyecto]],E$2:E481)</f>
        <v>0</v>
      </c>
    </row>
    <row r="482" spans="1:10" x14ac:dyDescent="0.25">
      <c r="A482" s="167">
        <v>43434</v>
      </c>
      <c r="B482">
        <v>32</v>
      </c>
      <c r="C482" t="s">
        <v>100</v>
      </c>
      <c r="D482">
        <v>0</v>
      </c>
      <c r="E482">
        <v>0</v>
      </c>
      <c r="F482">
        <v>0</v>
      </c>
      <c r="G482">
        <f>SUMIF(C$2:C482,Historico_y_Forms[[#This Row],[Proyecto]],D$2:D482)</f>
        <v>0</v>
      </c>
      <c r="H482">
        <f>SUMIF(C$2:C482,Historico_y_Forms[[#This Row],[Proyecto]],F$2:F482)</f>
        <v>0</v>
      </c>
      <c r="I48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82">
        <f>SUMIF(C$2:C482,Historico_y_Forms[[#This Row],[Proyecto]],E$2:E482)</f>
        <v>0</v>
      </c>
    </row>
    <row r="483" spans="1:10" x14ac:dyDescent="0.25">
      <c r="A483" s="167">
        <v>43434</v>
      </c>
      <c r="B483">
        <v>33</v>
      </c>
      <c r="C483" t="s">
        <v>101</v>
      </c>
      <c r="D483">
        <v>0</v>
      </c>
      <c r="E483">
        <v>0</v>
      </c>
      <c r="F483">
        <v>0</v>
      </c>
      <c r="G483">
        <f>SUMIF(C$2:C483,Historico_y_Forms[[#This Row],[Proyecto]],D$2:D483)</f>
        <v>0</v>
      </c>
      <c r="H483">
        <f>SUMIF(C$2:C483,Historico_y_Forms[[#This Row],[Proyecto]],F$2:F483)</f>
        <v>0</v>
      </c>
      <c r="I48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483">
        <f>SUMIF(C$2:C483,Historico_y_Forms[[#This Row],[Proyecto]],E$2:E483)</f>
        <v>0</v>
      </c>
    </row>
    <row r="484" spans="1:10" x14ac:dyDescent="0.25">
      <c r="A484" s="167">
        <v>43434</v>
      </c>
      <c r="B484">
        <v>34</v>
      </c>
      <c r="C484" t="s">
        <v>102</v>
      </c>
      <c r="D484">
        <v>0</v>
      </c>
      <c r="E484">
        <v>0</v>
      </c>
      <c r="F484">
        <v>0</v>
      </c>
      <c r="G484">
        <f>SUMIF(C$2:C484,Historico_y_Forms[[#This Row],[Proyecto]],D$2:D484)</f>
        <v>0</v>
      </c>
      <c r="H484">
        <f>SUMIF(C$2:C484,Historico_y_Forms[[#This Row],[Proyecto]],F$2:F484)</f>
        <v>0</v>
      </c>
      <c r="I48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484">
        <f>SUMIF(C$2:C484,Historico_y_Forms[[#This Row],[Proyecto]],E$2:E484)</f>
        <v>0</v>
      </c>
    </row>
    <row r="485" spans="1:10" x14ac:dyDescent="0.25">
      <c r="A485" s="167">
        <v>43434</v>
      </c>
      <c r="B485">
        <v>29</v>
      </c>
      <c r="C485" t="s">
        <v>32</v>
      </c>
      <c r="D485">
        <v>0</v>
      </c>
      <c r="E485">
        <v>0</v>
      </c>
      <c r="F485">
        <v>0</v>
      </c>
      <c r="G485">
        <f>SUMIF(C$2:C485,Historico_y_Forms[[#This Row],[Proyecto]],D$2:D485)</f>
        <v>0</v>
      </c>
      <c r="H485">
        <f>SUMIF(C$2:C485,Historico_y_Forms[[#This Row],[Proyecto]],F$2:F485)</f>
        <v>0</v>
      </c>
      <c r="I48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85">
        <f>SUMIF(C$2:C485,Historico_y_Forms[[#This Row],[Proyecto]],E$2:E485)</f>
        <v>0</v>
      </c>
    </row>
    <row r="486" spans="1:10" x14ac:dyDescent="0.25">
      <c r="A486" s="167">
        <v>43434</v>
      </c>
      <c r="B486">
        <v>30</v>
      </c>
      <c r="C486" t="s">
        <v>33</v>
      </c>
      <c r="D486">
        <v>0</v>
      </c>
      <c r="E486">
        <v>0</v>
      </c>
      <c r="F486">
        <v>0</v>
      </c>
      <c r="G486">
        <f>SUMIF(C$2:C486,Historico_y_Forms[[#This Row],[Proyecto]],D$2:D486)</f>
        <v>0</v>
      </c>
      <c r="H486">
        <f>SUMIF(C$2:C486,Historico_y_Forms[[#This Row],[Proyecto]],F$2:F486)</f>
        <v>0</v>
      </c>
      <c r="I4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486">
        <f>SUMIF(C$2:C486,Historico_y_Forms[[#This Row],[Proyecto]],E$2:E486)</f>
        <v>0</v>
      </c>
    </row>
    <row r="487" spans="1:10" x14ac:dyDescent="0.25">
      <c r="A487" s="167">
        <v>43434</v>
      </c>
      <c r="B487">
        <v>9</v>
      </c>
      <c r="C487" t="s">
        <v>130</v>
      </c>
      <c r="D487">
        <v>0</v>
      </c>
      <c r="E487">
        <v>0</v>
      </c>
      <c r="F487">
        <v>0</v>
      </c>
      <c r="G487">
        <f>SUMIF(C$2:C487,Historico_y_Forms[[#This Row],[Proyecto]],D$2:D487)</f>
        <v>0</v>
      </c>
      <c r="H487">
        <f>SUMIF(C$2:C487,Historico_y_Forms[[#This Row],[Proyecto]],F$2:F487)</f>
        <v>0</v>
      </c>
      <c r="I48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487">
        <f>SUMIF(C$2:C487,Historico_y_Forms[[#This Row],[Proyecto]],E$2:E487)</f>
        <v>0</v>
      </c>
    </row>
    <row r="488" spans="1:10" x14ac:dyDescent="0.25">
      <c r="A488" s="167">
        <v>43434</v>
      </c>
      <c r="B488">
        <v>35</v>
      </c>
      <c r="C488" t="s">
        <v>144</v>
      </c>
      <c r="D488">
        <v>0</v>
      </c>
      <c r="E488">
        <v>0</v>
      </c>
      <c r="F488">
        <v>0</v>
      </c>
      <c r="G488">
        <f>SUMIF(C$2:C488,Historico_y_Forms[[#This Row],[Proyecto]],D$2:D488)</f>
        <v>0</v>
      </c>
      <c r="H488">
        <f>SUMIF(C$2:C488,Historico_y_Forms[[#This Row],[Proyecto]],F$2:F488)</f>
        <v>0</v>
      </c>
      <c r="I4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88">
        <f>SUMIF(C$2:C488,Historico_y_Forms[[#This Row],[Proyecto]],E$2:E488)</f>
        <v>0</v>
      </c>
    </row>
    <row r="489" spans="1:10" x14ac:dyDescent="0.25">
      <c r="A489" s="167">
        <v>43434</v>
      </c>
      <c r="B489">
        <v>42</v>
      </c>
      <c r="C489" t="s">
        <v>151</v>
      </c>
      <c r="D489">
        <v>0</v>
      </c>
      <c r="E489">
        <v>0</v>
      </c>
      <c r="F489">
        <v>0</v>
      </c>
      <c r="G489">
        <f>SUMIF(C$2:C489,Historico_y_Forms[[#This Row],[Proyecto]],D$2:D489)</f>
        <v>0</v>
      </c>
      <c r="H489">
        <f>SUMIF(C$2:C489,Historico_y_Forms[[#This Row],[Proyecto]],F$2:F489)</f>
        <v>0</v>
      </c>
      <c r="I48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489">
        <f>SUMIF(C$2:C489,Historico_y_Forms[[#This Row],[Proyecto]],E$2:E489)</f>
        <v>0</v>
      </c>
    </row>
    <row r="490" spans="1:10" x14ac:dyDescent="0.25">
      <c r="A490" s="167">
        <v>43434</v>
      </c>
      <c r="B490">
        <v>39</v>
      </c>
      <c r="C490" t="s">
        <v>178</v>
      </c>
      <c r="D490">
        <v>0</v>
      </c>
      <c r="E490">
        <v>3</v>
      </c>
      <c r="F490">
        <v>0</v>
      </c>
      <c r="G490">
        <f>SUMIF(C$2:C490,Historico_y_Forms[[#This Row],[Proyecto]],D$2:D490)</f>
        <v>81</v>
      </c>
      <c r="H490">
        <f>SUMIF(C$2:C490,Historico_y_Forms[[#This Row],[Proyecto]],F$2:F490)</f>
        <v>0</v>
      </c>
      <c r="I490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490">
        <f>SUMIF(C$2:C490,Historico_y_Forms[[#This Row],[Proyecto]],E$2:E490)</f>
        <v>62</v>
      </c>
    </row>
    <row r="491" spans="1:10" x14ac:dyDescent="0.25">
      <c r="A491" s="167">
        <v>43434</v>
      </c>
      <c r="B491">
        <v>36</v>
      </c>
      <c r="C491" t="s">
        <v>145</v>
      </c>
      <c r="D491">
        <v>6</v>
      </c>
      <c r="E491">
        <v>6</v>
      </c>
      <c r="F491">
        <v>0</v>
      </c>
      <c r="G491">
        <f>SUMIF(C$2:C491,Historico_y_Forms[[#This Row],[Proyecto]],D$2:D491)</f>
        <v>165</v>
      </c>
      <c r="H491">
        <f>SUMIF(C$2:C491,Historico_y_Forms[[#This Row],[Proyecto]],F$2:F491)</f>
        <v>0</v>
      </c>
      <c r="I491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491">
        <f>SUMIF(C$2:C491,Historico_y_Forms[[#This Row],[Proyecto]],E$2:E491)</f>
        <v>138</v>
      </c>
    </row>
    <row r="492" spans="1:10" x14ac:dyDescent="0.25">
      <c r="A492" s="167">
        <v>43434</v>
      </c>
      <c r="B492">
        <v>43</v>
      </c>
      <c r="C492" t="s">
        <v>153</v>
      </c>
      <c r="D492">
        <v>0</v>
      </c>
      <c r="E492">
        <v>2</v>
      </c>
      <c r="F492">
        <v>0</v>
      </c>
      <c r="G492">
        <f>SUMIF(C$2:C492,Historico_y_Forms[[#This Row],[Proyecto]],D$2:D492)</f>
        <v>81</v>
      </c>
      <c r="H492">
        <f>SUMIF(C$2:C492,Historico_y_Forms[[#This Row],[Proyecto]],F$2:F492)</f>
        <v>0</v>
      </c>
      <c r="I49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92">
        <f>SUMIF(C$2:C492,Historico_y_Forms[[#This Row],[Proyecto]],E$2:E492)</f>
        <v>22</v>
      </c>
    </row>
    <row r="493" spans="1:10" x14ac:dyDescent="0.25">
      <c r="A493" s="167">
        <v>43434</v>
      </c>
      <c r="B493">
        <v>21</v>
      </c>
      <c r="C493" t="s">
        <v>139</v>
      </c>
      <c r="D493">
        <v>0</v>
      </c>
      <c r="E493">
        <v>0</v>
      </c>
      <c r="F493">
        <v>0</v>
      </c>
      <c r="G493">
        <f>SUMIF(C$2:C493,Historico_y_Forms[[#This Row],[Proyecto]],D$2:D493)</f>
        <v>0</v>
      </c>
      <c r="H493">
        <f>SUMIF(C$2:C493,Historico_y_Forms[[#This Row],[Proyecto]],F$2:F493)</f>
        <v>0</v>
      </c>
      <c r="I49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493">
        <f>SUMIF(C$2:C493,Historico_y_Forms[[#This Row],[Proyecto]],E$2:E493)</f>
        <v>0</v>
      </c>
    </row>
    <row r="494" spans="1:10" x14ac:dyDescent="0.25">
      <c r="A494" s="167">
        <v>43434</v>
      </c>
      <c r="B494">
        <v>2</v>
      </c>
      <c r="C494" t="s">
        <v>51</v>
      </c>
      <c r="D494">
        <v>0</v>
      </c>
      <c r="E494">
        <v>0</v>
      </c>
      <c r="F494">
        <v>0</v>
      </c>
      <c r="G494">
        <f>SUMIF(C$2:C494,Historico_y_Forms[[#This Row],[Proyecto]],D$2:D494)</f>
        <v>0</v>
      </c>
      <c r="H494">
        <f>SUMIF(C$2:C494,Historico_y_Forms[[#This Row],[Proyecto]],F$2:F494)</f>
        <v>0</v>
      </c>
      <c r="I49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494">
        <f>SUMIF(C$2:C494,Historico_y_Forms[[#This Row],[Proyecto]],E$2:E494)</f>
        <v>0</v>
      </c>
    </row>
    <row r="495" spans="1:10" x14ac:dyDescent="0.25">
      <c r="A495" s="167">
        <v>43434</v>
      </c>
      <c r="B495">
        <v>3</v>
      </c>
      <c r="C495" t="s">
        <v>52</v>
      </c>
      <c r="D495">
        <v>0</v>
      </c>
      <c r="E495">
        <v>0</v>
      </c>
      <c r="F495">
        <v>0</v>
      </c>
      <c r="G495">
        <f>SUMIF(C$2:C495,Historico_y_Forms[[#This Row],[Proyecto]],D$2:D495)</f>
        <v>0</v>
      </c>
      <c r="H495">
        <f>SUMIF(C$2:C495,Historico_y_Forms[[#This Row],[Proyecto]],F$2:F495)</f>
        <v>0</v>
      </c>
      <c r="I49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495">
        <f>SUMIF(C$2:C495,Historico_y_Forms[[#This Row],[Proyecto]],E$2:E495)</f>
        <v>0</v>
      </c>
    </row>
    <row r="496" spans="1:10" x14ac:dyDescent="0.25">
      <c r="A496" s="167">
        <v>43434</v>
      </c>
      <c r="B496">
        <v>1</v>
      </c>
      <c r="C496" t="s">
        <v>50</v>
      </c>
      <c r="D496">
        <v>21</v>
      </c>
      <c r="E496">
        <v>20</v>
      </c>
      <c r="F496">
        <v>4</v>
      </c>
      <c r="G496">
        <f>SUMIF(C$2:C496,Historico_y_Forms[[#This Row],[Proyecto]],D$2:D496)</f>
        <v>167</v>
      </c>
      <c r="H496">
        <f>SUMIF(C$2:C496,Historico_y_Forms[[#This Row],[Proyecto]],F$2:F496)</f>
        <v>4</v>
      </c>
      <c r="I496">
        <f>VLOOKUP(Historico_y_Forms[[#This Row],[Proyecto]],Dim_Proyectos[[#All],[Proyecto]:[Fecha de terminacion]],5,0)-Historico_y_Forms[[#This Row],[Ventas acumuladas]]+Historico_y_Forms[[#This Row],[Desistimientos acumulados]]</f>
        <v>329</v>
      </c>
      <c r="J496">
        <f>SUMIF(C$2:C496,Historico_y_Forms[[#This Row],[Proyecto]],E$2:E496)</f>
        <v>80</v>
      </c>
    </row>
    <row r="497" spans="1:10" x14ac:dyDescent="0.25">
      <c r="A497" s="167">
        <v>43465</v>
      </c>
      <c r="B497">
        <v>22</v>
      </c>
      <c r="C497" t="s">
        <v>140</v>
      </c>
      <c r="D497">
        <v>0</v>
      </c>
      <c r="E497">
        <v>0</v>
      </c>
      <c r="F497">
        <v>0</v>
      </c>
      <c r="G497">
        <f>SUMIF(C$2:C497,Historico_y_Forms[[#This Row],[Proyecto]],D$2:D497)</f>
        <v>0</v>
      </c>
      <c r="H497">
        <f>SUMIF(C$2:C497,Historico_y_Forms[[#This Row],[Proyecto]],F$2:F497)</f>
        <v>0</v>
      </c>
      <c r="I49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97">
        <f>SUMIF(C$2:C497,Historico_y_Forms[[#This Row],[Proyecto]],E$2:E497)</f>
        <v>0</v>
      </c>
    </row>
    <row r="498" spans="1:10" x14ac:dyDescent="0.25">
      <c r="A498" s="167">
        <v>43465</v>
      </c>
      <c r="B498">
        <v>16</v>
      </c>
      <c r="C498" t="s">
        <v>136</v>
      </c>
      <c r="D498">
        <v>0</v>
      </c>
      <c r="E498">
        <v>0</v>
      </c>
      <c r="F498">
        <v>0</v>
      </c>
      <c r="G498">
        <f>SUMIF(C$2:C498,Historico_y_Forms[[#This Row],[Proyecto]],D$2:D498)</f>
        <v>0</v>
      </c>
      <c r="H498">
        <f>SUMIF(C$2:C498,Historico_y_Forms[[#This Row],[Proyecto]],F$2:F498)</f>
        <v>0</v>
      </c>
      <c r="I4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98">
        <f>SUMIF(C$2:C498,Historico_y_Forms[[#This Row],[Proyecto]],E$2:E498)</f>
        <v>0</v>
      </c>
    </row>
    <row r="499" spans="1:10" x14ac:dyDescent="0.25">
      <c r="A499" s="167">
        <v>43465</v>
      </c>
      <c r="B499">
        <v>17</v>
      </c>
      <c r="C499" t="s">
        <v>137</v>
      </c>
      <c r="D499">
        <v>0</v>
      </c>
      <c r="E499">
        <v>0</v>
      </c>
      <c r="F499">
        <v>0</v>
      </c>
      <c r="G499">
        <f>SUMIF(C$2:C499,Historico_y_Forms[[#This Row],[Proyecto]],D$2:D499)</f>
        <v>0</v>
      </c>
      <c r="H499">
        <f>SUMIF(C$2:C499,Historico_y_Forms[[#This Row],[Proyecto]],F$2:F499)</f>
        <v>0</v>
      </c>
      <c r="I49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99">
        <f>SUMIF(C$2:C499,Historico_y_Forms[[#This Row],[Proyecto]],E$2:E499)</f>
        <v>0</v>
      </c>
    </row>
    <row r="500" spans="1:10" x14ac:dyDescent="0.25">
      <c r="A500" s="167">
        <v>43465</v>
      </c>
      <c r="B500">
        <v>11</v>
      </c>
      <c r="C500" t="s">
        <v>131</v>
      </c>
      <c r="D500">
        <v>0</v>
      </c>
      <c r="E500">
        <v>0</v>
      </c>
      <c r="F500">
        <v>0</v>
      </c>
      <c r="G500">
        <f>SUMIF(C$2:C500,Historico_y_Forms[[#This Row],[Proyecto]],D$2:D500)</f>
        <v>0</v>
      </c>
      <c r="H500">
        <f>SUMIF(C$2:C500,Historico_y_Forms[[#This Row],[Proyecto]],F$2:F500)</f>
        <v>0</v>
      </c>
      <c r="I50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00">
        <f>SUMIF(C$2:C500,Historico_y_Forms[[#This Row],[Proyecto]],E$2:E500)</f>
        <v>0</v>
      </c>
    </row>
    <row r="501" spans="1:10" x14ac:dyDescent="0.25">
      <c r="A501" s="167">
        <v>43465</v>
      </c>
      <c r="B501">
        <v>40</v>
      </c>
      <c r="C501" t="s">
        <v>149</v>
      </c>
      <c r="D501">
        <v>1</v>
      </c>
      <c r="E501">
        <v>0</v>
      </c>
      <c r="F501">
        <v>0</v>
      </c>
      <c r="G501">
        <f>SUMIF(C$2:C501,Historico_y_Forms[[#This Row],[Proyecto]],D$2:D501)</f>
        <v>372</v>
      </c>
      <c r="H501">
        <f>SUMIF(C$2:C501,Historico_y_Forms[[#This Row],[Proyecto]],F$2:F501)</f>
        <v>0</v>
      </c>
      <c r="I501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501">
        <f>SUMIF(C$2:C501,Historico_y_Forms[[#This Row],[Proyecto]],E$2:E501)</f>
        <v>0</v>
      </c>
    </row>
    <row r="502" spans="1:10" x14ac:dyDescent="0.25">
      <c r="A502" s="167">
        <v>43465</v>
      </c>
      <c r="B502">
        <v>12</v>
      </c>
      <c r="C502" t="s">
        <v>132</v>
      </c>
      <c r="D502">
        <v>0</v>
      </c>
      <c r="E502">
        <v>0</v>
      </c>
      <c r="F502">
        <v>0</v>
      </c>
      <c r="G502">
        <f>SUMIF(C$2:C502,Historico_y_Forms[[#This Row],[Proyecto]],D$2:D502)</f>
        <v>0</v>
      </c>
      <c r="H502">
        <f>SUMIF(C$2:C502,Historico_y_Forms[[#This Row],[Proyecto]],F$2:F502)</f>
        <v>0</v>
      </c>
      <c r="I50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02">
        <f>SUMIF(C$2:C502,Historico_y_Forms[[#This Row],[Proyecto]],E$2:E502)</f>
        <v>0</v>
      </c>
    </row>
    <row r="503" spans="1:10" x14ac:dyDescent="0.25">
      <c r="A503" s="167">
        <v>43465</v>
      </c>
      <c r="B503">
        <v>13</v>
      </c>
      <c r="C503" t="s">
        <v>133</v>
      </c>
      <c r="D503">
        <v>0</v>
      </c>
      <c r="E503">
        <v>0</v>
      </c>
      <c r="F503">
        <v>0</v>
      </c>
      <c r="G503">
        <f>SUMIF(C$2:C503,Historico_y_Forms[[#This Row],[Proyecto]],D$2:D503)</f>
        <v>0</v>
      </c>
      <c r="H503">
        <f>SUMIF(C$2:C503,Historico_y_Forms[[#This Row],[Proyecto]],F$2:F503)</f>
        <v>0</v>
      </c>
      <c r="I50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03">
        <f>SUMIF(C$2:C503,Historico_y_Forms[[#This Row],[Proyecto]],E$2:E503)</f>
        <v>0</v>
      </c>
    </row>
    <row r="504" spans="1:10" x14ac:dyDescent="0.25">
      <c r="A504" s="167">
        <v>43465</v>
      </c>
      <c r="B504">
        <v>14</v>
      </c>
      <c r="C504" t="s">
        <v>134</v>
      </c>
      <c r="D504">
        <v>0</v>
      </c>
      <c r="E504">
        <v>0</v>
      </c>
      <c r="F504">
        <v>0</v>
      </c>
      <c r="G504">
        <f>SUMIF(C$2:C504,Historico_y_Forms[[#This Row],[Proyecto]],D$2:D504)</f>
        <v>0</v>
      </c>
      <c r="H504">
        <f>SUMIF(C$2:C504,Historico_y_Forms[[#This Row],[Proyecto]],F$2:F504)</f>
        <v>0</v>
      </c>
      <c r="I50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04">
        <f>SUMIF(C$2:C504,Historico_y_Forms[[#This Row],[Proyecto]],E$2:E504)</f>
        <v>0</v>
      </c>
    </row>
    <row r="505" spans="1:10" x14ac:dyDescent="0.25">
      <c r="A505" s="167">
        <v>43465</v>
      </c>
      <c r="B505">
        <v>15</v>
      </c>
      <c r="C505" t="s">
        <v>135</v>
      </c>
      <c r="D505">
        <v>0</v>
      </c>
      <c r="E505">
        <v>0</v>
      </c>
      <c r="F505">
        <v>0</v>
      </c>
      <c r="G505">
        <f>SUMIF(C$2:C505,Historico_y_Forms[[#This Row],[Proyecto]],D$2:D505)</f>
        <v>0</v>
      </c>
      <c r="H505">
        <f>SUMIF(C$2:C505,Historico_y_Forms[[#This Row],[Proyecto]],F$2:F505)</f>
        <v>0</v>
      </c>
      <c r="I50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05">
        <f>SUMIF(C$2:C505,Historico_y_Forms[[#This Row],[Proyecto]],E$2:E505)</f>
        <v>0</v>
      </c>
    </row>
    <row r="506" spans="1:10" x14ac:dyDescent="0.25">
      <c r="A506" s="167">
        <v>43465</v>
      </c>
      <c r="B506">
        <v>41</v>
      </c>
      <c r="C506" t="s">
        <v>150</v>
      </c>
      <c r="D506">
        <v>1</v>
      </c>
      <c r="E506">
        <v>6</v>
      </c>
      <c r="F506">
        <v>0</v>
      </c>
      <c r="G506">
        <f>SUMIF(C$2:C506,Historico_y_Forms[[#This Row],[Proyecto]],D$2:D506)</f>
        <v>136</v>
      </c>
      <c r="H506">
        <f>SUMIF(C$2:C506,Historico_y_Forms[[#This Row],[Proyecto]],F$2:F506)</f>
        <v>0</v>
      </c>
      <c r="I506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506">
        <f>SUMIF(C$2:C506,Historico_y_Forms[[#This Row],[Proyecto]],E$2:E506)</f>
        <v>108</v>
      </c>
    </row>
    <row r="507" spans="1:10" x14ac:dyDescent="0.25">
      <c r="A507" s="167">
        <v>43465</v>
      </c>
      <c r="B507">
        <v>10</v>
      </c>
      <c r="C507" t="s">
        <v>81</v>
      </c>
      <c r="D507">
        <v>0</v>
      </c>
      <c r="E507">
        <v>0</v>
      </c>
      <c r="F507">
        <v>0</v>
      </c>
      <c r="G507">
        <f>SUMIF(C$2:C507,Historico_y_Forms[[#This Row],[Proyecto]],D$2:D507)</f>
        <v>0</v>
      </c>
      <c r="H507">
        <f>SUMIF(C$2:C507,Historico_y_Forms[[#This Row],[Proyecto]],F$2:F507)</f>
        <v>0</v>
      </c>
      <c r="I50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07">
        <f>SUMIF(C$2:C507,Historico_y_Forms[[#This Row],[Proyecto]],E$2:E507)</f>
        <v>0</v>
      </c>
    </row>
    <row r="508" spans="1:10" x14ac:dyDescent="0.25">
      <c r="A508" s="167">
        <v>43465</v>
      </c>
      <c r="B508">
        <v>23</v>
      </c>
      <c r="C508" t="s">
        <v>142</v>
      </c>
      <c r="D508">
        <v>0</v>
      </c>
      <c r="E508">
        <v>0</v>
      </c>
      <c r="F508">
        <v>0</v>
      </c>
      <c r="G508">
        <f>SUMIF(C$2:C508,Historico_y_Forms[[#This Row],[Proyecto]],D$2:D508)</f>
        <v>96</v>
      </c>
      <c r="H508">
        <f>SUMIF(C$2:C508,Historico_y_Forms[[#This Row],[Proyecto]],F$2:F508)</f>
        <v>0</v>
      </c>
      <c r="I50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508">
        <f>SUMIF(C$2:C508,Historico_y_Forms[[#This Row],[Proyecto]],E$2:E508)</f>
        <v>0</v>
      </c>
    </row>
    <row r="509" spans="1:10" x14ac:dyDescent="0.25">
      <c r="A509" s="167">
        <v>43465</v>
      </c>
      <c r="B509">
        <v>24</v>
      </c>
      <c r="C509" t="s">
        <v>143</v>
      </c>
      <c r="D509">
        <v>0</v>
      </c>
      <c r="E509">
        <v>3</v>
      </c>
      <c r="F509">
        <v>0</v>
      </c>
      <c r="G509">
        <f>SUMIF(C$2:C509,Historico_y_Forms[[#This Row],[Proyecto]],D$2:D509)</f>
        <v>75</v>
      </c>
      <c r="H509">
        <f>SUMIF(C$2:C509,Historico_y_Forms[[#This Row],[Proyecto]],F$2:F509)</f>
        <v>7</v>
      </c>
      <c r="I509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509">
        <f>SUMIF(C$2:C509,Historico_y_Forms[[#This Row],[Proyecto]],E$2:E509)</f>
        <v>69</v>
      </c>
    </row>
    <row r="510" spans="1:10" x14ac:dyDescent="0.25">
      <c r="A510" s="167">
        <v>43465</v>
      </c>
      <c r="B510">
        <v>25</v>
      </c>
      <c r="C510" t="s">
        <v>92</v>
      </c>
      <c r="D510">
        <v>0</v>
      </c>
      <c r="E510">
        <v>0</v>
      </c>
      <c r="F510">
        <v>0</v>
      </c>
      <c r="G510">
        <f>SUMIF(C$2:C510,Historico_y_Forms[[#This Row],[Proyecto]],D$2:D510)</f>
        <v>0</v>
      </c>
      <c r="H510">
        <f>SUMIF(C$2:C510,Historico_y_Forms[[#This Row],[Proyecto]],F$2:F510)</f>
        <v>0</v>
      </c>
      <c r="I51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10">
        <f>SUMIF(C$2:C510,Historico_y_Forms[[#This Row],[Proyecto]],E$2:E510)</f>
        <v>0</v>
      </c>
    </row>
    <row r="511" spans="1:10" x14ac:dyDescent="0.25">
      <c r="A511" s="167">
        <v>43465</v>
      </c>
      <c r="B511">
        <v>26</v>
      </c>
      <c r="C511" t="s">
        <v>141</v>
      </c>
      <c r="D511">
        <v>0</v>
      </c>
      <c r="E511">
        <v>0</v>
      </c>
      <c r="F511">
        <v>0</v>
      </c>
      <c r="G511">
        <f>SUMIF(C$2:C511,Historico_y_Forms[[#This Row],[Proyecto]],D$2:D511)</f>
        <v>0</v>
      </c>
      <c r="H511">
        <f>SUMIF(C$2:C511,Historico_y_Forms[[#This Row],[Proyecto]],F$2:F511)</f>
        <v>0</v>
      </c>
      <c r="I51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11">
        <f>SUMIF(C$2:C511,Historico_y_Forms[[#This Row],[Proyecto]],E$2:E511)</f>
        <v>0</v>
      </c>
    </row>
    <row r="512" spans="1:10" x14ac:dyDescent="0.25">
      <c r="A512" s="167">
        <v>43465</v>
      </c>
      <c r="B512">
        <v>7</v>
      </c>
      <c r="C512" t="s">
        <v>128</v>
      </c>
      <c r="D512">
        <v>0</v>
      </c>
      <c r="E512">
        <v>0</v>
      </c>
      <c r="F512">
        <v>0</v>
      </c>
      <c r="G512">
        <f>SUMIF(C$2:C512,Historico_y_Forms[[#This Row],[Proyecto]],D$2:D512)</f>
        <v>0</v>
      </c>
      <c r="H512">
        <f>SUMIF(C$2:C512,Historico_y_Forms[[#This Row],[Proyecto]],F$2:F512)</f>
        <v>0</v>
      </c>
      <c r="I51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512">
        <f>SUMIF(C$2:C512,Historico_y_Forms[[#This Row],[Proyecto]],E$2:E512)</f>
        <v>0</v>
      </c>
    </row>
    <row r="513" spans="1:10" x14ac:dyDescent="0.25">
      <c r="A513" s="167">
        <v>43465</v>
      </c>
      <c r="B513">
        <v>27</v>
      </c>
      <c r="C513" t="s">
        <v>30</v>
      </c>
      <c r="D513">
        <v>0</v>
      </c>
      <c r="E513">
        <v>0</v>
      </c>
      <c r="F513">
        <v>0</v>
      </c>
      <c r="G513">
        <f>SUMIF(C$2:C513,Historico_y_Forms[[#This Row],[Proyecto]],D$2:D513)</f>
        <v>0</v>
      </c>
      <c r="H513">
        <f>SUMIF(C$2:C513,Historico_y_Forms[[#This Row],[Proyecto]],F$2:F513)</f>
        <v>0</v>
      </c>
      <c r="I5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13">
        <f>SUMIF(C$2:C513,Historico_y_Forms[[#This Row],[Proyecto]],E$2:E513)</f>
        <v>0</v>
      </c>
    </row>
    <row r="514" spans="1:10" x14ac:dyDescent="0.25">
      <c r="A514" s="167">
        <v>43465</v>
      </c>
      <c r="B514">
        <v>28</v>
      </c>
      <c r="C514" t="s">
        <v>31</v>
      </c>
      <c r="D514">
        <v>0</v>
      </c>
      <c r="E514">
        <v>0</v>
      </c>
      <c r="F514">
        <v>0</v>
      </c>
      <c r="G514">
        <f>SUMIF(C$2:C514,Historico_y_Forms[[#This Row],[Proyecto]],D$2:D514)</f>
        <v>0</v>
      </c>
      <c r="H514">
        <f>SUMIF(C$2:C514,Historico_y_Forms[[#This Row],[Proyecto]],F$2:F514)</f>
        <v>0</v>
      </c>
      <c r="I5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14">
        <f>SUMIF(C$2:C514,Historico_y_Forms[[#This Row],[Proyecto]],E$2:E514)</f>
        <v>0</v>
      </c>
    </row>
    <row r="515" spans="1:10" x14ac:dyDescent="0.25">
      <c r="A515" s="167">
        <v>43465</v>
      </c>
      <c r="B515">
        <v>44</v>
      </c>
      <c r="C515" t="s">
        <v>154</v>
      </c>
      <c r="D515">
        <v>0</v>
      </c>
      <c r="E515">
        <v>0</v>
      </c>
      <c r="F515">
        <v>0</v>
      </c>
      <c r="G515">
        <f>SUMIF(C$2:C515,Historico_y_Forms[[#This Row],[Proyecto]],D$2:D515)</f>
        <v>86</v>
      </c>
      <c r="H515">
        <f>SUMIF(C$2:C515,Historico_y_Forms[[#This Row],[Proyecto]],F$2:F515)</f>
        <v>0</v>
      </c>
      <c r="I515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515">
        <f>SUMIF(C$2:C515,Historico_y_Forms[[#This Row],[Proyecto]],E$2:E515)</f>
        <v>96</v>
      </c>
    </row>
    <row r="516" spans="1:10" x14ac:dyDescent="0.25">
      <c r="A516" s="167">
        <v>43465</v>
      </c>
      <c r="B516">
        <v>37</v>
      </c>
      <c r="C516" t="s">
        <v>146</v>
      </c>
      <c r="D516">
        <v>4</v>
      </c>
      <c r="E516">
        <v>3</v>
      </c>
      <c r="F516">
        <v>0</v>
      </c>
      <c r="G516">
        <f>SUMIF(C$2:C516,Historico_y_Forms[[#This Row],[Proyecto]],D$2:D516)</f>
        <v>163</v>
      </c>
      <c r="H516">
        <f>SUMIF(C$2:C516,Historico_y_Forms[[#This Row],[Proyecto]],F$2:F516)</f>
        <v>0</v>
      </c>
      <c r="I516">
        <f>VLOOKUP(Historico_y_Forms[[#This Row],[Proyecto]],Dim_Proyectos[[#All],[Proyecto]:[Fecha de terminacion]],5,0)-Historico_y_Forms[[#This Row],[Ventas acumuladas]]+Historico_y_Forms[[#This Row],[Desistimientos acumulados]]</f>
        <v>33</v>
      </c>
      <c r="J516">
        <f>SUMIF(C$2:C516,Historico_y_Forms[[#This Row],[Proyecto]],E$2:E516)</f>
        <v>132</v>
      </c>
    </row>
    <row r="517" spans="1:10" x14ac:dyDescent="0.25">
      <c r="A517" s="167">
        <v>43465</v>
      </c>
      <c r="B517">
        <v>6</v>
      </c>
      <c r="C517" t="s">
        <v>127</v>
      </c>
      <c r="D517">
        <v>0</v>
      </c>
      <c r="E517">
        <v>0</v>
      </c>
      <c r="F517">
        <v>0</v>
      </c>
      <c r="G517">
        <f>SUMIF(C$2:C517,Historico_y_Forms[[#This Row],[Proyecto]],D$2:D517)</f>
        <v>0</v>
      </c>
      <c r="H517">
        <f>SUMIF(C$2:C517,Historico_y_Forms[[#This Row],[Proyecto]],F$2:F517)</f>
        <v>0</v>
      </c>
      <c r="I51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17">
        <f>SUMIF(C$2:C517,Historico_y_Forms[[#This Row],[Proyecto]],E$2:E517)</f>
        <v>0</v>
      </c>
    </row>
    <row r="518" spans="1:10" x14ac:dyDescent="0.25">
      <c r="A518" s="167">
        <v>43465</v>
      </c>
      <c r="B518">
        <v>5</v>
      </c>
      <c r="C518" t="s">
        <v>125</v>
      </c>
      <c r="D518">
        <v>14</v>
      </c>
      <c r="E518">
        <v>10</v>
      </c>
      <c r="F518">
        <v>0</v>
      </c>
      <c r="G518">
        <f>SUMIF(C$2:C518,Historico_y_Forms[[#This Row],[Proyecto]],D$2:D518)</f>
        <v>36</v>
      </c>
      <c r="H518">
        <f>SUMIF(C$2:C518,Historico_y_Forms[[#This Row],[Proyecto]],F$2:F518)</f>
        <v>0</v>
      </c>
      <c r="I518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18">
        <f>SUMIF(C$2:C518,Historico_y_Forms[[#This Row],[Proyecto]],E$2:E518)</f>
        <v>30</v>
      </c>
    </row>
    <row r="519" spans="1:10" x14ac:dyDescent="0.25">
      <c r="A519" s="167">
        <v>43465</v>
      </c>
      <c r="B519">
        <v>38</v>
      </c>
      <c r="C519" t="s">
        <v>147</v>
      </c>
      <c r="D519">
        <v>2</v>
      </c>
      <c r="E519">
        <v>0</v>
      </c>
      <c r="F519">
        <v>0</v>
      </c>
      <c r="G519">
        <f>SUMIF(C$2:C519,Historico_y_Forms[[#This Row],[Proyecto]],D$2:D519)</f>
        <v>171</v>
      </c>
      <c r="H519">
        <f>SUMIF(C$2:C519,Historico_y_Forms[[#This Row],[Proyecto]],F$2:F519)</f>
        <v>0</v>
      </c>
      <c r="I519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519">
        <f>SUMIF(C$2:C519,Historico_y_Forms[[#This Row],[Proyecto]],E$2:E519)</f>
        <v>0</v>
      </c>
    </row>
    <row r="520" spans="1:10" x14ac:dyDescent="0.25">
      <c r="A520" s="167">
        <v>43465</v>
      </c>
      <c r="B520">
        <v>4</v>
      </c>
      <c r="C520" t="s">
        <v>126</v>
      </c>
      <c r="D520">
        <v>3</v>
      </c>
      <c r="E520">
        <v>83</v>
      </c>
      <c r="F520">
        <v>0</v>
      </c>
      <c r="G520">
        <f>SUMIF(C$2:C520,Historico_y_Forms[[#This Row],[Proyecto]],D$2:D520)</f>
        <v>83</v>
      </c>
      <c r="H520">
        <f>SUMIF(C$2:C520,Historico_y_Forms[[#This Row],[Proyecto]],F$2:F520)</f>
        <v>0</v>
      </c>
      <c r="I520">
        <f>VLOOKUP(Historico_y_Forms[[#This Row],[Proyecto]],Dim_Proyectos[[#All],[Proyecto]:[Fecha de terminacion]],5,0)-Historico_y_Forms[[#This Row],[Ventas acumuladas]]+Historico_y_Forms[[#This Row],[Desistimientos acumulados]]</f>
        <v>157</v>
      </c>
      <c r="J520">
        <f>SUMIF(C$2:C520,Historico_y_Forms[[#This Row],[Proyecto]],E$2:E520)</f>
        <v>316</v>
      </c>
    </row>
    <row r="521" spans="1:10" x14ac:dyDescent="0.25">
      <c r="A521" s="167">
        <v>43465</v>
      </c>
      <c r="B521">
        <v>8</v>
      </c>
      <c r="C521" t="s">
        <v>77</v>
      </c>
      <c r="D521">
        <v>3</v>
      </c>
      <c r="E521">
        <v>3</v>
      </c>
      <c r="F521">
        <v>0</v>
      </c>
      <c r="G521">
        <f>SUMIF(C$2:C521,Historico_y_Forms[[#This Row],[Proyecto]],D$2:D521)</f>
        <v>51</v>
      </c>
      <c r="H521">
        <f>SUMIF(C$2:C521,Historico_y_Forms[[#This Row],[Proyecto]],F$2:F521)</f>
        <v>1</v>
      </c>
      <c r="I521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521">
        <f>SUMIF(C$2:C521,Historico_y_Forms[[#This Row],[Proyecto]],E$2:E521)</f>
        <v>21</v>
      </c>
    </row>
    <row r="522" spans="1:10" x14ac:dyDescent="0.25">
      <c r="A522" s="167">
        <v>43465</v>
      </c>
      <c r="B522">
        <v>18</v>
      </c>
      <c r="C522" t="s">
        <v>152</v>
      </c>
      <c r="D522">
        <v>1</v>
      </c>
      <c r="E522">
        <v>2</v>
      </c>
      <c r="F522">
        <v>0</v>
      </c>
      <c r="G522">
        <f>SUMIF(C$2:C522,Historico_y_Forms[[#This Row],[Proyecto]],D$2:D522)</f>
        <v>155</v>
      </c>
      <c r="H522">
        <f>SUMIF(C$2:C522,Historico_y_Forms[[#This Row],[Proyecto]],F$2:F522)</f>
        <v>0</v>
      </c>
      <c r="I522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522">
        <f>SUMIF(C$2:C522,Historico_y_Forms[[#This Row],[Proyecto]],E$2:E522)</f>
        <v>150</v>
      </c>
    </row>
    <row r="523" spans="1:10" x14ac:dyDescent="0.25">
      <c r="A523" s="167">
        <v>43465</v>
      </c>
      <c r="B523">
        <v>19</v>
      </c>
      <c r="C523" t="s">
        <v>138</v>
      </c>
      <c r="D523">
        <v>1</v>
      </c>
      <c r="E523">
        <v>6</v>
      </c>
      <c r="F523">
        <v>0</v>
      </c>
      <c r="G523">
        <f>SUMIF(C$2:C523,Historico_y_Forms[[#This Row],[Proyecto]],D$2:D523)</f>
        <v>38</v>
      </c>
      <c r="H523">
        <f>SUMIF(C$2:C523,Historico_y_Forms[[#This Row],[Proyecto]],F$2:F523)</f>
        <v>1</v>
      </c>
      <c r="I523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523">
        <f>SUMIF(C$2:C523,Historico_y_Forms[[#This Row],[Proyecto]],E$2:E523)</f>
        <v>50</v>
      </c>
    </row>
    <row r="524" spans="1:10" x14ac:dyDescent="0.25">
      <c r="A524" s="167">
        <v>43465</v>
      </c>
      <c r="B524">
        <v>20</v>
      </c>
      <c r="C524" t="s">
        <v>88</v>
      </c>
      <c r="D524">
        <v>0</v>
      </c>
      <c r="E524">
        <v>0</v>
      </c>
      <c r="F524">
        <v>0</v>
      </c>
      <c r="G524">
        <f>SUMIF(C$2:C524,Historico_y_Forms[[#This Row],[Proyecto]],D$2:D524)</f>
        <v>0</v>
      </c>
      <c r="H524">
        <f>SUMIF(C$2:C524,Historico_y_Forms[[#This Row],[Proyecto]],F$2:F524)</f>
        <v>0</v>
      </c>
      <c r="I5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24">
        <f>SUMIF(C$2:C524,Historico_y_Forms[[#This Row],[Proyecto]],E$2:E524)</f>
        <v>0</v>
      </c>
    </row>
    <row r="525" spans="1:10" x14ac:dyDescent="0.25">
      <c r="A525" s="167">
        <v>43465</v>
      </c>
      <c r="B525">
        <v>45</v>
      </c>
      <c r="C525" t="s">
        <v>155</v>
      </c>
      <c r="D525">
        <v>0</v>
      </c>
      <c r="E525">
        <v>0</v>
      </c>
      <c r="F525">
        <v>0</v>
      </c>
      <c r="G525">
        <f>SUMIF(C$2:C525,Historico_y_Forms[[#This Row],[Proyecto]],D$2:D525)</f>
        <v>133</v>
      </c>
      <c r="H525">
        <f>SUMIF(C$2:C525,Historico_y_Forms[[#This Row],[Proyecto]],F$2:F525)</f>
        <v>0</v>
      </c>
      <c r="I52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525">
        <f>SUMIF(C$2:C525,Historico_y_Forms[[#This Row],[Proyecto]],E$2:E525)</f>
        <v>0</v>
      </c>
    </row>
    <row r="526" spans="1:10" x14ac:dyDescent="0.25">
      <c r="A526" s="167">
        <v>43465</v>
      </c>
      <c r="B526">
        <v>31</v>
      </c>
      <c r="C526" t="s">
        <v>97</v>
      </c>
      <c r="D526">
        <v>0</v>
      </c>
      <c r="E526">
        <v>0</v>
      </c>
      <c r="F526">
        <v>0</v>
      </c>
      <c r="G526">
        <f>SUMIF(C$2:C526,Historico_y_Forms[[#This Row],[Proyecto]],D$2:D526)</f>
        <v>0</v>
      </c>
      <c r="H526">
        <f>SUMIF(C$2:C526,Historico_y_Forms[[#This Row],[Proyecto]],F$2:F526)</f>
        <v>0</v>
      </c>
      <c r="I52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26">
        <f>SUMIF(C$2:C526,Historico_y_Forms[[#This Row],[Proyecto]],E$2:E526)</f>
        <v>0</v>
      </c>
    </row>
    <row r="527" spans="1:10" x14ac:dyDescent="0.25">
      <c r="A527" s="167">
        <v>43465</v>
      </c>
      <c r="B527">
        <v>32</v>
      </c>
      <c r="C527" t="s">
        <v>100</v>
      </c>
      <c r="D527">
        <v>0</v>
      </c>
      <c r="E527">
        <v>0</v>
      </c>
      <c r="F527">
        <v>0</v>
      </c>
      <c r="G527">
        <f>SUMIF(C$2:C527,Historico_y_Forms[[#This Row],[Proyecto]],D$2:D527)</f>
        <v>0</v>
      </c>
      <c r="H527">
        <f>SUMIF(C$2:C527,Historico_y_Forms[[#This Row],[Proyecto]],F$2:F527)</f>
        <v>0</v>
      </c>
      <c r="I52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27">
        <f>SUMIF(C$2:C527,Historico_y_Forms[[#This Row],[Proyecto]],E$2:E527)</f>
        <v>0</v>
      </c>
    </row>
    <row r="528" spans="1:10" x14ac:dyDescent="0.25">
      <c r="A528" s="167">
        <v>43465</v>
      </c>
      <c r="B528">
        <v>33</v>
      </c>
      <c r="C528" t="s">
        <v>101</v>
      </c>
      <c r="D528">
        <v>0</v>
      </c>
      <c r="E528">
        <v>0</v>
      </c>
      <c r="F528">
        <v>0</v>
      </c>
      <c r="G528">
        <f>SUMIF(C$2:C528,Historico_y_Forms[[#This Row],[Proyecto]],D$2:D528)</f>
        <v>0</v>
      </c>
      <c r="H528">
        <f>SUMIF(C$2:C528,Historico_y_Forms[[#This Row],[Proyecto]],F$2:F528)</f>
        <v>0</v>
      </c>
      <c r="I52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28">
        <f>SUMIF(C$2:C528,Historico_y_Forms[[#This Row],[Proyecto]],E$2:E528)</f>
        <v>0</v>
      </c>
    </row>
    <row r="529" spans="1:10" x14ac:dyDescent="0.25">
      <c r="A529" s="167">
        <v>43465</v>
      </c>
      <c r="B529">
        <v>34</v>
      </c>
      <c r="C529" t="s">
        <v>102</v>
      </c>
      <c r="D529">
        <v>0</v>
      </c>
      <c r="E529">
        <v>0</v>
      </c>
      <c r="F529">
        <v>0</v>
      </c>
      <c r="G529">
        <f>SUMIF(C$2:C529,Historico_y_Forms[[#This Row],[Proyecto]],D$2:D529)</f>
        <v>0</v>
      </c>
      <c r="H529">
        <f>SUMIF(C$2:C529,Historico_y_Forms[[#This Row],[Proyecto]],F$2:F529)</f>
        <v>0</v>
      </c>
      <c r="I52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529">
        <f>SUMIF(C$2:C529,Historico_y_Forms[[#This Row],[Proyecto]],E$2:E529)</f>
        <v>0</v>
      </c>
    </row>
    <row r="530" spans="1:10" x14ac:dyDescent="0.25">
      <c r="A530" s="167">
        <v>43465</v>
      </c>
      <c r="B530">
        <v>29</v>
      </c>
      <c r="C530" t="s">
        <v>32</v>
      </c>
      <c r="D530">
        <v>0</v>
      </c>
      <c r="E530">
        <v>0</v>
      </c>
      <c r="F530">
        <v>0</v>
      </c>
      <c r="G530">
        <f>SUMIF(C$2:C530,Historico_y_Forms[[#This Row],[Proyecto]],D$2:D530)</f>
        <v>0</v>
      </c>
      <c r="H530">
        <f>SUMIF(C$2:C530,Historico_y_Forms[[#This Row],[Proyecto]],F$2:F530)</f>
        <v>0</v>
      </c>
      <c r="I53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30">
        <f>SUMIF(C$2:C530,Historico_y_Forms[[#This Row],[Proyecto]],E$2:E530)</f>
        <v>0</v>
      </c>
    </row>
    <row r="531" spans="1:10" x14ac:dyDescent="0.25">
      <c r="A531" s="167">
        <v>43465</v>
      </c>
      <c r="B531">
        <v>30</v>
      </c>
      <c r="C531" t="s">
        <v>33</v>
      </c>
      <c r="D531">
        <v>0</v>
      </c>
      <c r="E531">
        <v>0</v>
      </c>
      <c r="F531">
        <v>0</v>
      </c>
      <c r="G531">
        <f>SUMIF(C$2:C531,Historico_y_Forms[[#This Row],[Proyecto]],D$2:D531)</f>
        <v>0</v>
      </c>
      <c r="H531">
        <f>SUMIF(C$2:C531,Historico_y_Forms[[#This Row],[Proyecto]],F$2:F531)</f>
        <v>0</v>
      </c>
      <c r="I5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31">
        <f>SUMIF(C$2:C531,Historico_y_Forms[[#This Row],[Proyecto]],E$2:E531)</f>
        <v>0</v>
      </c>
    </row>
    <row r="532" spans="1:10" x14ac:dyDescent="0.25">
      <c r="A532" s="167">
        <v>43465</v>
      </c>
      <c r="B532">
        <v>9</v>
      </c>
      <c r="C532" t="s">
        <v>130</v>
      </c>
      <c r="D532">
        <v>0</v>
      </c>
      <c r="E532">
        <v>0</v>
      </c>
      <c r="F532">
        <v>0</v>
      </c>
      <c r="G532">
        <f>SUMIF(C$2:C532,Historico_y_Forms[[#This Row],[Proyecto]],D$2:D532)</f>
        <v>0</v>
      </c>
      <c r="H532">
        <f>SUMIF(C$2:C532,Historico_y_Forms[[#This Row],[Proyecto]],F$2:F532)</f>
        <v>0</v>
      </c>
      <c r="I53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532">
        <f>SUMIF(C$2:C532,Historico_y_Forms[[#This Row],[Proyecto]],E$2:E532)</f>
        <v>0</v>
      </c>
    </row>
    <row r="533" spans="1:10" x14ac:dyDescent="0.25">
      <c r="A533" s="167">
        <v>43465</v>
      </c>
      <c r="B533">
        <v>35</v>
      </c>
      <c r="C533" t="s">
        <v>144</v>
      </c>
      <c r="D533">
        <v>0</v>
      </c>
      <c r="E533">
        <v>0</v>
      </c>
      <c r="F533">
        <v>0</v>
      </c>
      <c r="G533">
        <f>SUMIF(C$2:C533,Historico_y_Forms[[#This Row],[Proyecto]],D$2:D533)</f>
        <v>0</v>
      </c>
      <c r="H533">
        <f>SUMIF(C$2:C533,Historico_y_Forms[[#This Row],[Proyecto]],F$2:F533)</f>
        <v>0</v>
      </c>
      <c r="I5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33">
        <f>SUMIF(C$2:C533,Historico_y_Forms[[#This Row],[Proyecto]],E$2:E533)</f>
        <v>0</v>
      </c>
    </row>
    <row r="534" spans="1:10" x14ac:dyDescent="0.25">
      <c r="A534" s="167">
        <v>43465</v>
      </c>
      <c r="B534">
        <v>42</v>
      </c>
      <c r="C534" t="s">
        <v>151</v>
      </c>
      <c r="D534">
        <v>0</v>
      </c>
      <c r="E534">
        <v>0</v>
      </c>
      <c r="F534">
        <v>0</v>
      </c>
      <c r="G534">
        <f>SUMIF(C$2:C534,Historico_y_Forms[[#This Row],[Proyecto]],D$2:D534)</f>
        <v>0</v>
      </c>
      <c r="H534">
        <f>SUMIF(C$2:C534,Historico_y_Forms[[#This Row],[Proyecto]],F$2:F534)</f>
        <v>0</v>
      </c>
      <c r="I53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534">
        <f>SUMIF(C$2:C534,Historico_y_Forms[[#This Row],[Proyecto]],E$2:E534)</f>
        <v>0</v>
      </c>
    </row>
    <row r="535" spans="1:10" x14ac:dyDescent="0.25">
      <c r="A535" s="167">
        <v>43465</v>
      </c>
      <c r="B535">
        <v>39</v>
      </c>
      <c r="C535" t="s">
        <v>178</v>
      </c>
      <c r="D535">
        <v>1</v>
      </c>
      <c r="E535">
        <v>3</v>
      </c>
      <c r="F535">
        <v>0</v>
      </c>
      <c r="G535">
        <f>SUMIF(C$2:C535,Historico_y_Forms[[#This Row],[Proyecto]],D$2:D535)</f>
        <v>82</v>
      </c>
      <c r="H535">
        <f>SUMIF(C$2:C535,Historico_y_Forms[[#This Row],[Proyecto]],F$2:F535)</f>
        <v>0</v>
      </c>
      <c r="I535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535">
        <f>SUMIF(C$2:C535,Historico_y_Forms[[#This Row],[Proyecto]],E$2:E535)</f>
        <v>65</v>
      </c>
    </row>
    <row r="536" spans="1:10" x14ac:dyDescent="0.25">
      <c r="A536" s="167">
        <v>43465</v>
      </c>
      <c r="B536">
        <v>36</v>
      </c>
      <c r="C536" t="s">
        <v>145</v>
      </c>
      <c r="D536">
        <v>1</v>
      </c>
      <c r="E536">
        <v>6</v>
      </c>
      <c r="F536">
        <v>0</v>
      </c>
      <c r="G536">
        <f>SUMIF(C$2:C536,Historico_y_Forms[[#This Row],[Proyecto]],D$2:D536)</f>
        <v>166</v>
      </c>
      <c r="H536">
        <f>SUMIF(C$2:C536,Historico_y_Forms[[#This Row],[Proyecto]],F$2:F536)</f>
        <v>0</v>
      </c>
      <c r="I536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536">
        <f>SUMIF(C$2:C536,Historico_y_Forms[[#This Row],[Proyecto]],E$2:E536)</f>
        <v>144</v>
      </c>
    </row>
    <row r="537" spans="1:10" x14ac:dyDescent="0.25">
      <c r="A537" s="167">
        <v>43465</v>
      </c>
      <c r="B537">
        <v>43</v>
      </c>
      <c r="C537" t="s">
        <v>153</v>
      </c>
      <c r="D537">
        <v>0</v>
      </c>
      <c r="E537">
        <v>2</v>
      </c>
      <c r="F537">
        <v>0</v>
      </c>
      <c r="G537">
        <f>SUMIF(C$2:C537,Historico_y_Forms[[#This Row],[Proyecto]],D$2:D537)</f>
        <v>81</v>
      </c>
      <c r="H537">
        <f>SUMIF(C$2:C537,Historico_y_Forms[[#This Row],[Proyecto]],F$2:F537)</f>
        <v>0</v>
      </c>
      <c r="I53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537">
        <f>SUMIF(C$2:C537,Historico_y_Forms[[#This Row],[Proyecto]],E$2:E537)</f>
        <v>24</v>
      </c>
    </row>
    <row r="538" spans="1:10" x14ac:dyDescent="0.25">
      <c r="A538" s="167">
        <v>43465</v>
      </c>
      <c r="B538">
        <v>21</v>
      </c>
      <c r="C538" t="s">
        <v>139</v>
      </c>
      <c r="D538">
        <v>0</v>
      </c>
      <c r="E538">
        <v>0</v>
      </c>
      <c r="F538">
        <v>0</v>
      </c>
      <c r="G538">
        <f>SUMIF(C$2:C538,Historico_y_Forms[[#This Row],[Proyecto]],D$2:D538)</f>
        <v>0</v>
      </c>
      <c r="H538">
        <f>SUMIF(C$2:C538,Historico_y_Forms[[#This Row],[Proyecto]],F$2:F538)</f>
        <v>0</v>
      </c>
      <c r="I53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538">
        <f>SUMIF(C$2:C538,Historico_y_Forms[[#This Row],[Proyecto]],E$2:E538)</f>
        <v>0</v>
      </c>
    </row>
    <row r="539" spans="1:10" x14ac:dyDescent="0.25">
      <c r="A539" s="167">
        <v>43465</v>
      </c>
      <c r="B539">
        <v>2</v>
      </c>
      <c r="C539" t="s">
        <v>51</v>
      </c>
      <c r="D539">
        <v>0</v>
      </c>
      <c r="E539">
        <v>0</v>
      </c>
      <c r="F539">
        <v>0</v>
      </c>
      <c r="G539">
        <f>SUMIF(C$2:C539,Historico_y_Forms[[#This Row],[Proyecto]],D$2:D539)</f>
        <v>0</v>
      </c>
      <c r="H539">
        <f>SUMIF(C$2:C539,Historico_y_Forms[[#This Row],[Proyecto]],F$2:F539)</f>
        <v>0</v>
      </c>
      <c r="I53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539">
        <f>SUMIF(C$2:C539,Historico_y_Forms[[#This Row],[Proyecto]],E$2:E539)</f>
        <v>0</v>
      </c>
    </row>
    <row r="540" spans="1:10" x14ac:dyDescent="0.25">
      <c r="A540" s="167">
        <v>43465</v>
      </c>
      <c r="B540">
        <v>3</v>
      </c>
      <c r="C540" t="s">
        <v>52</v>
      </c>
      <c r="D540">
        <v>0</v>
      </c>
      <c r="E540">
        <v>0</v>
      </c>
      <c r="F540">
        <v>0</v>
      </c>
      <c r="G540">
        <f>SUMIF(C$2:C540,Historico_y_Forms[[#This Row],[Proyecto]],D$2:D540)</f>
        <v>0</v>
      </c>
      <c r="H540">
        <f>SUMIF(C$2:C540,Historico_y_Forms[[#This Row],[Proyecto]],F$2:F540)</f>
        <v>0</v>
      </c>
      <c r="I54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540">
        <f>SUMIF(C$2:C540,Historico_y_Forms[[#This Row],[Proyecto]],E$2:E540)</f>
        <v>0</v>
      </c>
    </row>
    <row r="541" spans="1:10" x14ac:dyDescent="0.25">
      <c r="A541" s="167">
        <v>43465</v>
      </c>
      <c r="B541">
        <v>1</v>
      </c>
      <c r="C541" t="s">
        <v>50</v>
      </c>
      <c r="D541">
        <v>10</v>
      </c>
      <c r="E541">
        <v>20</v>
      </c>
      <c r="F541">
        <v>0</v>
      </c>
      <c r="G541">
        <f>SUMIF(C$2:C541,Historico_y_Forms[[#This Row],[Proyecto]],D$2:D541)</f>
        <v>177</v>
      </c>
      <c r="H541">
        <f>SUMIF(C$2:C541,Historico_y_Forms[[#This Row],[Proyecto]],F$2:F541)</f>
        <v>4</v>
      </c>
      <c r="I541">
        <f>VLOOKUP(Historico_y_Forms[[#This Row],[Proyecto]],Dim_Proyectos[[#All],[Proyecto]:[Fecha de terminacion]],5,0)-Historico_y_Forms[[#This Row],[Ventas acumuladas]]+Historico_y_Forms[[#This Row],[Desistimientos acumulados]]</f>
        <v>319</v>
      </c>
      <c r="J541">
        <f>SUMIF(C$2:C541,Historico_y_Forms[[#This Row],[Proyecto]],E$2:E541)</f>
        <v>100</v>
      </c>
    </row>
    <row r="542" spans="1:10" x14ac:dyDescent="0.25">
      <c r="A542" s="167">
        <v>43496</v>
      </c>
      <c r="B542">
        <v>22</v>
      </c>
      <c r="C542" t="s">
        <v>140</v>
      </c>
      <c r="D542">
        <v>0</v>
      </c>
      <c r="E542">
        <v>0</v>
      </c>
      <c r="F542">
        <v>0</v>
      </c>
      <c r="G542">
        <f>SUMIF(C$2:C542,Historico_y_Forms[[#This Row],[Proyecto]],D$2:D542)</f>
        <v>0</v>
      </c>
      <c r="H542">
        <f>SUMIF(C$2:C542,Historico_y_Forms[[#This Row],[Proyecto]],F$2:F542)</f>
        <v>0</v>
      </c>
      <c r="I54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542">
        <f>SUMIF(C$2:C542,Historico_y_Forms[[#This Row],[Proyecto]],E$2:E542)</f>
        <v>0</v>
      </c>
    </row>
    <row r="543" spans="1:10" x14ac:dyDescent="0.25">
      <c r="A543" s="167">
        <v>43496</v>
      </c>
      <c r="B543">
        <v>16</v>
      </c>
      <c r="C543" t="s">
        <v>136</v>
      </c>
      <c r="D543">
        <v>0</v>
      </c>
      <c r="E543">
        <v>0</v>
      </c>
      <c r="F543">
        <v>0</v>
      </c>
      <c r="G543">
        <f>SUMIF(C$2:C543,Historico_y_Forms[[#This Row],[Proyecto]],D$2:D543)</f>
        <v>0</v>
      </c>
      <c r="H543">
        <f>SUMIF(C$2:C543,Historico_y_Forms[[#This Row],[Proyecto]],F$2:F543)</f>
        <v>0</v>
      </c>
      <c r="I5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43">
        <f>SUMIF(C$2:C543,Historico_y_Forms[[#This Row],[Proyecto]],E$2:E543)</f>
        <v>0</v>
      </c>
    </row>
    <row r="544" spans="1:10" x14ac:dyDescent="0.25">
      <c r="A544" s="167">
        <v>43496</v>
      </c>
      <c r="B544">
        <v>17</v>
      </c>
      <c r="C544" t="s">
        <v>137</v>
      </c>
      <c r="D544">
        <v>0</v>
      </c>
      <c r="E544">
        <v>0</v>
      </c>
      <c r="F544">
        <v>0</v>
      </c>
      <c r="G544">
        <f>SUMIF(C$2:C544,Historico_y_Forms[[#This Row],[Proyecto]],D$2:D544)</f>
        <v>0</v>
      </c>
      <c r="H544">
        <f>SUMIF(C$2:C544,Historico_y_Forms[[#This Row],[Proyecto]],F$2:F544)</f>
        <v>0</v>
      </c>
      <c r="I54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44">
        <f>SUMIF(C$2:C544,Historico_y_Forms[[#This Row],[Proyecto]],E$2:E544)</f>
        <v>0</v>
      </c>
    </row>
    <row r="545" spans="1:10" x14ac:dyDescent="0.25">
      <c r="A545" s="167">
        <v>43496</v>
      </c>
      <c r="B545">
        <v>11</v>
      </c>
      <c r="C545" t="s">
        <v>131</v>
      </c>
      <c r="D545">
        <v>0</v>
      </c>
      <c r="E545">
        <v>0</v>
      </c>
      <c r="F545">
        <v>0</v>
      </c>
      <c r="G545">
        <f>SUMIF(C$2:C545,Historico_y_Forms[[#This Row],[Proyecto]],D$2:D545)</f>
        <v>0</v>
      </c>
      <c r="H545">
        <f>SUMIF(C$2:C545,Historico_y_Forms[[#This Row],[Proyecto]],F$2:F545)</f>
        <v>0</v>
      </c>
      <c r="I54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45">
        <f>SUMIF(C$2:C545,Historico_y_Forms[[#This Row],[Proyecto]],E$2:E545)</f>
        <v>0</v>
      </c>
    </row>
    <row r="546" spans="1:10" x14ac:dyDescent="0.25">
      <c r="A546" s="167">
        <v>43496</v>
      </c>
      <c r="B546">
        <v>40</v>
      </c>
      <c r="C546" t="s">
        <v>149</v>
      </c>
      <c r="D546">
        <v>2</v>
      </c>
      <c r="E546">
        <v>0</v>
      </c>
      <c r="F546">
        <v>0</v>
      </c>
      <c r="G546">
        <f>SUMIF(C$2:C546,Historico_y_Forms[[#This Row],[Proyecto]],D$2:D546)</f>
        <v>374</v>
      </c>
      <c r="H546">
        <f>SUMIF(C$2:C546,Historico_y_Forms[[#This Row],[Proyecto]],F$2:F546)</f>
        <v>0</v>
      </c>
      <c r="I546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546">
        <f>SUMIF(C$2:C546,Historico_y_Forms[[#This Row],[Proyecto]],E$2:E546)</f>
        <v>0</v>
      </c>
    </row>
    <row r="547" spans="1:10" x14ac:dyDescent="0.25">
      <c r="A547" s="167">
        <v>43496</v>
      </c>
      <c r="B547">
        <v>12</v>
      </c>
      <c r="C547" t="s">
        <v>132</v>
      </c>
      <c r="D547">
        <v>0</v>
      </c>
      <c r="E547">
        <v>0</v>
      </c>
      <c r="F547">
        <v>0</v>
      </c>
      <c r="G547">
        <f>SUMIF(C$2:C547,Historico_y_Forms[[#This Row],[Proyecto]],D$2:D547)</f>
        <v>0</v>
      </c>
      <c r="H547">
        <f>SUMIF(C$2:C547,Historico_y_Forms[[#This Row],[Proyecto]],F$2:F547)</f>
        <v>0</v>
      </c>
      <c r="I54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47">
        <f>SUMIF(C$2:C547,Historico_y_Forms[[#This Row],[Proyecto]],E$2:E547)</f>
        <v>0</v>
      </c>
    </row>
    <row r="548" spans="1:10" x14ac:dyDescent="0.25">
      <c r="A548" s="167">
        <v>43496</v>
      </c>
      <c r="B548">
        <v>13</v>
      </c>
      <c r="C548" t="s">
        <v>133</v>
      </c>
      <c r="D548">
        <v>0</v>
      </c>
      <c r="E548">
        <v>0</v>
      </c>
      <c r="F548">
        <v>0</v>
      </c>
      <c r="G548">
        <f>SUMIF(C$2:C548,Historico_y_Forms[[#This Row],[Proyecto]],D$2:D548)</f>
        <v>0</v>
      </c>
      <c r="H548">
        <f>SUMIF(C$2:C548,Historico_y_Forms[[#This Row],[Proyecto]],F$2:F548)</f>
        <v>0</v>
      </c>
      <c r="I54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48">
        <f>SUMIF(C$2:C548,Historico_y_Forms[[#This Row],[Proyecto]],E$2:E548)</f>
        <v>0</v>
      </c>
    </row>
    <row r="549" spans="1:10" x14ac:dyDescent="0.25">
      <c r="A549" s="167">
        <v>43496</v>
      </c>
      <c r="B549">
        <v>14</v>
      </c>
      <c r="C549" t="s">
        <v>134</v>
      </c>
      <c r="D549">
        <v>0</v>
      </c>
      <c r="E549">
        <v>0</v>
      </c>
      <c r="F549">
        <v>0</v>
      </c>
      <c r="G549">
        <f>SUMIF(C$2:C549,Historico_y_Forms[[#This Row],[Proyecto]],D$2:D549)</f>
        <v>0</v>
      </c>
      <c r="H549">
        <f>SUMIF(C$2:C549,Historico_y_Forms[[#This Row],[Proyecto]],F$2:F549)</f>
        <v>0</v>
      </c>
      <c r="I54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49">
        <f>SUMIF(C$2:C549,Historico_y_Forms[[#This Row],[Proyecto]],E$2:E549)</f>
        <v>0</v>
      </c>
    </row>
    <row r="550" spans="1:10" x14ac:dyDescent="0.25">
      <c r="A550" s="167">
        <v>43496</v>
      </c>
      <c r="B550">
        <v>15</v>
      </c>
      <c r="C550" t="s">
        <v>135</v>
      </c>
      <c r="D550">
        <v>0</v>
      </c>
      <c r="E550">
        <v>0</v>
      </c>
      <c r="F550">
        <v>0</v>
      </c>
      <c r="G550">
        <f>SUMIF(C$2:C550,Historico_y_Forms[[#This Row],[Proyecto]],D$2:D550)</f>
        <v>0</v>
      </c>
      <c r="H550">
        <f>SUMIF(C$2:C550,Historico_y_Forms[[#This Row],[Proyecto]],F$2:F550)</f>
        <v>0</v>
      </c>
      <c r="I55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50">
        <f>SUMIF(C$2:C550,Historico_y_Forms[[#This Row],[Proyecto]],E$2:E550)</f>
        <v>0</v>
      </c>
    </row>
    <row r="551" spans="1:10" x14ac:dyDescent="0.25">
      <c r="A551" s="167">
        <v>43496</v>
      </c>
      <c r="B551">
        <v>41</v>
      </c>
      <c r="C551" t="s">
        <v>150</v>
      </c>
      <c r="D551">
        <v>0</v>
      </c>
      <c r="E551">
        <v>6</v>
      </c>
      <c r="F551">
        <v>0</v>
      </c>
      <c r="G551">
        <f>SUMIF(C$2:C551,Historico_y_Forms[[#This Row],[Proyecto]],D$2:D551)</f>
        <v>136</v>
      </c>
      <c r="H551">
        <f>SUMIF(C$2:C551,Historico_y_Forms[[#This Row],[Proyecto]],F$2:F551)</f>
        <v>0</v>
      </c>
      <c r="I551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551">
        <f>SUMIF(C$2:C551,Historico_y_Forms[[#This Row],[Proyecto]],E$2:E551)</f>
        <v>114</v>
      </c>
    </row>
    <row r="552" spans="1:10" x14ac:dyDescent="0.25">
      <c r="A552" s="167">
        <v>43496</v>
      </c>
      <c r="B552">
        <v>10</v>
      </c>
      <c r="C552" t="s">
        <v>81</v>
      </c>
      <c r="D552">
        <v>0</v>
      </c>
      <c r="E552">
        <v>0</v>
      </c>
      <c r="F552">
        <v>0</v>
      </c>
      <c r="G552">
        <f>SUMIF(C$2:C552,Historico_y_Forms[[#This Row],[Proyecto]],D$2:D552)</f>
        <v>0</v>
      </c>
      <c r="H552">
        <f>SUMIF(C$2:C552,Historico_y_Forms[[#This Row],[Proyecto]],F$2:F552)</f>
        <v>0</v>
      </c>
      <c r="I55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52">
        <f>SUMIF(C$2:C552,Historico_y_Forms[[#This Row],[Proyecto]],E$2:E552)</f>
        <v>0</v>
      </c>
    </row>
    <row r="553" spans="1:10" x14ac:dyDescent="0.25">
      <c r="A553" s="167">
        <v>43496</v>
      </c>
      <c r="B553">
        <v>23</v>
      </c>
      <c r="C553" t="s">
        <v>142</v>
      </c>
      <c r="D553">
        <v>0</v>
      </c>
      <c r="E553">
        <v>0</v>
      </c>
      <c r="F553">
        <v>0</v>
      </c>
      <c r="G553">
        <f>SUMIF(C$2:C553,Historico_y_Forms[[#This Row],[Proyecto]],D$2:D553)</f>
        <v>96</v>
      </c>
      <c r="H553">
        <f>SUMIF(C$2:C553,Historico_y_Forms[[#This Row],[Proyecto]],F$2:F553)</f>
        <v>0</v>
      </c>
      <c r="I55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553">
        <f>SUMIF(C$2:C553,Historico_y_Forms[[#This Row],[Proyecto]],E$2:E553)</f>
        <v>0</v>
      </c>
    </row>
    <row r="554" spans="1:10" x14ac:dyDescent="0.25">
      <c r="A554" s="167">
        <v>43496</v>
      </c>
      <c r="B554">
        <v>24</v>
      </c>
      <c r="C554" t="s">
        <v>143</v>
      </c>
      <c r="D554">
        <v>2</v>
      </c>
      <c r="E554">
        <v>3</v>
      </c>
      <c r="F554">
        <v>0</v>
      </c>
      <c r="G554">
        <f>SUMIF(C$2:C554,Historico_y_Forms[[#This Row],[Proyecto]],D$2:D554)</f>
        <v>77</v>
      </c>
      <c r="H554">
        <f>SUMIF(C$2:C554,Historico_y_Forms[[#This Row],[Proyecto]],F$2:F554)</f>
        <v>7</v>
      </c>
      <c r="I554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554">
        <f>SUMIF(C$2:C554,Historico_y_Forms[[#This Row],[Proyecto]],E$2:E554)</f>
        <v>72</v>
      </c>
    </row>
    <row r="555" spans="1:10" x14ac:dyDescent="0.25">
      <c r="A555" s="167">
        <v>43496</v>
      </c>
      <c r="B555">
        <v>25</v>
      </c>
      <c r="C555" t="s">
        <v>92</v>
      </c>
      <c r="D555">
        <v>0</v>
      </c>
      <c r="E555">
        <v>0</v>
      </c>
      <c r="F555">
        <v>0</v>
      </c>
      <c r="G555">
        <f>SUMIF(C$2:C555,Historico_y_Forms[[#This Row],[Proyecto]],D$2:D555)</f>
        <v>0</v>
      </c>
      <c r="H555">
        <f>SUMIF(C$2:C555,Historico_y_Forms[[#This Row],[Proyecto]],F$2:F555)</f>
        <v>0</v>
      </c>
      <c r="I55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55">
        <f>SUMIF(C$2:C555,Historico_y_Forms[[#This Row],[Proyecto]],E$2:E555)</f>
        <v>0</v>
      </c>
    </row>
    <row r="556" spans="1:10" x14ac:dyDescent="0.25">
      <c r="A556" s="167">
        <v>43496</v>
      </c>
      <c r="B556">
        <v>26</v>
      </c>
      <c r="C556" t="s">
        <v>141</v>
      </c>
      <c r="D556">
        <v>0</v>
      </c>
      <c r="E556">
        <v>0</v>
      </c>
      <c r="F556">
        <v>0</v>
      </c>
      <c r="G556">
        <f>SUMIF(C$2:C556,Historico_y_Forms[[#This Row],[Proyecto]],D$2:D556)</f>
        <v>0</v>
      </c>
      <c r="H556">
        <f>SUMIF(C$2:C556,Historico_y_Forms[[#This Row],[Proyecto]],F$2:F556)</f>
        <v>0</v>
      </c>
      <c r="I55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556">
        <f>SUMIF(C$2:C556,Historico_y_Forms[[#This Row],[Proyecto]],E$2:E556)</f>
        <v>0</v>
      </c>
    </row>
    <row r="557" spans="1:10" x14ac:dyDescent="0.25">
      <c r="A557" s="167">
        <v>43496</v>
      </c>
      <c r="B557">
        <v>7</v>
      </c>
      <c r="C557" t="s">
        <v>128</v>
      </c>
      <c r="D557">
        <v>0</v>
      </c>
      <c r="E557">
        <v>0</v>
      </c>
      <c r="F557">
        <v>0</v>
      </c>
      <c r="G557">
        <f>SUMIF(C$2:C557,Historico_y_Forms[[#This Row],[Proyecto]],D$2:D557)</f>
        <v>0</v>
      </c>
      <c r="H557">
        <f>SUMIF(C$2:C557,Historico_y_Forms[[#This Row],[Proyecto]],F$2:F557)</f>
        <v>0</v>
      </c>
      <c r="I55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557">
        <f>SUMIF(C$2:C557,Historico_y_Forms[[#This Row],[Proyecto]],E$2:E557)</f>
        <v>0</v>
      </c>
    </row>
    <row r="558" spans="1:10" x14ac:dyDescent="0.25">
      <c r="A558" s="167">
        <v>43496</v>
      </c>
      <c r="B558">
        <v>27</v>
      </c>
      <c r="C558" t="s">
        <v>30</v>
      </c>
      <c r="D558">
        <v>0</v>
      </c>
      <c r="E558">
        <v>0</v>
      </c>
      <c r="F558">
        <v>0</v>
      </c>
      <c r="G558">
        <f>SUMIF(C$2:C558,Historico_y_Forms[[#This Row],[Proyecto]],D$2:D558)</f>
        <v>0</v>
      </c>
      <c r="H558">
        <f>SUMIF(C$2:C558,Historico_y_Forms[[#This Row],[Proyecto]],F$2:F558)</f>
        <v>0</v>
      </c>
      <c r="I55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58">
        <f>SUMIF(C$2:C558,Historico_y_Forms[[#This Row],[Proyecto]],E$2:E558)</f>
        <v>0</v>
      </c>
    </row>
    <row r="559" spans="1:10" x14ac:dyDescent="0.25">
      <c r="A559" s="167">
        <v>43496</v>
      </c>
      <c r="B559">
        <v>28</v>
      </c>
      <c r="C559" t="s">
        <v>31</v>
      </c>
      <c r="D559">
        <v>0</v>
      </c>
      <c r="E559">
        <v>0</v>
      </c>
      <c r="F559">
        <v>0</v>
      </c>
      <c r="G559">
        <f>SUMIF(C$2:C559,Historico_y_Forms[[#This Row],[Proyecto]],D$2:D559)</f>
        <v>0</v>
      </c>
      <c r="H559">
        <f>SUMIF(C$2:C559,Historico_y_Forms[[#This Row],[Proyecto]],F$2:F559)</f>
        <v>0</v>
      </c>
      <c r="I5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559">
        <f>SUMIF(C$2:C559,Historico_y_Forms[[#This Row],[Proyecto]],E$2:E559)</f>
        <v>0</v>
      </c>
    </row>
    <row r="560" spans="1:10" x14ac:dyDescent="0.25">
      <c r="A560" s="167">
        <v>43496</v>
      </c>
      <c r="B560">
        <v>44</v>
      </c>
      <c r="C560" t="s">
        <v>154</v>
      </c>
      <c r="D560">
        <v>0</v>
      </c>
      <c r="E560">
        <v>0</v>
      </c>
      <c r="F560">
        <v>0</v>
      </c>
      <c r="G560">
        <f>SUMIF(C$2:C560,Historico_y_Forms[[#This Row],[Proyecto]],D$2:D560)</f>
        <v>86</v>
      </c>
      <c r="H560">
        <f>SUMIF(C$2:C560,Historico_y_Forms[[#This Row],[Proyecto]],F$2:F560)</f>
        <v>0</v>
      </c>
      <c r="I560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560">
        <f>SUMIF(C$2:C560,Historico_y_Forms[[#This Row],[Proyecto]],E$2:E560)</f>
        <v>96</v>
      </c>
    </row>
    <row r="561" spans="1:10" x14ac:dyDescent="0.25">
      <c r="A561" s="167">
        <v>43496</v>
      </c>
      <c r="B561">
        <v>37</v>
      </c>
      <c r="C561" t="s">
        <v>146</v>
      </c>
      <c r="D561">
        <v>5</v>
      </c>
      <c r="E561">
        <v>3</v>
      </c>
      <c r="F561">
        <v>0</v>
      </c>
      <c r="G561">
        <f>SUMIF(C$2:C561,Historico_y_Forms[[#This Row],[Proyecto]],D$2:D561)</f>
        <v>168</v>
      </c>
      <c r="H561">
        <f>SUMIF(C$2:C561,Historico_y_Forms[[#This Row],[Proyecto]],F$2:F561)</f>
        <v>0</v>
      </c>
      <c r="I561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561">
        <f>SUMIF(C$2:C561,Historico_y_Forms[[#This Row],[Proyecto]],E$2:E561)</f>
        <v>135</v>
      </c>
    </row>
    <row r="562" spans="1:10" x14ac:dyDescent="0.25">
      <c r="A562" s="167">
        <v>43496</v>
      </c>
      <c r="B562">
        <v>6</v>
      </c>
      <c r="C562" t="s">
        <v>127</v>
      </c>
      <c r="D562">
        <v>0</v>
      </c>
      <c r="E562">
        <v>0</v>
      </c>
      <c r="F562">
        <v>0</v>
      </c>
      <c r="G562">
        <f>SUMIF(C$2:C562,Historico_y_Forms[[#This Row],[Proyecto]],D$2:D562)</f>
        <v>0</v>
      </c>
      <c r="H562">
        <f>SUMIF(C$2:C562,Historico_y_Forms[[#This Row],[Proyecto]],F$2:F562)</f>
        <v>0</v>
      </c>
      <c r="I56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62">
        <f>SUMIF(C$2:C562,Historico_y_Forms[[#This Row],[Proyecto]],E$2:E562)</f>
        <v>0</v>
      </c>
    </row>
    <row r="563" spans="1:10" x14ac:dyDescent="0.25">
      <c r="A563" s="167">
        <v>43496</v>
      </c>
      <c r="B563">
        <v>5</v>
      </c>
      <c r="C563" t="s">
        <v>125</v>
      </c>
      <c r="D563">
        <v>12</v>
      </c>
      <c r="E563">
        <v>10</v>
      </c>
      <c r="F563">
        <v>0</v>
      </c>
      <c r="G563">
        <f>SUMIF(C$2:C563,Historico_y_Forms[[#This Row],[Proyecto]],D$2:D563)</f>
        <v>48</v>
      </c>
      <c r="H563">
        <f>SUMIF(C$2:C563,Historico_y_Forms[[#This Row],[Proyecto]],F$2:F563)</f>
        <v>0</v>
      </c>
      <c r="I563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563">
        <f>SUMIF(C$2:C563,Historico_y_Forms[[#This Row],[Proyecto]],E$2:E563)</f>
        <v>40</v>
      </c>
    </row>
    <row r="564" spans="1:10" x14ac:dyDescent="0.25">
      <c r="A564" s="167">
        <v>43496</v>
      </c>
      <c r="B564">
        <v>38</v>
      </c>
      <c r="C564" t="s">
        <v>147</v>
      </c>
      <c r="D564">
        <v>1</v>
      </c>
      <c r="E564">
        <v>0</v>
      </c>
      <c r="F564">
        <v>0</v>
      </c>
      <c r="G564">
        <f>SUMIF(C$2:C564,Historico_y_Forms[[#This Row],[Proyecto]],D$2:D564)</f>
        <v>172</v>
      </c>
      <c r="H564">
        <f>SUMIF(C$2:C564,Historico_y_Forms[[#This Row],[Proyecto]],F$2:F564)</f>
        <v>0</v>
      </c>
      <c r="I564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564">
        <f>SUMIF(C$2:C564,Historico_y_Forms[[#This Row],[Proyecto]],E$2:E564)</f>
        <v>0</v>
      </c>
    </row>
    <row r="565" spans="1:10" x14ac:dyDescent="0.25">
      <c r="A565" s="167">
        <v>43496</v>
      </c>
      <c r="B565">
        <v>4</v>
      </c>
      <c r="C565" t="s">
        <v>126</v>
      </c>
      <c r="D565">
        <v>6</v>
      </c>
      <c r="E565">
        <v>89</v>
      </c>
      <c r="F565">
        <v>0</v>
      </c>
      <c r="G565">
        <f>SUMIF(C$2:C565,Historico_y_Forms[[#This Row],[Proyecto]],D$2:D565)</f>
        <v>89</v>
      </c>
      <c r="H565">
        <f>SUMIF(C$2:C565,Historico_y_Forms[[#This Row],[Proyecto]],F$2:F565)</f>
        <v>0</v>
      </c>
      <c r="I565">
        <f>VLOOKUP(Historico_y_Forms[[#This Row],[Proyecto]],Dim_Proyectos[[#All],[Proyecto]:[Fecha de terminacion]],5,0)-Historico_y_Forms[[#This Row],[Ventas acumuladas]]+Historico_y_Forms[[#This Row],[Desistimientos acumulados]]</f>
        <v>151</v>
      </c>
      <c r="J565">
        <f>SUMIF(C$2:C565,Historico_y_Forms[[#This Row],[Proyecto]],E$2:E565)</f>
        <v>405</v>
      </c>
    </row>
    <row r="566" spans="1:10" x14ac:dyDescent="0.25">
      <c r="A566" s="167">
        <v>43496</v>
      </c>
      <c r="B566">
        <v>8</v>
      </c>
      <c r="C566" t="s">
        <v>77</v>
      </c>
      <c r="D566">
        <v>2</v>
      </c>
      <c r="E566">
        <v>3</v>
      </c>
      <c r="F566">
        <v>0</v>
      </c>
      <c r="G566">
        <f>SUMIF(C$2:C566,Historico_y_Forms[[#This Row],[Proyecto]],D$2:D566)</f>
        <v>53</v>
      </c>
      <c r="H566">
        <f>SUMIF(C$2:C566,Historico_y_Forms[[#This Row],[Proyecto]],F$2:F566)</f>
        <v>1</v>
      </c>
      <c r="I566">
        <f>VLOOKUP(Historico_y_Forms[[#This Row],[Proyecto]],Dim_Proyectos[[#All],[Proyecto]:[Fecha de terminacion]],5,0)-Historico_y_Forms[[#This Row],[Ventas acumuladas]]+Historico_y_Forms[[#This Row],[Desistimientos acumulados]]</f>
        <v>116</v>
      </c>
      <c r="J566">
        <f>SUMIF(C$2:C566,Historico_y_Forms[[#This Row],[Proyecto]],E$2:E566)</f>
        <v>24</v>
      </c>
    </row>
    <row r="567" spans="1:10" x14ac:dyDescent="0.25">
      <c r="A567" s="167">
        <v>43496</v>
      </c>
      <c r="B567">
        <v>18</v>
      </c>
      <c r="C567" t="s">
        <v>152</v>
      </c>
      <c r="D567">
        <v>0</v>
      </c>
      <c r="E567">
        <v>2</v>
      </c>
      <c r="F567">
        <v>0</v>
      </c>
      <c r="G567">
        <f>SUMIF(C$2:C567,Historico_y_Forms[[#This Row],[Proyecto]],D$2:D567)</f>
        <v>155</v>
      </c>
      <c r="H567">
        <f>SUMIF(C$2:C567,Historico_y_Forms[[#This Row],[Proyecto]],F$2:F567)</f>
        <v>0</v>
      </c>
      <c r="I567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567">
        <f>SUMIF(C$2:C567,Historico_y_Forms[[#This Row],[Proyecto]],E$2:E567)</f>
        <v>152</v>
      </c>
    </row>
    <row r="568" spans="1:10" x14ac:dyDescent="0.25">
      <c r="A568" s="167">
        <v>43496</v>
      </c>
      <c r="B568">
        <v>19</v>
      </c>
      <c r="C568" t="s">
        <v>138</v>
      </c>
      <c r="D568">
        <v>5</v>
      </c>
      <c r="E568">
        <v>6</v>
      </c>
      <c r="F568">
        <v>3</v>
      </c>
      <c r="G568">
        <f>SUMIF(C$2:C568,Historico_y_Forms[[#This Row],[Proyecto]],D$2:D568)</f>
        <v>43</v>
      </c>
      <c r="H568">
        <f>SUMIF(C$2:C568,Historico_y_Forms[[#This Row],[Proyecto]],F$2:F568)</f>
        <v>4</v>
      </c>
      <c r="I568">
        <f>VLOOKUP(Historico_y_Forms[[#This Row],[Proyecto]],Dim_Proyectos[[#All],[Proyecto]:[Fecha de terminacion]],5,0)-Historico_y_Forms[[#This Row],[Ventas acumuladas]]+Historico_y_Forms[[#This Row],[Desistimientos acumulados]]</f>
        <v>137</v>
      </c>
      <c r="J568">
        <f>SUMIF(C$2:C568,Historico_y_Forms[[#This Row],[Proyecto]],E$2:E568)</f>
        <v>56</v>
      </c>
    </row>
    <row r="569" spans="1:10" x14ac:dyDescent="0.25">
      <c r="A569" s="167">
        <v>43496</v>
      </c>
      <c r="B569">
        <v>20</v>
      </c>
      <c r="C569" t="s">
        <v>88</v>
      </c>
      <c r="D569">
        <v>0</v>
      </c>
      <c r="E569">
        <v>0</v>
      </c>
      <c r="F569">
        <v>0</v>
      </c>
      <c r="G569">
        <f>SUMIF(C$2:C569,Historico_y_Forms[[#This Row],[Proyecto]],D$2:D569)</f>
        <v>0</v>
      </c>
      <c r="H569">
        <f>SUMIF(C$2:C569,Historico_y_Forms[[#This Row],[Proyecto]],F$2:F569)</f>
        <v>0</v>
      </c>
      <c r="I5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69">
        <f>SUMIF(C$2:C569,Historico_y_Forms[[#This Row],[Proyecto]],E$2:E569)</f>
        <v>0</v>
      </c>
    </row>
    <row r="570" spans="1:10" x14ac:dyDescent="0.25">
      <c r="A570" s="167">
        <v>43496</v>
      </c>
      <c r="B570">
        <v>45</v>
      </c>
      <c r="C570" t="s">
        <v>155</v>
      </c>
      <c r="D570">
        <v>0</v>
      </c>
      <c r="E570">
        <v>0</v>
      </c>
      <c r="F570">
        <v>0</v>
      </c>
      <c r="G570">
        <f>SUMIF(C$2:C570,Historico_y_Forms[[#This Row],[Proyecto]],D$2:D570)</f>
        <v>133</v>
      </c>
      <c r="H570">
        <f>SUMIF(C$2:C570,Historico_y_Forms[[#This Row],[Proyecto]],F$2:F570)</f>
        <v>0</v>
      </c>
      <c r="I57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570">
        <f>SUMIF(C$2:C570,Historico_y_Forms[[#This Row],[Proyecto]],E$2:E570)</f>
        <v>0</v>
      </c>
    </row>
    <row r="571" spans="1:10" x14ac:dyDescent="0.25">
      <c r="A571" s="167">
        <v>43496</v>
      </c>
      <c r="B571">
        <v>31</v>
      </c>
      <c r="C571" t="s">
        <v>97</v>
      </c>
      <c r="D571">
        <v>0</v>
      </c>
      <c r="E571">
        <v>0</v>
      </c>
      <c r="F571">
        <v>0</v>
      </c>
      <c r="G571">
        <f>SUMIF(C$2:C571,Historico_y_Forms[[#This Row],[Proyecto]],D$2:D571)</f>
        <v>0</v>
      </c>
      <c r="H571">
        <f>SUMIF(C$2:C571,Historico_y_Forms[[#This Row],[Proyecto]],F$2:F571)</f>
        <v>0</v>
      </c>
      <c r="I57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71">
        <f>SUMIF(C$2:C571,Historico_y_Forms[[#This Row],[Proyecto]],E$2:E571)</f>
        <v>0</v>
      </c>
    </row>
    <row r="572" spans="1:10" x14ac:dyDescent="0.25">
      <c r="A572" s="167">
        <v>43496</v>
      </c>
      <c r="B572">
        <v>32</v>
      </c>
      <c r="C572" t="s">
        <v>100</v>
      </c>
      <c r="D572">
        <v>0</v>
      </c>
      <c r="E572">
        <v>0</v>
      </c>
      <c r="F572">
        <v>0</v>
      </c>
      <c r="G572">
        <f>SUMIF(C$2:C572,Historico_y_Forms[[#This Row],[Proyecto]],D$2:D572)</f>
        <v>0</v>
      </c>
      <c r="H572">
        <f>SUMIF(C$2:C572,Historico_y_Forms[[#This Row],[Proyecto]],F$2:F572)</f>
        <v>0</v>
      </c>
      <c r="I57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72">
        <f>SUMIF(C$2:C572,Historico_y_Forms[[#This Row],[Proyecto]],E$2:E572)</f>
        <v>0</v>
      </c>
    </row>
    <row r="573" spans="1:10" x14ac:dyDescent="0.25">
      <c r="A573" s="167">
        <v>43496</v>
      </c>
      <c r="B573">
        <v>33</v>
      </c>
      <c r="C573" t="s">
        <v>101</v>
      </c>
      <c r="D573">
        <v>0</v>
      </c>
      <c r="E573">
        <v>0</v>
      </c>
      <c r="F573">
        <v>0</v>
      </c>
      <c r="G573">
        <f>SUMIF(C$2:C573,Historico_y_Forms[[#This Row],[Proyecto]],D$2:D573)</f>
        <v>0</v>
      </c>
      <c r="H573">
        <f>SUMIF(C$2:C573,Historico_y_Forms[[#This Row],[Proyecto]],F$2:F573)</f>
        <v>0</v>
      </c>
      <c r="I57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573">
        <f>SUMIF(C$2:C573,Historico_y_Forms[[#This Row],[Proyecto]],E$2:E573)</f>
        <v>0</v>
      </c>
    </row>
    <row r="574" spans="1:10" x14ac:dyDescent="0.25">
      <c r="A574" s="167">
        <v>43496</v>
      </c>
      <c r="B574">
        <v>34</v>
      </c>
      <c r="C574" t="s">
        <v>102</v>
      </c>
      <c r="D574">
        <v>0</v>
      </c>
      <c r="E574">
        <v>0</v>
      </c>
      <c r="F574">
        <v>0</v>
      </c>
      <c r="G574">
        <f>SUMIF(C$2:C574,Historico_y_Forms[[#This Row],[Proyecto]],D$2:D574)</f>
        <v>0</v>
      </c>
      <c r="H574">
        <f>SUMIF(C$2:C574,Historico_y_Forms[[#This Row],[Proyecto]],F$2:F574)</f>
        <v>0</v>
      </c>
      <c r="I57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574">
        <f>SUMIF(C$2:C574,Historico_y_Forms[[#This Row],[Proyecto]],E$2:E574)</f>
        <v>0</v>
      </c>
    </row>
    <row r="575" spans="1:10" x14ac:dyDescent="0.25">
      <c r="A575" s="167">
        <v>43496</v>
      </c>
      <c r="B575">
        <v>29</v>
      </c>
      <c r="C575" t="s">
        <v>32</v>
      </c>
      <c r="D575">
        <v>0</v>
      </c>
      <c r="E575">
        <v>0</v>
      </c>
      <c r="F575">
        <v>0</v>
      </c>
      <c r="G575">
        <f>SUMIF(C$2:C575,Historico_y_Forms[[#This Row],[Proyecto]],D$2:D575)</f>
        <v>0</v>
      </c>
      <c r="H575">
        <f>SUMIF(C$2:C575,Historico_y_Forms[[#This Row],[Proyecto]],F$2:F575)</f>
        <v>0</v>
      </c>
      <c r="I57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75">
        <f>SUMIF(C$2:C575,Historico_y_Forms[[#This Row],[Proyecto]],E$2:E575)</f>
        <v>0</v>
      </c>
    </row>
    <row r="576" spans="1:10" x14ac:dyDescent="0.25">
      <c r="A576" s="167">
        <v>43496</v>
      </c>
      <c r="B576">
        <v>30</v>
      </c>
      <c r="C576" t="s">
        <v>33</v>
      </c>
      <c r="D576">
        <v>0</v>
      </c>
      <c r="E576">
        <v>0</v>
      </c>
      <c r="F576">
        <v>0</v>
      </c>
      <c r="G576">
        <f>SUMIF(C$2:C576,Historico_y_Forms[[#This Row],[Proyecto]],D$2:D576)</f>
        <v>0</v>
      </c>
      <c r="H576">
        <f>SUMIF(C$2:C576,Historico_y_Forms[[#This Row],[Proyecto]],F$2:F576)</f>
        <v>0</v>
      </c>
      <c r="I57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576">
        <f>SUMIF(C$2:C576,Historico_y_Forms[[#This Row],[Proyecto]],E$2:E576)</f>
        <v>0</v>
      </c>
    </row>
    <row r="577" spans="1:10" x14ac:dyDescent="0.25">
      <c r="A577" s="167">
        <v>43496</v>
      </c>
      <c r="B577">
        <v>9</v>
      </c>
      <c r="C577" t="s">
        <v>130</v>
      </c>
      <c r="D577">
        <v>0</v>
      </c>
      <c r="E577">
        <v>0</v>
      </c>
      <c r="F577">
        <v>0</v>
      </c>
      <c r="G577">
        <f>SUMIF(C$2:C577,Historico_y_Forms[[#This Row],[Proyecto]],D$2:D577)</f>
        <v>0</v>
      </c>
      <c r="H577">
        <f>SUMIF(C$2:C577,Historico_y_Forms[[#This Row],[Proyecto]],F$2:F577)</f>
        <v>0</v>
      </c>
      <c r="I57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577">
        <f>SUMIF(C$2:C577,Historico_y_Forms[[#This Row],[Proyecto]],E$2:E577)</f>
        <v>0</v>
      </c>
    </row>
    <row r="578" spans="1:10" x14ac:dyDescent="0.25">
      <c r="A578" s="167">
        <v>43496</v>
      </c>
      <c r="B578">
        <v>35</v>
      </c>
      <c r="C578" t="s">
        <v>144</v>
      </c>
      <c r="D578">
        <v>0</v>
      </c>
      <c r="E578">
        <v>0</v>
      </c>
      <c r="F578">
        <v>0</v>
      </c>
      <c r="G578">
        <f>SUMIF(C$2:C578,Historico_y_Forms[[#This Row],[Proyecto]],D$2:D578)</f>
        <v>0</v>
      </c>
      <c r="H578">
        <f>SUMIF(C$2:C578,Historico_y_Forms[[#This Row],[Proyecto]],F$2:F578)</f>
        <v>0</v>
      </c>
      <c r="I5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78">
        <f>SUMIF(C$2:C578,Historico_y_Forms[[#This Row],[Proyecto]],E$2:E578)</f>
        <v>0</v>
      </c>
    </row>
    <row r="579" spans="1:10" x14ac:dyDescent="0.25">
      <c r="A579" s="167">
        <v>43496</v>
      </c>
      <c r="B579">
        <v>42</v>
      </c>
      <c r="C579" t="s">
        <v>151</v>
      </c>
      <c r="D579">
        <v>0</v>
      </c>
      <c r="E579">
        <v>0</v>
      </c>
      <c r="F579">
        <v>0</v>
      </c>
      <c r="G579">
        <f>SUMIF(C$2:C579,Historico_y_Forms[[#This Row],[Proyecto]],D$2:D579)</f>
        <v>0</v>
      </c>
      <c r="H579">
        <f>SUMIF(C$2:C579,Historico_y_Forms[[#This Row],[Proyecto]],F$2:F579)</f>
        <v>0</v>
      </c>
      <c r="I57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579">
        <f>SUMIF(C$2:C579,Historico_y_Forms[[#This Row],[Proyecto]],E$2:E579)</f>
        <v>0</v>
      </c>
    </row>
    <row r="580" spans="1:10" x14ac:dyDescent="0.25">
      <c r="A580" s="167">
        <v>43496</v>
      </c>
      <c r="B580">
        <v>39</v>
      </c>
      <c r="C580" t="s">
        <v>178</v>
      </c>
      <c r="D580">
        <v>2</v>
      </c>
      <c r="E580">
        <v>3</v>
      </c>
      <c r="F580">
        <v>0</v>
      </c>
      <c r="G580">
        <f>SUMIF(C$2:C580,Historico_y_Forms[[#This Row],[Proyecto]],D$2:D580)</f>
        <v>84</v>
      </c>
      <c r="H580">
        <f>SUMIF(C$2:C580,Historico_y_Forms[[#This Row],[Proyecto]],F$2:F580)</f>
        <v>0</v>
      </c>
      <c r="I580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580">
        <f>SUMIF(C$2:C580,Historico_y_Forms[[#This Row],[Proyecto]],E$2:E580)</f>
        <v>68</v>
      </c>
    </row>
    <row r="581" spans="1:10" x14ac:dyDescent="0.25">
      <c r="A581" s="167">
        <v>43496</v>
      </c>
      <c r="B581">
        <v>36</v>
      </c>
      <c r="C581" t="s">
        <v>145</v>
      </c>
      <c r="D581">
        <v>2</v>
      </c>
      <c r="E581">
        <v>6</v>
      </c>
      <c r="F581">
        <v>0</v>
      </c>
      <c r="G581">
        <f>SUMIF(C$2:C581,Historico_y_Forms[[#This Row],[Proyecto]],D$2:D581)</f>
        <v>168</v>
      </c>
      <c r="H581">
        <f>SUMIF(C$2:C581,Historico_y_Forms[[#This Row],[Proyecto]],F$2:F581)</f>
        <v>0</v>
      </c>
      <c r="I581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581">
        <f>SUMIF(C$2:C581,Historico_y_Forms[[#This Row],[Proyecto]],E$2:E581)</f>
        <v>150</v>
      </c>
    </row>
    <row r="582" spans="1:10" x14ac:dyDescent="0.25">
      <c r="A582" s="167">
        <v>43496</v>
      </c>
      <c r="B582">
        <v>43</v>
      </c>
      <c r="C582" t="s">
        <v>153</v>
      </c>
      <c r="D582">
        <v>0</v>
      </c>
      <c r="E582">
        <v>0</v>
      </c>
      <c r="F582">
        <v>0</v>
      </c>
      <c r="G582">
        <f>SUMIF(C$2:C582,Historico_y_Forms[[#This Row],[Proyecto]],D$2:D582)</f>
        <v>81</v>
      </c>
      <c r="H582">
        <f>SUMIF(C$2:C582,Historico_y_Forms[[#This Row],[Proyecto]],F$2:F582)</f>
        <v>0</v>
      </c>
      <c r="I58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582">
        <f>SUMIF(C$2:C582,Historico_y_Forms[[#This Row],[Proyecto]],E$2:E582)</f>
        <v>24</v>
      </c>
    </row>
    <row r="583" spans="1:10" x14ac:dyDescent="0.25">
      <c r="A583" s="167">
        <v>43496</v>
      </c>
      <c r="B583">
        <v>21</v>
      </c>
      <c r="C583" t="s">
        <v>139</v>
      </c>
      <c r="D583">
        <v>0</v>
      </c>
      <c r="E583">
        <v>0</v>
      </c>
      <c r="F583">
        <v>0</v>
      </c>
      <c r="G583">
        <f>SUMIF(C$2:C583,Historico_y_Forms[[#This Row],[Proyecto]],D$2:D583)</f>
        <v>0</v>
      </c>
      <c r="H583">
        <f>SUMIF(C$2:C583,Historico_y_Forms[[#This Row],[Proyecto]],F$2:F583)</f>
        <v>0</v>
      </c>
      <c r="I58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583">
        <f>SUMIF(C$2:C583,Historico_y_Forms[[#This Row],[Proyecto]],E$2:E583)</f>
        <v>0</v>
      </c>
    </row>
    <row r="584" spans="1:10" x14ac:dyDescent="0.25">
      <c r="A584" s="167">
        <v>43496</v>
      </c>
      <c r="B584">
        <v>2</v>
      </c>
      <c r="C584" t="s">
        <v>51</v>
      </c>
      <c r="D584">
        <v>0</v>
      </c>
      <c r="E584">
        <v>0</v>
      </c>
      <c r="F584">
        <v>0</v>
      </c>
      <c r="G584">
        <f>SUMIF(C$2:C584,Historico_y_Forms[[#This Row],[Proyecto]],D$2:D584)</f>
        <v>0</v>
      </c>
      <c r="H584">
        <f>SUMIF(C$2:C584,Historico_y_Forms[[#This Row],[Proyecto]],F$2:F584)</f>
        <v>0</v>
      </c>
      <c r="I58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584">
        <f>SUMIF(C$2:C584,Historico_y_Forms[[#This Row],[Proyecto]],E$2:E584)</f>
        <v>0</v>
      </c>
    </row>
    <row r="585" spans="1:10" x14ac:dyDescent="0.25">
      <c r="A585" s="167">
        <v>43496</v>
      </c>
      <c r="B585">
        <v>3</v>
      </c>
      <c r="C585" t="s">
        <v>52</v>
      </c>
      <c r="D585">
        <v>0</v>
      </c>
      <c r="E585">
        <v>0</v>
      </c>
      <c r="F585">
        <v>0</v>
      </c>
      <c r="G585">
        <f>SUMIF(C$2:C585,Historico_y_Forms[[#This Row],[Proyecto]],D$2:D585)</f>
        <v>0</v>
      </c>
      <c r="H585">
        <f>SUMIF(C$2:C585,Historico_y_Forms[[#This Row],[Proyecto]],F$2:F585)</f>
        <v>0</v>
      </c>
      <c r="I58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585">
        <f>SUMIF(C$2:C585,Historico_y_Forms[[#This Row],[Proyecto]],E$2:E585)</f>
        <v>0</v>
      </c>
    </row>
    <row r="586" spans="1:10" x14ac:dyDescent="0.25">
      <c r="A586" s="167">
        <v>43496</v>
      </c>
      <c r="B586">
        <v>1</v>
      </c>
      <c r="C586" t="s">
        <v>50</v>
      </c>
      <c r="D586">
        <v>16</v>
      </c>
      <c r="E586">
        <v>18</v>
      </c>
      <c r="F586">
        <v>0</v>
      </c>
      <c r="G586">
        <f>SUMIF(C$2:C586,Historico_y_Forms[[#This Row],[Proyecto]],D$2:D586)</f>
        <v>193</v>
      </c>
      <c r="H586">
        <f>SUMIF(C$2:C586,Historico_y_Forms[[#This Row],[Proyecto]],F$2:F586)</f>
        <v>4</v>
      </c>
      <c r="I586">
        <f>VLOOKUP(Historico_y_Forms[[#This Row],[Proyecto]],Dim_Proyectos[[#All],[Proyecto]:[Fecha de terminacion]],5,0)-Historico_y_Forms[[#This Row],[Ventas acumuladas]]+Historico_y_Forms[[#This Row],[Desistimientos acumulados]]</f>
        <v>303</v>
      </c>
      <c r="J586">
        <f>SUMIF(C$2:C586,Historico_y_Forms[[#This Row],[Proyecto]],E$2:E586)</f>
        <v>118</v>
      </c>
    </row>
    <row r="587" spans="1:10" x14ac:dyDescent="0.25">
      <c r="A587" s="167">
        <v>43524</v>
      </c>
      <c r="B587">
        <v>22</v>
      </c>
      <c r="C587" t="s">
        <v>140</v>
      </c>
      <c r="D587">
        <v>0</v>
      </c>
      <c r="E587">
        <v>0</v>
      </c>
      <c r="F587">
        <v>0</v>
      </c>
      <c r="G587">
        <f>SUMIF(C$2:C587,Historico_y_Forms[[#This Row],[Proyecto]],D$2:D587)</f>
        <v>0</v>
      </c>
      <c r="H587">
        <f>SUMIF(C$2:C587,Historico_y_Forms[[#This Row],[Proyecto]],F$2:F587)</f>
        <v>0</v>
      </c>
      <c r="I58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587">
        <f>SUMIF(C$2:C587,Historico_y_Forms[[#This Row],[Proyecto]],E$2:E587)</f>
        <v>0</v>
      </c>
    </row>
    <row r="588" spans="1:10" x14ac:dyDescent="0.25">
      <c r="A588" s="167">
        <v>43524</v>
      </c>
      <c r="B588">
        <v>16</v>
      </c>
      <c r="C588" t="s">
        <v>136</v>
      </c>
      <c r="D588">
        <v>0</v>
      </c>
      <c r="E588">
        <v>0</v>
      </c>
      <c r="F588">
        <v>0</v>
      </c>
      <c r="G588">
        <f>SUMIF(C$2:C588,Historico_y_Forms[[#This Row],[Proyecto]],D$2:D588)</f>
        <v>0</v>
      </c>
      <c r="H588">
        <f>SUMIF(C$2:C588,Historico_y_Forms[[#This Row],[Proyecto]],F$2:F588)</f>
        <v>0</v>
      </c>
      <c r="I5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88">
        <f>SUMIF(C$2:C588,Historico_y_Forms[[#This Row],[Proyecto]],E$2:E588)</f>
        <v>0</v>
      </c>
    </row>
    <row r="589" spans="1:10" x14ac:dyDescent="0.25">
      <c r="A589" s="167">
        <v>43524</v>
      </c>
      <c r="B589">
        <v>17</v>
      </c>
      <c r="C589" t="s">
        <v>137</v>
      </c>
      <c r="D589">
        <v>0</v>
      </c>
      <c r="E589">
        <v>0</v>
      </c>
      <c r="F589">
        <v>0</v>
      </c>
      <c r="G589">
        <f>SUMIF(C$2:C589,Historico_y_Forms[[#This Row],[Proyecto]],D$2:D589)</f>
        <v>0</v>
      </c>
      <c r="H589">
        <f>SUMIF(C$2:C589,Historico_y_Forms[[#This Row],[Proyecto]],F$2:F589)</f>
        <v>0</v>
      </c>
      <c r="I58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589">
        <f>SUMIF(C$2:C589,Historico_y_Forms[[#This Row],[Proyecto]],E$2:E589)</f>
        <v>0</v>
      </c>
    </row>
    <row r="590" spans="1:10" x14ac:dyDescent="0.25">
      <c r="A590" s="167">
        <v>43524</v>
      </c>
      <c r="B590">
        <v>11</v>
      </c>
      <c r="C590" t="s">
        <v>131</v>
      </c>
      <c r="D590">
        <v>0</v>
      </c>
      <c r="E590">
        <v>0</v>
      </c>
      <c r="F590">
        <v>0</v>
      </c>
      <c r="G590">
        <f>SUMIF(C$2:C590,Historico_y_Forms[[#This Row],[Proyecto]],D$2:D590)</f>
        <v>0</v>
      </c>
      <c r="H590">
        <f>SUMIF(C$2:C590,Historico_y_Forms[[#This Row],[Proyecto]],F$2:F590)</f>
        <v>0</v>
      </c>
      <c r="I59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590">
        <f>SUMIF(C$2:C590,Historico_y_Forms[[#This Row],[Proyecto]],E$2:E590)</f>
        <v>0</v>
      </c>
    </row>
    <row r="591" spans="1:10" x14ac:dyDescent="0.25">
      <c r="A591" s="167">
        <v>43524</v>
      </c>
      <c r="B591">
        <v>40</v>
      </c>
      <c r="C591" t="s">
        <v>149</v>
      </c>
      <c r="D591">
        <v>4</v>
      </c>
      <c r="E591">
        <v>0</v>
      </c>
      <c r="F591">
        <v>0</v>
      </c>
      <c r="G591">
        <f>SUMIF(C$2:C591,Historico_y_Forms[[#This Row],[Proyecto]],D$2:D591)</f>
        <v>378</v>
      </c>
      <c r="H591">
        <f>SUMIF(C$2:C591,Historico_y_Forms[[#This Row],[Proyecto]],F$2:F591)</f>
        <v>0</v>
      </c>
      <c r="I591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591">
        <f>SUMIF(C$2:C591,Historico_y_Forms[[#This Row],[Proyecto]],E$2:E591)</f>
        <v>0</v>
      </c>
    </row>
    <row r="592" spans="1:10" x14ac:dyDescent="0.25">
      <c r="A592" s="167">
        <v>43524</v>
      </c>
      <c r="B592">
        <v>12</v>
      </c>
      <c r="C592" t="s">
        <v>132</v>
      </c>
      <c r="D592">
        <v>0</v>
      </c>
      <c r="E592">
        <v>0</v>
      </c>
      <c r="F592">
        <v>0</v>
      </c>
      <c r="G592">
        <f>SUMIF(C$2:C592,Historico_y_Forms[[#This Row],[Proyecto]],D$2:D592)</f>
        <v>0</v>
      </c>
      <c r="H592">
        <f>SUMIF(C$2:C592,Historico_y_Forms[[#This Row],[Proyecto]],F$2:F592)</f>
        <v>0</v>
      </c>
      <c r="I59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592">
        <f>SUMIF(C$2:C592,Historico_y_Forms[[#This Row],[Proyecto]],E$2:E592)</f>
        <v>0</v>
      </c>
    </row>
    <row r="593" spans="1:10" x14ac:dyDescent="0.25">
      <c r="A593" s="167">
        <v>43524</v>
      </c>
      <c r="B593">
        <v>13</v>
      </c>
      <c r="C593" t="s">
        <v>133</v>
      </c>
      <c r="D593">
        <v>0</v>
      </c>
      <c r="E593">
        <v>0</v>
      </c>
      <c r="F593">
        <v>0</v>
      </c>
      <c r="G593">
        <f>SUMIF(C$2:C593,Historico_y_Forms[[#This Row],[Proyecto]],D$2:D593)</f>
        <v>0</v>
      </c>
      <c r="H593">
        <f>SUMIF(C$2:C593,Historico_y_Forms[[#This Row],[Proyecto]],F$2:F593)</f>
        <v>0</v>
      </c>
      <c r="I59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593">
        <f>SUMIF(C$2:C593,Historico_y_Forms[[#This Row],[Proyecto]],E$2:E593)</f>
        <v>0</v>
      </c>
    </row>
    <row r="594" spans="1:10" x14ac:dyDescent="0.25">
      <c r="A594" s="167">
        <v>43524</v>
      </c>
      <c r="B594">
        <v>14</v>
      </c>
      <c r="C594" t="s">
        <v>134</v>
      </c>
      <c r="D594">
        <v>0</v>
      </c>
      <c r="E594">
        <v>0</v>
      </c>
      <c r="F594">
        <v>0</v>
      </c>
      <c r="G594">
        <f>SUMIF(C$2:C594,Historico_y_Forms[[#This Row],[Proyecto]],D$2:D594)</f>
        <v>0</v>
      </c>
      <c r="H594">
        <f>SUMIF(C$2:C594,Historico_y_Forms[[#This Row],[Proyecto]],F$2:F594)</f>
        <v>0</v>
      </c>
      <c r="I59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594">
        <f>SUMIF(C$2:C594,Historico_y_Forms[[#This Row],[Proyecto]],E$2:E594)</f>
        <v>0</v>
      </c>
    </row>
    <row r="595" spans="1:10" x14ac:dyDescent="0.25">
      <c r="A595" s="167">
        <v>43524</v>
      </c>
      <c r="B595">
        <v>15</v>
      </c>
      <c r="C595" t="s">
        <v>135</v>
      </c>
      <c r="D595">
        <v>0</v>
      </c>
      <c r="E595">
        <v>0</v>
      </c>
      <c r="F595">
        <v>0</v>
      </c>
      <c r="G595">
        <f>SUMIF(C$2:C595,Historico_y_Forms[[#This Row],[Proyecto]],D$2:D595)</f>
        <v>0</v>
      </c>
      <c r="H595">
        <f>SUMIF(C$2:C595,Historico_y_Forms[[#This Row],[Proyecto]],F$2:F595)</f>
        <v>0</v>
      </c>
      <c r="I59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595">
        <f>SUMIF(C$2:C595,Historico_y_Forms[[#This Row],[Proyecto]],E$2:E595)</f>
        <v>0</v>
      </c>
    </row>
    <row r="596" spans="1:10" x14ac:dyDescent="0.25">
      <c r="A596" s="167">
        <v>43524</v>
      </c>
      <c r="B596">
        <v>41</v>
      </c>
      <c r="C596" t="s">
        <v>150</v>
      </c>
      <c r="D596">
        <v>2</v>
      </c>
      <c r="E596">
        <v>6</v>
      </c>
      <c r="F596">
        <v>0</v>
      </c>
      <c r="G596">
        <f>SUMIF(C$2:C596,Historico_y_Forms[[#This Row],[Proyecto]],D$2:D596)</f>
        <v>138</v>
      </c>
      <c r="H596">
        <f>SUMIF(C$2:C596,Historico_y_Forms[[#This Row],[Proyecto]],F$2:F596)</f>
        <v>0</v>
      </c>
      <c r="I59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596">
        <f>SUMIF(C$2:C596,Historico_y_Forms[[#This Row],[Proyecto]],E$2:E596)</f>
        <v>120</v>
      </c>
    </row>
    <row r="597" spans="1:10" x14ac:dyDescent="0.25">
      <c r="A597" s="167">
        <v>43524</v>
      </c>
      <c r="B597">
        <v>10</v>
      </c>
      <c r="C597" t="s">
        <v>81</v>
      </c>
      <c r="D597">
        <v>0</v>
      </c>
      <c r="E597">
        <v>0</v>
      </c>
      <c r="F597">
        <v>0</v>
      </c>
      <c r="G597">
        <f>SUMIF(C$2:C597,Historico_y_Forms[[#This Row],[Proyecto]],D$2:D597)</f>
        <v>0</v>
      </c>
      <c r="H597">
        <f>SUMIF(C$2:C597,Historico_y_Forms[[#This Row],[Proyecto]],F$2:F597)</f>
        <v>0</v>
      </c>
      <c r="I59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597">
        <f>SUMIF(C$2:C597,Historico_y_Forms[[#This Row],[Proyecto]],E$2:E597)</f>
        <v>0</v>
      </c>
    </row>
    <row r="598" spans="1:10" x14ac:dyDescent="0.25">
      <c r="A598" s="167">
        <v>43524</v>
      </c>
      <c r="B598">
        <v>23</v>
      </c>
      <c r="C598" t="s">
        <v>142</v>
      </c>
      <c r="D598">
        <v>0</v>
      </c>
      <c r="E598">
        <v>0</v>
      </c>
      <c r="F598">
        <v>0</v>
      </c>
      <c r="G598">
        <f>SUMIF(C$2:C598,Historico_y_Forms[[#This Row],[Proyecto]],D$2:D598)</f>
        <v>96</v>
      </c>
      <c r="H598">
        <f>SUMIF(C$2:C598,Historico_y_Forms[[#This Row],[Proyecto]],F$2:F598)</f>
        <v>0</v>
      </c>
      <c r="I59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598">
        <f>SUMIF(C$2:C598,Historico_y_Forms[[#This Row],[Proyecto]],E$2:E598)</f>
        <v>0</v>
      </c>
    </row>
    <row r="599" spans="1:10" x14ac:dyDescent="0.25">
      <c r="A599" s="167">
        <v>43524</v>
      </c>
      <c r="B599">
        <v>24</v>
      </c>
      <c r="C599" t="s">
        <v>143</v>
      </c>
      <c r="D599">
        <v>2</v>
      </c>
      <c r="E599">
        <v>3</v>
      </c>
      <c r="F599">
        <v>1</v>
      </c>
      <c r="G599">
        <f>SUMIF(C$2:C599,Historico_y_Forms[[#This Row],[Proyecto]],D$2:D599)</f>
        <v>79</v>
      </c>
      <c r="H599">
        <f>SUMIF(C$2:C599,Historico_y_Forms[[#This Row],[Proyecto]],F$2:F599)</f>
        <v>8</v>
      </c>
      <c r="I599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599">
        <f>SUMIF(C$2:C599,Historico_y_Forms[[#This Row],[Proyecto]],E$2:E599)</f>
        <v>75</v>
      </c>
    </row>
    <row r="600" spans="1:10" x14ac:dyDescent="0.25">
      <c r="A600" s="167">
        <v>43524</v>
      </c>
      <c r="B600">
        <v>25</v>
      </c>
      <c r="C600" t="s">
        <v>92</v>
      </c>
      <c r="D600">
        <v>0</v>
      </c>
      <c r="E600">
        <v>0</v>
      </c>
      <c r="F600">
        <v>0</v>
      </c>
      <c r="G600">
        <f>SUMIF(C$2:C600,Historico_y_Forms[[#This Row],[Proyecto]],D$2:D600)</f>
        <v>0</v>
      </c>
      <c r="H600">
        <f>SUMIF(C$2:C600,Historico_y_Forms[[#This Row],[Proyecto]],F$2:F600)</f>
        <v>0</v>
      </c>
      <c r="I60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00">
        <f>SUMIF(C$2:C600,Historico_y_Forms[[#This Row],[Proyecto]],E$2:E600)</f>
        <v>0</v>
      </c>
    </row>
    <row r="601" spans="1:10" x14ac:dyDescent="0.25">
      <c r="A601" s="167">
        <v>43524</v>
      </c>
      <c r="B601">
        <v>26</v>
      </c>
      <c r="C601" t="s">
        <v>141</v>
      </c>
      <c r="D601">
        <v>0</v>
      </c>
      <c r="E601">
        <v>0</v>
      </c>
      <c r="F601">
        <v>0</v>
      </c>
      <c r="G601">
        <f>SUMIF(C$2:C601,Historico_y_Forms[[#This Row],[Proyecto]],D$2:D601)</f>
        <v>0</v>
      </c>
      <c r="H601">
        <f>SUMIF(C$2:C601,Historico_y_Forms[[#This Row],[Proyecto]],F$2:F601)</f>
        <v>0</v>
      </c>
      <c r="I60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01">
        <f>SUMIF(C$2:C601,Historico_y_Forms[[#This Row],[Proyecto]],E$2:E601)</f>
        <v>0</v>
      </c>
    </row>
    <row r="602" spans="1:10" x14ac:dyDescent="0.25">
      <c r="A602" s="167">
        <v>43524</v>
      </c>
      <c r="B602">
        <v>7</v>
      </c>
      <c r="C602" t="s">
        <v>128</v>
      </c>
      <c r="D602">
        <v>0</v>
      </c>
      <c r="E602">
        <v>0</v>
      </c>
      <c r="F602">
        <v>0</v>
      </c>
      <c r="G602">
        <f>SUMIF(C$2:C602,Historico_y_Forms[[#This Row],[Proyecto]],D$2:D602)</f>
        <v>0</v>
      </c>
      <c r="H602">
        <f>SUMIF(C$2:C602,Historico_y_Forms[[#This Row],[Proyecto]],F$2:F602)</f>
        <v>0</v>
      </c>
      <c r="I60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02">
        <f>SUMIF(C$2:C602,Historico_y_Forms[[#This Row],[Proyecto]],E$2:E602)</f>
        <v>0</v>
      </c>
    </row>
    <row r="603" spans="1:10" x14ac:dyDescent="0.25">
      <c r="A603" s="167">
        <v>43524</v>
      </c>
      <c r="B603">
        <v>27</v>
      </c>
      <c r="C603" t="s">
        <v>30</v>
      </c>
      <c r="D603">
        <v>0</v>
      </c>
      <c r="E603">
        <v>0</v>
      </c>
      <c r="F603">
        <v>0</v>
      </c>
      <c r="G603">
        <f>SUMIF(C$2:C603,Historico_y_Forms[[#This Row],[Proyecto]],D$2:D603)</f>
        <v>0</v>
      </c>
      <c r="H603">
        <f>SUMIF(C$2:C603,Historico_y_Forms[[#This Row],[Proyecto]],F$2:F603)</f>
        <v>0</v>
      </c>
      <c r="I60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03">
        <f>SUMIF(C$2:C603,Historico_y_Forms[[#This Row],[Proyecto]],E$2:E603)</f>
        <v>0</v>
      </c>
    </row>
    <row r="604" spans="1:10" x14ac:dyDescent="0.25">
      <c r="A604" s="167">
        <v>43524</v>
      </c>
      <c r="B604">
        <v>28</v>
      </c>
      <c r="C604" t="s">
        <v>31</v>
      </c>
      <c r="D604">
        <v>0</v>
      </c>
      <c r="E604">
        <v>0</v>
      </c>
      <c r="F604">
        <v>0</v>
      </c>
      <c r="G604">
        <f>SUMIF(C$2:C604,Historico_y_Forms[[#This Row],[Proyecto]],D$2:D604)</f>
        <v>0</v>
      </c>
      <c r="H604">
        <f>SUMIF(C$2:C604,Historico_y_Forms[[#This Row],[Proyecto]],F$2:F604)</f>
        <v>0</v>
      </c>
      <c r="I6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04">
        <f>SUMIF(C$2:C604,Historico_y_Forms[[#This Row],[Proyecto]],E$2:E604)</f>
        <v>0</v>
      </c>
    </row>
    <row r="605" spans="1:10" x14ac:dyDescent="0.25">
      <c r="A605" s="167">
        <v>43524</v>
      </c>
      <c r="B605">
        <v>44</v>
      </c>
      <c r="C605" t="s">
        <v>154</v>
      </c>
      <c r="D605">
        <v>1</v>
      </c>
      <c r="E605">
        <v>0</v>
      </c>
      <c r="F605">
        <v>0</v>
      </c>
      <c r="G605">
        <f>SUMIF(C$2:C605,Historico_y_Forms[[#This Row],[Proyecto]],D$2:D605)</f>
        <v>87</v>
      </c>
      <c r="H605">
        <f>SUMIF(C$2:C605,Historico_y_Forms[[#This Row],[Proyecto]],F$2:F605)</f>
        <v>0</v>
      </c>
      <c r="I605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605">
        <f>SUMIF(C$2:C605,Historico_y_Forms[[#This Row],[Proyecto]],E$2:E605)</f>
        <v>96</v>
      </c>
    </row>
    <row r="606" spans="1:10" x14ac:dyDescent="0.25">
      <c r="A606" s="167">
        <v>43524</v>
      </c>
      <c r="B606">
        <v>37</v>
      </c>
      <c r="C606" t="s">
        <v>146</v>
      </c>
      <c r="D606">
        <v>4</v>
      </c>
      <c r="E606">
        <v>3</v>
      </c>
      <c r="F606">
        <v>0</v>
      </c>
      <c r="G606">
        <f>SUMIF(C$2:C606,Historico_y_Forms[[#This Row],[Proyecto]],D$2:D606)</f>
        <v>172</v>
      </c>
      <c r="H606">
        <f>SUMIF(C$2:C606,Historico_y_Forms[[#This Row],[Proyecto]],F$2:F606)</f>
        <v>0</v>
      </c>
      <c r="I60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606">
        <f>SUMIF(C$2:C606,Historico_y_Forms[[#This Row],[Proyecto]],E$2:E606)</f>
        <v>138</v>
      </c>
    </row>
    <row r="607" spans="1:10" x14ac:dyDescent="0.25">
      <c r="A607" s="167">
        <v>43524</v>
      </c>
      <c r="B607">
        <v>6</v>
      </c>
      <c r="C607" t="s">
        <v>127</v>
      </c>
      <c r="D607">
        <v>0</v>
      </c>
      <c r="E607">
        <v>0</v>
      </c>
      <c r="F607">
        <v>0</v>
      </c>
      <c r="G607">
        <f>SUMIF(C$2:C607,Historico_y_Forms[[#This Row],[Proyecto]],D$2:D607)</f>
        <v>0</v>
      </c>
      <c r="H607">
        <f>SUMIF(C$2:C607,Historico_y_Forms[[#This Row],[Proyecto]],F$2:F607)</f>
        <v>0</v>
      </c>
      <c r="I60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07">
        <f>SUMIF(C$2:C607,Historico_y_Forms[[#This Row],[Proyecto]],E$2:E607)</f>
        <v>0</v>
      </c>
    </row>
    <row r="608" spans="1:10" x14ac:dyDescent="0.25">
      <c r="A608" s="167">
        <v>43524</v>
      </c>
      <c r="B608">
        <v>5</v>
      </c>
      <c r="C608" t="s">
        <v>125</v>
      </c>
      <c r="D608">
        <v>6</v>
      </c>
      <c r="E608">
        <v>10</v>
      </c>
      <c r="F608">
        <v>0</v>
      </c>
      <c r="G608">
        <f>SUMIF(C$2:C608,Historico_y_Forms[[#This Row],[Proyecto]],D$2:D608)</f>
        <v>54</v>
      </c>
      <c r="H608">
        <f>SUMIF(C$2:C608,Historico_y_Forms[[#This Row],[Proyecto]],F$2:F608)</f>
        <v>0</v>
      </c>
      <c r="I608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608">
        <f>SUMIF(C$2:C608,Historico_y_Forms[[#This Row],[Proyecto]],E$2:E608)</f>
        <v>50</v>
      </c>
    </row>
    <row r="609" spans="1:10" x14ac:dyDescent="0.25">
      <c r="A609" s="167">
        <v>43524</v>
      </c>
      <c r="B609">
        <v>38</v>
      </c>
      <c r="C609" t="s">
        <v>147</v>
      </c>
      <c r="D609">
        <v>3</v>
      </c>
      <c r="E609">
        <v>0</v>
      </c>
      <c r="F609">
        <v>0</v>
      </c>
      <c r="G609">
        <f>SUMIF(C$2:C609,Historico_y_Forms[[#This Row],[Proyecto]],D$2:D609)</f>
        <v>175</v>
      </c>
      <c r="H609">
        <f>SUMIF(C$2:C609,Historico_y_Forms[[#This Row],[Proyecto]],F$2:F609)</f>
        <v>0</v>
      </c>
      <c r="I60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09">
        <f>SUMIF(C$2:C609,Historico_y_Forms[[#This Row],[Proyecto]],E$2:E609)</f>
        <v>0</v>
      </c>
    </row>
    <row r="610" spans="1:10" x14ac:dyDescent="0.25">
      <c r="A610" s="167">
        <v>43524</v>
      </c>
      <c r="B610">
        <v>4</v>
      </c>
      <c r="C610" t="s">
        <v>126</v>
      </c>
      <c r="D610">
        <v>7</v>
      </c>
      <c r="E610">
        <v>96</v>
      </c>
      <c r="F610">
        <v>1</v>
      </c>
      <c r="G610">
        <f>SUMIF(C$2:C610,Historico_y_Forms[[#This Row],[Proyecto]],D$2:D610)</f>
        <v>96</v>
      </c>
      <c r="H610">
        <f>SUMIF(C$2:C610,Historico_y_Forms[[#This Row],[Proyecto]],F$2:F610)</f>
        <v>1</v>
      </c>
      <c r="I610">
        <f>VLOOKUP(Historico_y_Forms[[#This Row],[Proyecto]],Dim_Proyectos[[#All],[Proyecto]:[Fecha de terminacion]],5,0)-Historico_y_Forms[[#This Row],[Ventas acumuladas]]+Historico_y_Forms[[#This Row],[Desistimientos acumulados]]</f>
        <v>145</v>
      </c>
      <c r="J610">
        <f>SUMIF(C$2:C610,Historico_y_Forms[[#This Row],[Proyecto]],E$2:E610)</f>
        <v>501</v>
      </c>
    </row>
    <row r="611" spans="1:10" x14ac:dyDescent="0.25">
      <c r="A611" s="167">
        <v>43524</v>
      </c>
      <c r="B611">
        <v>8</v>
      </c>
      <c r="C611" t="s">
        <v>77</v>
      </c>
      <c r="D611">
        <v>2</v>
      </c>
      <c r="E611">
        <v>3</v>
      </c>
      <c r="F611">
        <v>1</v>
      </c>
      <c r="G611">
        <f>SUMIF(C$2:C611,Historico_y_Forms[[#This Row],[Proyecto]],D$2:D611)</f>
        <v>55</v>
      </c>
      <c r="H611">
        <f>SUMIF(C$2:C611,Historico_y_Forms[[#This Row],[Proyecto]],F$2:F611)</f>
        <v>2</v>
      </c>
      <c r="I611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611">
        <f>SUMIF(C$2:C611,Historico_y_Forms[[#This Row],[Proyecto]],E$2:E611)</f>
        <v>27</v>
      </c>
    </row>
    <row r="612" spans="1:10" x14ac:dyDescent="0.25">
      <c r="A612" s="167">
        <v>43524</v>
      </c>
      <c r="B612">
        <v>18</v>
      </c>
      <c r="C612" t="s">
        <v>152</v>
      </c>
      <c r="D612">
        <v>0</v>
      </c>
      <c r="E612">
        <v>2</v>
      </c>
      <c r="F612">
        <v>0</v>
      </c>
      <c r="G612">
        <f>SUMIF(C$2:C612,Historico_y_Forms[[#This Row],[Proyecto]],D$2:D612)</f>
        <v>155</v>
      </c>
      <c r="H612">
        <f>SUMIF(C$2:C612,Historico_y_Forms[[#This Row],[Proyecto]],F$2:F612)</f>
        <v>0</v>
      </c>
      <c r="I612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612">
        <f>SUMIF(C$2:C612,Historico_y_Forms[[#This Row],[Proyecto]],E$2:E612)</f>
        <v>154</v>
      </c>
    </row>
    <row r="613" spans="1:10" x14ac:dyDescent="0.25">
      <c r="A613" s="167">
        <v>43524</v>
      </c>
      <c r="B613">
        <v>19</v>
      </c>
      <c r="C613" t="s">
        <v>138</v>
      </c>
      <c r="D613">
        <v>7</v>
      </c>
      <c r="E613">
        <v>6</v>
      </c>
      <c r="F613">
        <v>0</v>
      </c>
      <c r="G613">
        <f>SUMIF(C$2:C613,Historico_y_Forms[[#This Row],[Proyecto]],D$2:D613)</f>
        <v>50</v>
      </c>
      <c r="H613">
        <f>SUMIF(C$2:C613,Historico_y_Forms[[#This Row],[Proyecto]],F$2:F613)</f>
        <v>4</v>
      </c>
      <c r="I6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13">
        <f>SUMIF(C$2:C613,Historico_y_Forms[[#This Row],[Proyecto]],E$2:E613)</f>
        <v>62</v>
      </c>
    </row>
    <row r="614" spans="1:10" x14ac:dyDescent="0.25">
      <c r="A614" s="167">
        <v>43524</v>
      </c>
      <c r="B614">
        <v>20</v>
      </c>
      <c r="C614" t="s">
        <v>88</v>
      </c>
      <c r="D614">
        <v>0</v>
      </c>
      <c r="E614">
        <v>0</v>
      </c>
      <c r="F614">
        <v>0</v>
      </c>
      <c r="G614">
        <f>SUMIF(C$2:C614,Historico_y_Forms[[#This Row],[Proyecto]],D$2:D614)</f>
        <v>0</v>
      </c>
      <c r="H614">
        <f>SUMIF(C$2:C614,Historico_y_Forms[[#This Row],[Proyecto]],F$2:F614)</f>
        <v>0</v>
      </c>
      <c r="I61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14">
        <f>SUMIF(C$2:C614,Historico_y_Forms[[#This Row],[Proyecto]],E$2:E614)</f>
        <v>0</v>
      </c>
    </row>
    <row r="615" spans="1:10" x14ac:dyDescent="0.25">
      <c r="A615" s="167">
        <v>43524</v>
      </c>
      <c r="B615">
        <v>45</v>
      </c>
      <c r="C615" t="s">
        <v>155</v>
      </c>
      <c r="D615">
        <v>0</v>
      </c>
      <c r="E615">
        <v>0</v>
      </c>
      <c r="F615">
        <v>0</v>
      </c>
      <c r="G615">
        <f>SUMIF(C$2:C615,Historico_y_Forms[[#This Row],[Proyecto]],D$2:D615)</f>
        <v>133</v>
      </c>
      <c r="H615">
        <f>SUMIF(C$2:C615,Historico_y_Forms[[#This Row],[Proyecto]],F$2:F615)</f>
        <v>0</v>
      </c>
      <c r="I61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615">
        <f>SUMIF(C$2:C615,Historico_y_Forms[[#This Row],[Proyecto]],E$2:E615)</f>
        <v>0</v>
      </c>
    </row>
    <row r="616" spans="1:10" x14ac:dyDescent="0.25">
      <c r="A616" s="167">
        <v>43524</v>
      </c>
      <c r="B616">
        <v>31</v>
      </c>
      <c r="C616" t="s">
        <v>97</v>
      </c>
      <c r="D616">
        <v>0</v>
      </c>
      <c r="E616">
        <v>0</v>
      </c>
      <c r="F616">
        <v>0</v>
      </c>
      <c r="G616">
        <f>SUMIF(C$2:C616,Historico_y_Forms[[#This Row],[Proyecto]],D$2:D616)</f>
        <v>0</v>
      </c>
      <c r="H616">
        <f>SUMIF(C$2:C616,Historico_y_Forms[[#This Row],[Proyecto]],F$2:F616)</f>
        <v>0</v>
      </c>
      <c r="I61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16">
        <f>SUMIF(C$2:C616,Historico_y_Forms[[#This Row],[Proyecto]],E$2:E616)</f>
        <v>0</v>
      </c>
    </row>
    <row r="617" spans="1:10" x14ac:dyDescent="0.25">
      <c r="A617" s="167">
        <v>43524</v>
      </c>
      <c r="B617">
        <v>32</v>
      </c>
      <c r="C617" t="s">
        <v>100</v>
      </c>
      <c r="D617">
        <v>0</v>
      </c>
      <c r="E617">
        <v>0</v>
      </c>
      <c r="F617">
        <v>0</v>
      </c>
      <c r="G617">
        <f>SUMIF(C$2:C617,Historico_y_Forms[[#This Row],[Proyecto]],D$2:D617)</f>
        <v>0</v>
      </c>
      <c r="H617">
        <f>SUMIF(C$2:C617,Historico_y_Forms[[#This Row],[Proyecto]],F$2:F617)</f>
        <v>0</v>
      </c>
      <c r="I61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17">
        <f>SUMIF(C$2:C617,Historico_y_Forms[[#This Row],[Proyecto]],E$2:E617)</f>
        <v>0</v>
      </c>
    </row>
    <row r="618" spans="1:10" x14ac:dyDescent="0.25">
      <c r="A618" s="167">
        <v>43524</v>
      </c>
      <c r="B618">
        <v>33</v>
      </c>
      <c r="C618" t="s">
        <v>101</v>
      </c>
      <c r="D618">
        <v>0</v>
      </c>
      <c r="E618">
        <v>0</v>
      </c>
      <c r="F618">
        <v>0</v>
      </c>
      <c r="G618">
        <f>SUMIF(C$2:C618,Historico_y_Forms[[#This Row],[Proyecto]],D$2:D618)</f>
        <v>0</v>
      </c>
      <c r="H618">
        <f>SUMIF(C$2:C618,Historico_y_Forms[[#This Row],[Proyecto]],F$2:F618)</f>
        <v>0</v>
      </c>
      <c r="I61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18">
        <f>SUMIF(C$2:C618,Historico_y_Forms[[#This Row],[Proyecto]],E$2:E618)</f>
        <v>0</v>
      </c>
    </row>
    <row r="619" spans="1:10" x14ac:dyDescent="0.25">
      <c r="A619" s="167">
        <v>43524</v>
      </c>
      <c r="B619">
        <v>34</v>
      </c>
      <c r="C619" t="s">
        <v>102</v>
      </c>
      <c r="D619">
        <v>0</v>
      </c>
      <c r="E619">
        <v>0</v>
      </c>
      <c r="F619">
        <v>0</v>
      </c>
      <c r="G619">
        <f>SUMIF(C$2:C619,Historico_y_Forms[[#This Row],[Proyecto]],D$2:D619)</f>
        <v>0</v>
      </c>
      <c r="H619">
        <f>SUMIF(C$2:C619,Historico_y_Forms[[#This Row],[Proyecto]],F$2:F619)</f>
        <v>0</v>
      </c>
      <c r="I61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619">
        <f>SUMIF(C$2:C619,Historico_y_Forms[[#This Row],[Proyecto]],E$2:E619)</f>
        <v>0</v>
      </c>
    </row>
    <row r="620" spans="1:10" x14ac:dyDescent="0.25">
      <c r="A620" s="167">
        <v>43524</v>
      </c>
      <c r="B620">
        <v>29</v>
      </c>
      <c r="C620" t="s">
        <v>32</v>
      </c>
      <c r="D620">
        <v>0</v>
      </c>
      <c r="E620">
        <v>0</v>
      </c>
      <c r="F620">
        <v>0</v>
      </c>
      <c r="G620">
        <f>SUMIF(C$2:C620,Historico_y_Forms[[#This Row],[Proyecto]],D$2:D620)</f>
        <v>0</v>
      </c>
      <c r="H620">
        <f>SUMIF(C$2:C620,Historico_y_Forms[[#This Row],[Proyecto]],F$2:F620)</f>
        <v>0</v>
      </c>
      <c r="I62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20">
        <f>SUMIF(C$2:C620,Historico_y_Forms[[#This Row],[Proyecto]],E$2:E620)</f>
        <v>0</v>
      </c>
    </row>
    <row r="621" spans="1:10" x14ac:dyDescent="0.25">
      <c r="A621" s="167">
        <v>43524</v>
      </c>
      <c r="B621">
        <v>30</v>
      </c>
      <c r="C621" t="s">
        <v>33</v>
      </c>
      <c r="D621">
        <v>0</v>
      </c>
      <c r="E621">
        <v>0</v>
      </c>
      <c r="F621">
        <v>0</v>
      </c>
      <c r="G621">
        <f>SUMIF(C$2:C621,Historico_y_Forms[[#This Row],[Proyecto]],D$2:D621)</f>
        <v>0</v>
      </c>
      <c r="H621">
        <f>SUMIF(C$2:C621,Historico_y_Forms[[#This Row],[Proyecto]],F$2:F621)</f>
        <v>0</v>
      </c>
      <c r="I62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21">
        <f>SUMIF(C$2:C621,Historico_y_Forms[[#This Row],[Proyecto]],E$2:E621)</f>
        <v>0</v>
      </c>
    </row>
    <row r="622" spans="1:10" x14ac:dyDescent="0.25">
      <c r="A622" s="167">
        <v>43524</v>
      </c>
      <c r="B622">
        <v>9</v>
      </c>
      <c r="C622" t="s">
        <v>130</v>
      </c>
      <c r="D622">
        <v>0</v>
      </c>
      <c r="E622">
        <v>0</v>
      </c>
      <c r="F622">
        <v>0</v>
      </c>
      <c r="G622">
        <f>SUMIF(C$2:C622,Historico_y_Forms[[#This Row],[Proyecto]],D$2:D622)</f>
        <v>0</v>
      </c>
      <c r="H622">
        <f>SUMIF(C$2:C622,Historico_y_Forms[[#This Row],[Proyecto]],F$2:F622)</f>
        <v>0</v>
      </c>
      <c r="I62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622">
        <f>SUMIF(C$2:C622,Historico_y_Forms[[#This Row],[Proyecto]],E$2:E622)</f>
        <v>0</v>
      </c>
    </row>
    <row r="623" spans="1:10" x14ac:dyDescent="0.25">
      <c r="A623" s="167">
        <v>43524</v>
      </c>
      <c r="B623">
        <v>35</v>
      </c>
      <c r="C623" t="s">
        <v>144</v>
      </c>
      <c r="D623">
        <v>0</v>
      </c>
      <c r="E623">
        <v>0</v>
      </c>
      <c r="F623">
        <v>0</v>
      </c>
      <c r="G623">
        <f>SUMIF(C$2:C623,Historico_y_Forms[[#This Row],[Proyecto]],D$2:D623)</f>
        <v>0</v>
      </c>
      <c r="H623">
        <f>SUMIF(C$2:C623,Historico_y_Forms[[#This Row],[Proyecto]],F$2:F623)</f>
        <v>0</v>
      </c>
      <c r="I6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23">
        <f>SUMIF(C$2:C623,Historico_y_Forms[[#This Row],[Proyecto]],E$2:E623)</f>
        <v>0</v>
      </c>
    </row>
    <row r="624" spans="1:10" x14ac:dyDescent="0.25">
      <c r="A624" s="167">
        <v>43524</v>
      </c>
      <c r="B624">
        <v>42</v>
      </c>
      <c r="C624" t="s">
        <v>151</v>
      </c>
      <c r="D624">
        <v>0</v>
      </c>
      <c r="E624">
        <v>0</v>
      </c>
      <c r="F624">
        <v>0</v>
      </c>
      <c r="G624">
        <f>SUMIF(C$2:C624,Historico_y_Forms[[#This Row],[Proyecto]],D$2:D624)</f>
        <v>0</v>
      </c>
      <c r="H624">
        <f>SUMIF(C$2:C624,Historico_y_Forms[[#This Row],[Proyecto]],F$2:F624)</f>
        <v>0</v>
      </c>
      <c r="I624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624">
        <f>SUMIF(C$2:C624,Historico_y_Forms[[#This Row],[Proyecto]],E$2:E624)</f>
        <v>0</v>
      </c>
    </row>
    <row r="625" spans="1:10" x14ac:dyDescent="0.25">
      <c r="A625" s="167">
        <v>43524</v>
      </c>
      <c r="B625">
        <v>39</v>
      </c>
      <c r="C625" t="s">
        <v>178</v>
      </c>
      <c r="D625">
        <v>2</v>
      </c>
      <c r="E625">
        <v>3</v>
      </c>
      <c r="F625">
        <v>0</v>
      </c>
      <c r="G625">
        <f>SUMIF(C$2:C625,Historico_y_Forms[[#This Row],[Proyecto]],D$2:D625)</f>
        <v>86</v>
      </c>
      <c r="H625">
        <f>SUMIF(C$2:C625,Historico_y_Forms[[#This Row],[Proyecto]],F$2:F625)</f>
        <v>0</v>
      </c>
      <c r="I625">
        <f>VLOOKUP(Historico_y_Forms[[#This Row],[Proyecto]],Dim_Proyectos[[#All],[Proyecto]:[Fecha de terminacion]],5,0)-Historico_y_Forms[[#This Row],[Ventas acumuladas]]+Historico_y_Forms[[#This Row],[Desistimientos acumulados]]</f>
        <v>98</v>
      </c>
      <c r="J625">
        <f>SUMIF(C$2:C625,Historico_y_Forms[[#This Row],[Proyecto]],E$2:E625)</f>
        <v>71</v>
      </c>
    </row>
    <row r="626" spans="1:10" x14ac:dyDescent="0.25">
      <c r="A626" s="167">
        <v>43524</v>
      </c>
      <c r="B626">
        <v>36</v>
      </c>
      <c r="C626" t="s">
        <v>145</v>
      </c>
      <c r="D626">
        <v>3</v>
      </c>
      <c r="E626">
        <v>6</v>
      </c>
      <c r="F626">
        <v>0</v>
      </c>
      <c r="G626">
        <f>SUMIF(C$2:C626,Historico_y_Forms[[#This Row],[Proyecto]],D$2:D626)</f>
        <v>171</v>
      </c>
      <c r="H626">
        <f>SUMIF(C$2:C626,Historico_y_Forms[[#This Row],[Proyecto]],F$2:F626)</f>
        <v>0</v>
      </c>
      <c r="I626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626">
        <f>SUMIF(C$2:C626,Historico_y_Forms[[#This Row],[Proyecto]],E$2:E626)</f>
        <v>156</v>
      </c>
    </row>
    <row r="627" spans="1:10" x14ac:dyDescent="0.25">
      <c r="A627" s="167">
        <v>43524</v>
      </c>
      <c r="B627">
        <v>43</v>
      </c>
      <c r="C627" t="s">
        <v>153</v>
      </c>
      <c r="D627">
        <v>0</v>
      </c>
      <c r="E627">
        <v>0</v>
      </c>
      <c r="F627">
        <v>0</v>
      </c>
      <c r="G627">
        <f>SUMIF(C$2:C627,Historico_y_Forms[[#This Row],[Proyecto]],D$2:D627)</f>
        <v>81</v>
      </c>
      <c r="H627">
        <f>SUMIF(C$2:C627,Historico_y_Forms[[#This Row],[Proyecto]],F$2:F627)</f>
        <v>0</v>
      </c>
      <c r="I62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627">
        <f>SUMIF(C$2:C627,Historico_y_Forms[[#This Row],[Proyecto]],E$2:E627)</f>
        <v>24</v>
      </c>
    </row>
    <row r="628" spans="1:10" x14ac:dyDescent="0.25">
      <c r="A628" s="167">
        <v>43524</v>
      </c>
      <c r="B628">
        <v>21</v>
      </c>
      <c r="C628" t="s">
        <v>139</v>
      </c>
      <c r="D628">
        <v>0</v>
      </c>
      <c r="E628">
        <v>0</v>
      </c>
      <c r="F628">
        <v>0</v>
      </c>
      <c r="G628">
        <f>SUMIF(C$2:C628,Historico_y_Forms[[#This Row],[Proyecto]],D$2:D628)</f>
        <v>0</v>
      </c>
      <c r="H628">
        <f>SUMIF(C$2:C628,Historico_y_Forms[[#This Row],[Proyecto]],F$2:F628)</f>
        <v>0</v>
      </c>
      <c r="I62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628">
        <f>SUMIF(C$2:C628,Historico_y_Forms[[#This Row],[Proyecto]],E$2:E628)</f>
        <v>0</v>
      </c>
    </row>
    <row r="629" spans="1:10" x14ac:dyDescent="0.25">
      <c r="A629" s="167">
        <v>43524</v>
      </c>
      <c r="B629">
        <v>2</v>
      </c>
      <c r="C629" t="s">
        <v>51</v>
      </c>
      <c r="D629">
        <v>0</v>
      </c>
      <c r="E629">
        <v>0</v>
      </c>
      <c r="F629">
        <v>0</v>
      </c>
      <c r="G629">
        <f>SUMIF(C$2:C629,Historico_y_Forms[[#This Row],[Proyecto]],D$2:D629)</f>
        <v>0</v>
      </c>
      <c r="H629">
        <f>SUMIF(C$2:C629,Historico_y_Forms[[#This Row],[Proyecto]],F$2:F629)</f>
        <v>0</v>
      </c>
      <c r="I62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629">
        <f>SUMIF(C$2:C629,Historico_y_Forms[[#This Row],[Proyecto]],E$2:E629)</f>
        <v>0</v>
      </c>
    </row>
    <row r="630" spans="1:10" x14ac:dyDescent="0.25">
      <c r="A630" s="167">
        <v>43524</v>
      </c>
      <c r="B630">
        <v>3</v>
      </c>
      <c r="C630" t="s">
        <v>52</v>
      </c>
      <c r="D630">
        <v>0</v>
      </c>
      <c r="E630">
        <v>0</v>
      </c>
      <c r="F630">
        <v>0</v>
      </c>
      <c r="G630">
        <f>SUMIF(C$2:C630,Historico_y_Forms[[#This Row],[Proyecto]],D$2:D630)</f>
        <v>0</v>
      </c>
      <c r="H630">
        <f>SUMIF(C$2:C630,Historico_y_Forms[[#This Row],[Proyecto]],F$2:F630)</f>
        <v>0</v>
      </c>
      <c r="I63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630">
        <f>SUMIF(C$2:C630,Historico_y_Forms[[#This Row],[Proyecto]],E$2:E630)</f>
        <v>0</v>
      </c>
    </row>
    <row r="631" spans="1:10" x14ac:dyDescent="0.25">
      <c r="A631" s="167">
        <v>43524</v>
      </c>
      <c r="B631">
        <v>1</v>
      </c>
      <c r="C631" t="s">
        <v>50</v>
      </c>
      <c r="D631">
        <v>16</v>
      </c>
      <c r="E631">
        <v>18</v>
      </c>
      <c r="F631">
        <v>0</v>
      </c>
      <c r="G631">
        <f>SUMIF(C$2:C631,Historico_y_Forms[[#This Row],[Proyecto]],D$2:D631)</f>
        <v>209</v>
      </c>
      <c r="H631">
        <f>SUMIF(C$2:C631,Historico_y_Forms[[#This Row],[Proyecto]],F$2:F631)</f>
        <v>4</v>
      </c>
      <c r="I631">
        <f>VLOOKUP(Historico_y_Forms[[#This Row],[Proyecto]],Dim_Proyectos[[#All],[Proyecto]:[Fecha de terminacion]],5,0)-Historico_y_Forms[[#This Row],[Ventas acumuladas]]+Historico_y_Forms[[#This Row],[Desistimientos acumulados]]</f>
        <v>287</v>
      </c>
      <c r="J631">
        <f>SUMIF(C$2:C631,Historico_y_Forms[[#This Row],[Proyecto]],E$2:E631)</f>
        <v>136</v>
      </c>
    </row>
    <row r="632" spans="1:10" x14ac:dyDescent="0.25">
      <c r="A632" s="167">
        <v>43555</v>
      </c>
      <c r="B632">
        <v>22</v>
      </c>
      <c r="C632" t="s">
        <v>140</v>
      </c>
      <c r="D632">
        <v>0</v>
      </c>
      <c r="E632">
        <v>0</v>
      </c>
      <c r="F632">
        <v>0</v>
      </c>
      <c r="G632">
        <f>SUMIF(C$2:C632,Historico_y_Forms[[#This Row],[Proyecto]],D$2:D632)</f>
        <v>0</v>
      </c>
      <c r="H632">
        <f>SUMIF(C$2:C632,Historico_y_Forms[[#This Row],[Proyecto]],F$2:F632)</f>
        <v>0</v>
      </c>
      <c r="I63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632">
        <f>SUMIF(C$2:C632,Historico_y_Forms[[#This Row],[Proyecto]],E$2:E632)</f>
        <v>0</v>
      </c>
    </row>
    <row r="633" spans="1:10" x14ac:dyDescent="0.25">
      <c r="A633" s="167">
        <v>43555</v>
      </c>
      <c r="B633">
        <v>16</v>
      </c>
      <c r="C633" t="s">
        <v>136</v>
      </c>
      <c r="D633">
        <v>0</v>
      </c>
      <c r="E633">
        <v>0</v>
      </c>
      <c r="F633">
        <v>0</v>
      </c>
      <c r="G633">
        <f>SUMIF(C$2:C633,Historico_y_Forms[[#This Row],[Proyecto]],D$2:D633)</f>
        <v>0</v>
      </c>
      <c r="H633">
        <f>SUMIF(C$2:C633,Historico_y_Forms[[#This Row],[Proyecto]],F$2:F633)</f>
        <v>0</v>
      </c>
      <c r="I6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33">
        <f>SUMIF(C$2:C633,Historico_y_Forms[[#This Row],[Proyecto]],E$2:E633)</f>
        <v>0</v>
      </c>
    </row>
    <row r="634" spans="1:10" x14ac:dyDescent="0.25">
      <c r="A634" s="167">
        <v>43555</v>
      </c>
      <c r="B634">
        <v>17</v>
      </c>
      <c r="C634" t="s">
        <v>137</v>
      </c>
      <c r="D634">
        <v>0</v>
      </c>
      <c r="E634">
        <v>0</v>
      </c>
      <c r="F634">
        <v>0</v>
      </c>
      <c r="G634">
        <f>SUMIF(C$2:C634,Historico_y_Forms[[#This Row],[Proyecto]],D$2:D634)</f>
        <v>0</v>
      </c>
      <c r="H634">
        <f>SUMIF(C$2:C634,Historico_y_Forms[[#This Row],[Proyecto]],F$2:F634)</f>
        <v>0</v>
      </c>
      <c r="I63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34">
        <f>SUMIF(C$2:C634,Historico_y_Forms[[#This Row],[Proyecto]],E$2:E634)</f>
        <v>0</v>
      </c>
    </row>
    <row r="635" spans="1:10" x14ac:dyDescent="0.25">
      <c r="A635" s="167">
        <v>43555</v>
      </c>
      <c r="B635">
        <v>11</v>
      </c>
      <c r="C635" t="s">
        <v>131</v>
      </c>
      <c r="D635">
        <v>0</v>
      </c>
      <c r="E635">
        <v>0</v>
      </c>
      <c r="F635">
        <v>0</v>
      </c>
      <c r="G635">
        <f>SUMIF(C$2:C635,Historico_y_Forms[[#This Row],[Proyecto]],D$2:D635)</f>
        <v>0</v>
      </c>
      <c r="H635">
        <f>SUMIF(C$2:C635,Historico_y_Forms[[#This Row],[Proyecto]],F$2:F635)</f>
        <v>0</v>
      </c>
      <c r="I63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635">
        <f>SUMIF(C$2:C635,Historico_y_Forms[[#This Row],[Proyecto]],E$2:E635)</f>
        <v>0</v>
      </c>
    </row>
    <row r="636" spans="1:10" x14ac:dyDescent="0.25">
      <c r="A636" s="167">
        <v>43555</v>
      </c>
      <c r="B636">
        <v>40</v>
      </c>
      <c r="C636" t="s">
        <v>149</v>
      </c>
      <c r="D636">
        <v>1</v>
      </c>
      <c r="E636">
        <v>0</v>
      </c>
      <c r="F636">
        <v>0</v>
      </c>
      <c r="G636">
        <f>SUMIF(C$2:C636,Historico_y_Forms[[#This Row],[Proyecto]],D$2:D636)</f>
        <v>379</v>
      </c>
      <c r="H636">
        <f>SUMIF(C$2:C636,Historico_y_Forms[[#This Row],[Proyecto]],F$2:F636)</f>
        <v>0</v>
      </c>
      <c r="I636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36">
        <f>SUMIF(C$2:C636,Historico_y_Forms[[#This Row],[Proyecto]],E$2:E636)</f>
        <v>0</v>
      </c>
    </row>
    <row r="637" spans="1:10" x14ac:dyDescent="0.25">
      <c r="A637" s="167">
        <v>43555</v>
      </c>
      <c r="B637">
        <v>12</v>
      </c>
      <c r="C637" t="s">
        <v>132</v>
      </c>
      <c r="D637">
        <v>0</v>
      </c>
      <c r="E637">
        <v>0</v>
      </c>
      <c r="F637">
        <v>0</v>
      </c>
      <c r="G637">
        <f>SUMIF(C$2:C637,Historico_y_Forms[[#This Row],[Proyecto]],D$2:D637)</f>
        <v>0</v>
      </c>
      <c r="H637">
        <f>SUMIF(C$2:C637,Historico_y_Forms[[#This Row],[Proyecto]],F$2:F637)</f>
        <v>0</v>
      </c>
      <c r="I63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637">
        <f>SUMIF(C$2:C637,Historico_y_Forms[[#This Row],[Proyecto]],E$2:E637)</f>
        <v>0</v>
      </c>
    </row>
    <row r="638" spans="1:10" x14ac:dyDescent="0.25">
      <c r="A638" s="167">
        <v>43555</v>
      </c>
      <c r="B638">
        <v>13</v>
      </c>
      <c r="C638" t="s">
        <v>133</v>
      </c>
      <c r="D638">
        <v>0</v>
      </c>
      <c r="E638">
        <v>0</v>
      </c>
      <c r="F638">
        <v>0</v>
      </c>
      <c r="G638">
        <f>SUMIF(C$2:C638,Historico_y_Forms[[#This Row],[Proyecto]],D$2:D638)</f>
        <v>0</v>
      </c>
      <c r="H638">
        <f>SUMIF(C$2:C638,Historico_y_Forms[[#This Row],[Proyecto]],F$2:F638)</f>
        <v>0</v>
      </c>
      <c r="I63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638">
        <f>SUMIF(C$2:C638,Historico_y_Forms[[#This Row],[Proyecto]],E$2:E638)</f>
        <v>0</v>
      </c>
    </row>
    <row r="639" spans="1:10" x14ac:dyDescent="0.25">
      <c r="A639" s="167">
        <v>43555</v>
      </c>
      <c r="B639">
        <v>14</v>
      </c>
      <c r="C639" t="s">
        <v>134</v>
      </c>
      <c r="D639">
        <v>0</v>
      </c>
      <c r="E639">
        <v>0</v>
      </c>
      <c r="F639">
        <v>0</v>
      </c>
      <c r="G639">
        <f>SUMIF(C$2:C639,Historico_y_Forms[[#This Row],[Proyecto]],D$2:D639)</f>
        <v>0</v>
      </c>
      <c r="H639">
        <f>SUMIF(C$2:C639,Historico_y_Forms[[#This Row],[Proyecto]],F$2:F639)</f>
        <v>0</v>
      </c>
      <c r="I63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39">
        <f>SUMIF(C$2:C639,Historico_y_Forms[[#This Row],[Proyecto]],E$2:E639)</f>
        <v>0</v>
      </c>
    </row>
    <row r="640" spans="1:10" x14ac:dyDescent="0.25">
      <c r="A640" s="167">
        <v>43555</v>
      </c>
      <c r="B640">
        <v>15</v>
      </c>
      <c r="C640" t="s">
        <v>135</v>
      </c>
      <c r="D640">
        <v>0</v>
      </c>
      <c r="E640">
        <v>0</v>
      </c>
      <c r="F640">
        <v>0</v>
      </c>
      <c r="G640">
        <f>SUMIF(C$2:C640,Historico_y_Forms[[#This Row],[Proyecto]],D$2:D640)</f>
        <v>0</v>
      </c>
      <c r="H640">
        <f>SUMIF(C$2:C640,Historico_y_Forms[[#This Row],[Proyecto]],F$2:F640)</f>
        <v>0</v>
      </c>
      <c r="I64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640">
        <f>SUMIF(C$2:C640,Historico_y_Forms[[#This Row],[Proyecto]],E$2:E640)</f>
        <v>0</v>
      </c>
    </row>
    <row r="641" spans="1:10" x14ac:dyDescent="0.25">
      <c r="A641" s="167">
        <v>43555</v>
      </c>
      <c r="B641">
        <v>41</v>
      </c>
      <c r="C641" t="s">
        <v>150</v>
      </c>
      <c r="D641">
        <v>4</v>
      </c>
      <c r="E641">
        <v>6</v>
      </c>
      <c r="F641">
        <v>0</v>
      </c>
      <c r="G641">
        <f>SUMIF(C$2:C641,Historico_y_Forms[[#This Row],[Proyecto]],D$2:D641)</f>
        <v>142</v>
      </c>
      <c r="H641">
        <f>SUMIF(C$2:C641,Historico_y_Forms[[#This Row],[Proyecto]],F$2:F641)</f>
        <v>0</v>
      </c>
      <c r="I64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641">
        <f>SUMIF(C$2:C641,Historico_y_Forms[[#This Row],[Proyecto]],E$2:E641)</f>
        <v>126</v>
      </c>
    </row>
    <row r="642" spans="1:10" x14ac:dyDescent="0.25">
      <c r="A642" s="167">
        <v>43555</v>
      </c>
      <c r="B642">
        <v>10</v>
      </c>
      <c r="C642" t="s">
        <v>81</v>
      </c>
      <c r="D642">
        <v>0</v>
      </c>
      <c r="E642">
        <v>0</v>
      </c>
      <c r="F642">
        <v>0</v>
      </c>
      <c r="G642">
        <f>SUMIF(C$2:C642,Historico_y_Forms[[#This Row],[Proyecto]],D$2:D642)</f>
        <v>0</v>
      </c>
      <c r="H642">
        <f>SUMIF(C$2:C642,Historico_y_Forms[[#This Row],[Proyecto]],F$2:F642)</f>
        <v>0</v>
      </c>
      <c r="I64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642">
        <f>SUMIF(C$2:C642,Historico_y_Forms[[#This Row],[Proyecto]],E$2:E642)</f>
        <v>0</v>
      </c>
    </row>
    <row r="643" spans="1:10" x14ac:dyDescent="0.25">
      <c r="A643" s="167">
        <v>43555</v>
      </c>
      <c r="B643">
        <v>23</v>
      </c>
      <c r="C643" t="s">
        <v>142</v>
      </c>
      <c r="D643">
        <v>0</v>
      </c>
      <c r="E643">
        <v>0</v>
      </c>
      <c r="F643">
        <v>0</v>
      </c>
      <c r="G643">
        <f>SUMIF(C$2:C643,Historico_y_Forms[[#This Row],[Proyecto]],D$2:D643)</f>
        <v>96</v>
      </c>
      <c r="H643">
        <f>SUMIF(C$2:C643,Historico_y_Forms[[#This Row],[Proyecto]],F$2:F643)</f>
        <v>0</v>
      </c>
      <c r="I64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643">
        <f>SUMIF(C$2:C643,Historico_y_Forms[[#This Row],[Proyecto]],E$2:E643)</f>
        <v>0</v>
      </c>
    </row>
    <row r="644" spans="1:10" x14ac:dyDescent="0.25">
      <c r="A644" s="167">
        <v>43555</v>
      </c>
      <c r="B644">
        <v>24</v>
      </c>
      <c r="C644" t="s">
        <v>143</v>
      </c>
      <c r="D644">
        <v>1</v>
      </c>
      <c r="E644">
        <v>3</v>
      </c>
      <c r="F644">
        <v>0</v>
      </c>
      <c r="G644">
        <f>SUMIF(C$2:C644,Historico_y_Forms[[#This Row],[Proyecto]],D$2:D644)</f>
        <v>80</v>
      </c>
      <c r="H644">
        <f>SUMIF(C$2:C644,Historico_y_Forms[[#This Row],[Proyecto]],F$2:F644)</f>
        <v>8</v>
      </c>
      <c r="I644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644">
        <f>SUMIF(C$2:C644,Historico_y_Forms[[#This Row],[Proyecto]],E$2:E644)</f>
        <v>78</v>
      </c>
    </row>
    <row r="645" spans="1:10" x14ac:dyDescent="0.25">
      <c r="A645" s="167">
        <v>43555</v>
      </c>
      <c r="B645">
        <v>25</v>
      </c>
      <c r="C645" t="s">
        <v>92</v>
      </c>
      <c r="D645">
        <v>0</v>
      </c>
      <c r="E645">
        <v>0</v>
      </c>
      <c r="F645">
        <v>0</v>
      </c>
      <c r="G645">
        <f>SUMIF(C$2:C645,Historico_y_Forms[[#This Row],[Proyecto]],D$2:D645)</f>
        <v>0</v>
      </c>
      <c r="H645">
        <f>SUMIF(C$2:C645,Historico_y_Forms[[#This Row],[Proyecto]],F$2:F645)</f>
        <v>0</v>
      </c>
      <c r="I64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45">
        <f>SUMIF(C$2:C645,Historico_y_Forms[[#This Row],[Proyecto]],E$2:E645)</f>
        <v>0</v>
      </c>
    </row>
    <row r="646" spans="1:10" x14ac:dyDescent="0.25">
      <c r="A646" s="167">
        <v>43555</v>
      </c>
      <c r="B646">
        <v>26</v>
      </c>
      <c r="C646" t="s">
        <v>141</v>
      </c>
      <c r="D646">
        <v>0</v>
      </c>
      <c r="E646">
        <v>0</v>
      </c>
      <c r="F646">
        <v>0</v>
      </c>
      <c r="G646">
        <f>SUMIF(C$2:C646,Historico_y_Forms[[#This Row],[Proyecto]],D$2:D646)</f>
        <v>0</v>
      </c>
      <c r="H646">
        <f>SUMIF(C$2:C646,Historico_y_Forms[[#This Row],[Proyecto]],F$2:F646)</f>
        <v>0</v>
      </c>
      <c r="I64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46">
        <f>SUMIF(C$2:C646,Historico_y_Forms[[#This Row],[Proyecto]],E$2:E646)</f>
        <v>0</v>
      </c>
    </row>
    <row r="647" spans="1:10" x14ac:dyDescent="0.25">
      <c r="A647" s="167">
        <v>43555</v>
      </c>
      <c r="B647">
        <v>7</v>
      </c>
      <c r="C647" t="s">
        <v>128</v>
      </c>
      <c r="D647">
        <v>0</v>
      </c>
      <c r="E647">
        <v>0</v>
      </c>
      <c r="F647">
        <v>0</v>
      </c>
      <c r="G647">
        <f>SUMIF(C$2:C647,Historico_y_Forms[[#This Row],[Proyecto]],D$2:D647)</f>
        <v>0</v>
      </c>
      <c r="H647">
        <f>SUMIF(C$2:C647,Historico_y_Forms[[#This Row],[Proyecto]],F$2:F647)</f>
        <v>0</v>
      </c>
      <c r="I64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47">
        <f>SUMIF(C$2:C647,Historico_y_Forms[[#This Row],[Proyecto]],E$2:E647)</f>
        <v>0</v>
      </c>
    </row>
    <row r="648" spans="1:10" x14ac:dyDescent="0.25">
      <c r="A648" s="167">
        <v>43555</v>
      </c>
      <c r="B648">
        <v>27</v>
      </c>
      <c r="C648" t="s">
        <v>30</v>
      </c>
      <c r="D648">
        <v>0</v>
      </c>
      <c r="E648">
        <v>0</v>
      </c>
      <c r="F648">
        <v>0</v>
      </c>
      <c r="G648">
        <f>SUMIF(C$2:C648,Historico_y_Forms[[#This Row],[Proyecto]],D$2:D648)</f>
        <v>0</v>
      </c>
      <c r="H648">
        <f>SUMIF(C$2:C648,Historico_y_Forms[[#This Row],[Proyecto]],F$2:F648)</f>
        <v>0</v>
      </c>
      <c r="I64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48">
        <f>SUMIF(C$2:C648,Historico_y_Forms[[#This Row],[Proyecto]],E$2:E648)</f>
        <v>0</v>
      </c>
    </row>
    <row r="649" spans="1:10" x14ac:dyDescent="0.25">
      <c r="A649" s="167">
        <v>43555</v>
      </c>
      <c r="B649">
        <v>28</v>
      </c>
      <c r="C649" t="s">
        <v>31</v>
      </c>
      <c r="D649">
        <v>0</v>
      </c>
      <c r="E649">
        <v>0</v>
      </c>
      <c r="F649">
        <v>0</v>
      </c>
      <c r="G649">
        <f>SUMIF(C$2:C649,Historico_y_Forms[[#This Row],[Proyecto]],D$2:D649)</f>
        <v>0</v>
      </c>
      <c r="H649">
        <f>SUMIF(C$2:C649,Historico_y_Forms[[#This Row],[Proyecto]],F$2:F649)</f>
        <v>0</v>
      </c>
      <c r="I6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49">
        <f>SUMIF(C$2:C649,Historico_y_Forms[[#This Row],[Proyecto]],E$2:E649)</f>
        <v>0</v>
      </c>
    </row>
    <row r="650" spans="1:10" x14ac:dyDescent="0.25">
      <c r="A650" s="167">
        <v>43555</v>
      </c>
      <c r="B650">
        <v>44</v>
      </c>
      <c r="C650" t="s">
        <v>154</v>
      </c>
      <c r="D650">
        <v>1</v>
      </c>
      <c r="E650">
        <v>0</v>
      </c>
      <c r="F650">
        <v>0</v>
      </c>
      <c r="G650">
        <f>SUMIF(C$2:C650,Historico_y_Forms[[#This Row],[Proyecto]],D$2:D650)</f>
        <v>88</v>
      </c>
      <c r="H650">
        <f>SUMIF(C$2:C650,Historico_y_Forms[[#This Row],[Proyecto]],F$2:F650)</f>
        <v>0</v>
      </c>
      <c r="I650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650">
        <f>SUMIF(C$2:C650,Historico_y_Forms[[#This Row],[Proyecto]],E$2:E650)</f>
        <v>96</v>
      </c>
    </row>
    <row r="651" spans="1:10" x14ac:dyDescent="0.25">
      <c r="A651" s="167">
        <v>43555</v>
      </c>
      <c r="B651">
        <v>37</v>
      </c>
      <c r="C651" t="s">
        <v>146</v>
      </c>
      <c r="D651">
        <v>5</v>
      </c>
      <c r="E651">
        <v>3</v>
      </c>
      <c r="F651">
        <v>0</v>
      </c>
      <c r="G651">
        <f>SUMIF(C$2:C651,Historico_y_Forms[[#This Row],[Proyecto]],D$2:D651)</f>
        <v>177</v>
      </c>
      <c r="H651">
        <f>SUMIF(C$2:C651,Historico_y_Forms[[#This Row],[Proyecto]],F$2:F651)</f>
        <v>0</v>
      </c>
      <c r="I651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651">
        <f>SUMIF(C$2:C651,Historico_y_Forms[[#This Row],[Proyecto]],E$2:E651)</f>
        <v>141</v>
      </c>
    </row>
    <row r="652" spans="1:10" x14ac:dyDescent="0.25">
      <c r="A652" s="167">
        <v>43555</v>
      </c>
      <c r="B652">
        <v>6</v>
      </c>
      <c r="C652" t="s">
        <v>127</v>
      </c>
      <c r="D652">
        <v>0</v>
      </c>
      <c r="E652">
        <v>0</v>
      </c>
      <c r="F652">
        <v>0</v>
      </c>
      <c r="G652">
        <f>SUMIF(C$2:C652,Historico_y_Forms[[#This Row],[Proyecto]],D$2:D652)</f>
        <v>0</v>
      </c>
      <c r="H652">
        <f>SUMIF(C$2:C652,Historico_y_Forms[[#This Row],[Proyecto]],F$2:F652)</f>
        <v>0</v>
      </c>
      <c r="I65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52">
        <f>SUMIF(C$2:C652,Historico_y_Forms[[#This Row],[Proyecto]],E$2:E652)</f>
        <v>0</v>
      </c>
    </row>
    <row r="653" spans="1:10" x14ac:dyDescent="0.25">
      <c r="A653" s="167">
        <v>43555</v>
      </c>
      <c r="B653">
        <v>5</v>
      </c>
      <c r="C653" t="s">
        <v>125</v>
      </c>
      <c r="D653">
        <v>13</v>
      </c>
      <c r="E653">
        <v>10</v>
      </c>
      <c r="F653">
        <v>2</v>
      </c>
      <c r="G653">
        <f>SUMIF(C$2:C653,Historico_y_Forms[[#This Row],[Proyecto]],D$2:D653)</f>
        <v>67</v>
      </c>
      <c r="H653">
        <f>SUMIF(C$2:C653,Historico_y_Forms[[#This Row],[Proyecto]],F$2:F653)</f>
        <v>2</v>
      </c>
      <c r="I653">
        <f>VLOOKUP(Historico_y_Forms[[#This Row],[Proyecto]],Dim_Proyectos[[#All],[Proyecto]:[Fecha de terminacion]],5,0)-Historico_y_Forms[[#This Row],[Ventas acumuladas]]+Historico_y_Forms[[#This Row],[Desistimientos acumulados]]</f>
        <v>151</v>
      </c>
      <c r="J653">
        <f>SUMIF(C$2:C653,Historico_y_Forms[[#This Row],[Proyecto]],E$2:E653)</f>
        <v>60</v>
      </c>
    </row>
    <row r="654" spans="1:10" x14ac:dyDescent="0.25">
      <c r="A654" s="167">
        <v>43555</v>
      </c>
      <c r="B654">
        <v>38</v>
      </c>
      <c r="C654" t="s">
        <v>147</v>
      </c>
      <c r="D654">
        <v>2</v>
      </c>
      <c r="E654">
        <v>0</v>
      </c>
      <c r="F654">
        <v>0</v>
      </c>
      <c r="G654">
        <f>SUMIF(C$2:C654,Historico_y_Forms[[#This Row],[Proyecto]],D$2:D654)</f>
        <v>177</v>
      </c>
      <c r="H654">
        <f>SUMIF(C$2:C654,Historico_y_Forms[[#This Row],[Proyecto]],F$2:F654)</f>
        <v>0</v>
      </c>
      <c r="I654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654">
        <f>SUMIF(C$2:C654,Historico_y_Forms[[#This Row],[Proyecto]],E$2:E654)</f>
        <v>0</v>
      </c>
    </row>
    <row r="655" spans="1:10" x14ac:dyDescent="0.25">
      <c r="A655" s="167">
        <v>43555</v>
      </c>
      <c r="B655">
        <v>4</v>
      </c>
      <c r="C655" t="s">
        <v>126</v>
      </c>
      <c r="D655">
        <v>3</v>
      </c>
      <c r="E655">
        <v>99</v>
      </c>
      <c r="F655">
        <v>0</v>
      </c>
      <c r="G655">
        <f>SUMIF(C$2:C655,Historico_y_Forms[[#This Row],[Proyecto]],D$2:D655)</f>
        <v>99</v>
      </c>
      <c r="H655">
        <f>SUMIF(C$2:C655,Historico_y_Forms[[#This Row],[Proyecto]],F$2:F655)</f>
        <v>1</v>
      </c>
      <c r="I655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655">
        <f>SUMIF(C$2:C655,Historico_y_Forms[[#This Row],[Proyecto]],E$2:E655)</f>
        <v>600</v>
      </c>
    </row>
    <row r="656" spans="1:10" x14ac:dyDescent="0.25">
      <c r="A656" s="167">
        <v>43555</v>
      </c>
      <c r="B656">
        <v>8</v>
      </c>
      <c r="C656" t="s">
        <v>77</v>
      </c>
      <c r="D656">
        <v>7</v>
      </c>
      <c r="E656">
        <v>3</v>
      </c>
      <c r="F656">
        <v>0</v>
      </c>
      <c r="G656">
        <f>SUMIF(C$2:C656,Historico_y_Forms[[#This Row],[Proyecto]],D$2:D656)</f>
        <v>62</v>
      </c>
      <c r="H656">
        <f>SUMIF(C$2:C656,Historico_y_Forms[[#This Row],[Proyecto]],F$2:F656)</f>
        <v>2</v>
      </c>
      <c r="I656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656">
        <f>SUMIF(C$2:C656,Historico_y_Forms[[#This Row],[Proyecto]],E$2:E656)</f>
        <v>30</v>
      </c>
    </row>
    <row r="657" spans="1:10" x14ac:dyDescent="0.25">
      <c r="A657" s="167">
        <v>43555</v>
      </c>
      <c r="B657">
        <v>18</v>
      </c>
      <c r="C657" t="s">
        <v>152</v>
      </c>
      <c r="D657">
        <v>0</v>
      </c>
      <c r="E657">
        <v>2</v>
      </c>
      <c r="F657">
        <v>0</v>
      </c>
      <c r="G657">
        <f>SUMIF(C$2:C657,Historico_y_Forms[[#This Row],[Proyecto]],D$2:D657)</f>
        <v>155</v>
      </c>
      <c r="H657">
        <f>SUMIF(C$2:C657,Historico_y_Forms[[#This Row],[Proyecto]],F$2:F657)</f>
        <v>0</v>
      </c>
      <c r="I657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657">
        <f>SUMIF(C$2:C657,Historico_y_Forms[[#This Row],[Proyecto]],E$2:E657)</f>
        <v>156</v>
      </c>
    </row>
    <row r="658" spans="1:10" x14ac:dyDescent="0.25">
      <c r="A658" s="167">
        <v>43555</v>
      </c>
      <c r="B658">
        <v>19</v>
      </c>
      <c r="C658" t="s">
        <v>138</v>
      </c>
      <c r="D658">
        <v>7</v>
      </c>
      <c r="E658">
        <v>6</v>
      </c>
      <c r="F658">
        <v>0</v>
      </c>
      <c r="G658">
        <f>SUMIF(C$2:C658,Historico_y_Forms[[#This Row],[Proyecto]],D$2:D658)</f>
        <v>57</v>
      </c>
      <c r="H658">
        <f>SUMIF(C$2:C658,Historico_y_Forms[[#This Row],[Proyecto]],F$2:F658)</f>
        <v>4</v>
      </c>
      <c r="I658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658">
        <f>SUMIF(C$2:C658,Historico_y_Forms[[#This Row],[Proyecto]],E$2:E658)</f>
        <v>68</v>
      </c>
    </row>
    <row r="659" spans="1:10" x14ac:dyDescent="0.25">
      <c r="A659" s="167">
        <v>43555</v>
      </c>
      <c r="B659">
        <v>20</v>
      </c>
      <c r="C659" t="s">
        <v>88</v>
      </c>
      <c r="D659">
        <v>0</v>
      </c>
      <c r="E659">
        <v>0</v>
      </c>
      <c r="F659">
        <v>0</v>
      </c>
      <c r="G659">
        <f>SUMIF(C$2:C659,Historico_y_Forms[[#This Row],[Proyecto]],D$2:D659)</f>
        <v>0</v>
      </c>
      <c r="H659">
        <f>SUMIF(C$2:C659,Historico_y_Forms[[#This Row],[Proyecto]],F$2:F659)</f>
        <v>0</v>
      </c>
      <c r="I65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59">
        <f>SUMIF(C$2:C659,Historico_y_Forms[[#This Row],[Proyecto]],E$2:E659)</f>
        <v>0</v>
      </c>
    </row>
    <row r="660" spans="1:10" x14ac:dyDescent="0.25">
      <c r="A660" s="167">
        <v>43555</v>
      </c>
      <c r="B660">
        <v>45</v>
      </c>
      <c r="C660" t="s">
        <v>155</v>
      </c>
      <c r="D660">
        <v>0</v>
      </c>
      <c r="E660">
        <v>0</v>
      </c>
      <c r="F660">
        <v>0</v>
      </c>
      <c r="G660">
        <f>SUMIF(C$2:C660,Historico_y_Forms[[#This Row],[Proyecto]],D$2:D660)</f>
        <v>133</v>
      </c>
      <c r="H660">
        <f>SUMIF(C$2:C660,Historico_y_Forms[[#This Row],[Proyecto]],F$2:F660)</f>
        <v>0</v>
      </c>
      <c r="I66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660">
        <f>SUMIF(C$2:C660,Historico_y_Forms[[#This Row],[Proyecto]],E$2:E660)</f>
        <v>0</v>
      </c>
    </row>
    <row r="661" spans="1:10" x14ac:dyDescent="0.25">
      <c r="A661" s="167">
        <v>43555</v>
      </c>
      <c r="B661">
        <v>31</v>
      </c>
      <c r="C661" t="s">
        <v>97</v>
      </c>
      <c r="D661">
        <v>0</v>
      </c>
      <c r="E661">
        <v>0</v>
      </c>
      <c r="F661">
        <v>0</v>
      </c>
      <c r="G661">
        <f>SUMIF(C$2:C661,Historico_y_Forms[[#This Row],[Proyecto]],D$2:D661)</f>
        <v>0</v>
      </c>
      <c r="H661">
        <f>SUMIF(C$2:C661,Historico_y_Forms[[#This Row],[Proyecto]],F$2:F661)</f>
        <v>0</v>
      </c>
      <c r="I66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61">
        <f>SUMIF(C$2:C661,Historico_y_Forms[[#This Row],[Proyecto]],E$2:E661)</f>
        <v>0</v>
      </c>
    </row>
    <row r="662" spans="1:10" x14ac:dyDescent="0.25">
      <c r="A662" s="167">
        <v>43555</v>
      </c>
      <c r="B662">
        <v>32</v>
      </c>
      <c r="C662" t="s">
        <v>100</v>
      </c>
      <c r="D662">
        <v>0</v>
      </c>
      <c r="E662">
        <v>0</v>
      </c>
      <c r="F662">
        <v>0</v>
      </c>
      <c r="G662">
        <f>SUMIF(C$2:C662,Historico_y_Forms[[#This Row],[Proyecto]],D$2:D662)</f>
        <v>0</v>
      </c>
      <c r="H662">
        <f>SUMIF(C$2:C662,Historico_y_Forms[[#This Row],[Proyecto]],F$2:F662)</f>
        <v>0</v>
      </c>
      <c r="I66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62">
        <f>SUMIF(C$2:C662,Historico_y_Forms[[#This Row],[Proyecto]],E$2:E662)</f>
        <v>0</v>
      </c>
    </row>
    <row r="663" spans="1:10" x14ac:dyDescent="0.25">
      <c r="A663" s="167">
        <v>43555</v>
      </c>
      <c r="B663">
        <v>33</v>
      </c>
      <c r="C663" t="s">
        <v>101</v>
      </c>
      <c r="D663">
        <v>0</v>
      </c>
      <c r="E663">
        <v>0</v>
      </c>
      <c r="F663">
        <v>0</v>
      </c>
      <c r="G663">
        <f>SUMIF(C$2:C663,Historico_y_Forms[[#This Row],[Proyecto]],D$2:D663)</f>
        <v>0</v>
      </c>
      <c r="H663">
        <f>SUMIF(C$2:C663,Historico_y_Forms[[#This Row],[Proyecto]],F$2:F663)</f>
        <v>0</v>
      </c>
      <c r="I66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663">
        <f>SUMIF(C$2:C663,Historico_y_Forms[[#This Row],[Proyecto]],E$2:E663)</f>
        <v>0</v>
      </c>
    </row>
    <row r="664" spans="1:10" x14ac:dyDescent="0.25">
      <c r="A664" s="167">
        <v>43555</v>
      </c>
      <c r="B664">
        <v>34</v>
      </c>
      <c r="C664" t="s">
        <v>102</v>
      </c>
      <c r="D664">
        <v>0</v>
      </c>
      <c r="E664">
        <v>0</v>
      </c>
      <c r="F664">
        <v>0</v>
      </c>
      <c r="G664">
        <f>SUMIF(C$2:C664,Historico_y_Forms[[#This Row],[Proyecto]],D$2:D664)</f>
        <v>0</v>
      </c>
      <c r="H664">
        <f>SUMIF(C$2:C664,Historico_y_Forms[[#This Row],[Proyecto]],F$2:F664)</f>
        <v>0</v>
      </c>
      <c r="I66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664">
        <f>SUMIF(C$2:C664,Historico_y_Forms[[#This Row],[Proyecto]],E$2:E664)</f>
        <v>0</v>
      </c>
    </row>
    <row r="665" spans="1:10" x14ac:dyDescent="0.25">
      <c r="A665" s="167">
        <v>43555</v>
      </c>
      <c r="B665">
        <v>29</v>
      </c>
      <c r="C665" t="s">
        <v>32</v>
      </c>
      <c r="D665">
        <v>0</v>
      </c>
      <c r="E665">
        <v>0</v>
      </c>
      <c r="F665">
        <v>0</v>
      </c>
      <c r="G665">
        <f>SUMIF(C$2:C665,Historico_y_Forms[[#This Row],[Proyecto]],D$2:D665)</f>
        <v>0</v>
      </c>
      <c r="H665">
        <f>SUMIF(C$2:C665,Historico_y_Forms[[#This Row],[Proyecto]],F$2:F665)</f>
        <v>0</v>
      </c>
      <c r="I66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65">
        <f>SUMIF(C$2:C665,Historico_y_Forms[[#This Row],[Proyecto]],E$2:E665)</f>
        <v>0</v>
      </c>
    </row>
    <row r="666" spans="1:10" x14ac:dyDescent="0.25">
      <c r="A666" s="167">
        <v>43555</v>
      </c>
      <c r="B666">
        <v>30</v>
      </c>
      <c r="C666" t="s">
        <v>33</v>
      </c>
      <c r="D666">
        <v>0</v>
      </c>
      <c r="E666">
        <v>0</v>
      </c>
      <c r="F666">
        <v>0</v>
      </c>
      <c r="G666">
        <f>SUMIF(C$2:C666,Historico_y_Forms[[#This Row],[Proyecto]],D$2:D666)</f>
        <v>0</v>
      </c>
      <c r="H666">
        <f>SUMIF(C$2:C666,Historico_y_Forms[[#This Row],[Proyecto]],F$2:F666)</f>
        <v>0</v>
      </c>
      <c r="I66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666">
        <f>SUMIF(C$2:C666,Historico_y_Forms[[#This Row],[Proyecto]],E$2:E666)</f>
        <v>0</v>
      </c>
    </row>
    <row r="667" spans="1:10" x14ac:dyDescent="0.25">
      <c r="A667" s="167">
        <v>43555</v>
      </c>
      <c r="B667">
        <v>9</v>
      </c>
      <c r="C667" t="s">
        <v>130</v>
      </c>
      <c r="D667">
        <v>0</v>
      </c>
      <c r="E667">
        <v>0</v>
      </c>
      <c r="F667">
        <v>0</v>
      </c>
      <c r="G667">
        <f>SUMIF(C$2:C667,Historico_y_Forms[[#This Row],[Proyecto]],D$2:D667)</f>
        <v>0</v>
      </c>
      <c r="H667">
        <f>SUMIF(C$2:C667,Historico_y_Forms[[#This Row],[Proyecto]],F$2:F667)</f>
        <v>0</v>
      </c>
      <c r="I66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667">
        <f>SUMIF(C$2:C667,Historico_y_Forms[[#This Row],[Proyecto]],E$2:E667)</f>
        <v>0</v>
      </c>
    </row>
    <row r="668" spans="1:10" x14ac:dyDescent="0.25">
      <c r="A668" s="167">
        <v>43555</v>
      </c>
      <c r="B668">
        <v>35</v>
      </c>
      <c r="C668" t="s">
        <v>144</v>
      </c>
      <c r="D668">
        <v>0</v>
      </c>
      <c r="E668">
        <v>0</v>
      </c>
      <c r="F668">
        <v>0</v>
      </c>
      <c r="G668">
        <f>SUMIF(C$2:C668,Historico_y_Forms[[#This Row],[Proyecto]],D$2:D668)</f>
        <v>0</v>
      </c>
      <c r="H668">
        <f>SUMIF(C$2:C668,Historico_y_Forms[[#This Row],[Proyecto]],F$2:F668)</f>
        <v>0</v>
      </c>
      <c r="I6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68">
        <f>SUMIF(C$2:C668,Historico_y_Forms[[#This Row],[Proyecto]],E$2:E668)</f>
        <v>0</v>
      </c>
    </row>
    <row r="669" spans="1:10" x14ac:dyDescent="0.25">
      <c r="A669" s="167">
        <v>43555</v>
      </c>
      <c r="B669">
        <v>42</v>
      </c>
      <c r="C669" t="s">
        <v>151</v>
      </c>
      <c r="D669">
        <v>0</v>
      </c>
      <c r="E669">
        <v>0</v>
      </c>
      <c r="F669">
        <v>0</v>
      </c>
      <c r="G669">
        <f>SUMIF(C$2:C669,Historico_y_Forms[[#This Row],[Proyecto]],D$2:D669)</f>
        <v>0</v>
      </c>
      <c r="H669">
        <f>SUMIF(C$2:C669,Historico_y_Forms[[#This Row],[Proyecto]],F$2:F669)</f>
        <v>0</v>
      </c>
      <c r="I669">
        <f>VLOOKUP(Historico_y_Forms[[#This Row],[Proyecto]],Dim_Proyectos[[#All],[Proyecto]:[Fecha de terminacion]],5,0)-Historico_y_Forms[[#This Row],[Ventas acumuladas]]+Historico_y_Forms[[#This Row],[Desistimientos acumulados]]</f>
        <v>320</v>
      </c>
      <c r="J669">
        <f>SUMIF(C$2:C669,Historico_y_Forms[[#This Row],[Proyecto]],E$2:E669)</f>
        <v>0</v>
      </c>
    </row>
    <row r="670" spans="1:10" x14ac:dyDescent="0.25">
      <c r="A670" s="167">
        <v>43555</v>
      </c>
      <c r="B670">
        <v>39</v>
      </c>
      <c r="C670" t="s">
        <v>178</v>
      </c>
      <c r="D670">
        <v>2</v>
      </c>
      <c r="E670">
        <v>3</v>
      </c>
      <c r="F670">
        <v>0</v>
      </c>
      <c r="G670">
        <f>SUMIF(C$2:C670,Historico_y_Forms[[#This Row],[Proyecto]],D$2:D670)</f>
        <v>88</v>
      </c>
      <c r="H670">
        <f>SUMIF(C$2:C670,Historico_y_Forms[[#This Row],[Proyecto]],F$2:F670)</f>
        <v>0</v>
      </c>
      <c r="I670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670">
        <f>SUMIF(C$2:C670,Historico_y_Forms[[#This Row],[Proyecto]],E$2:E670)</f>
        <v>74</v>
      </c>
    </row>
    <row r="671" spans="1:10" x14ac:dyDescent="0.25">
      <c r="A671" s="167">
        <v>43555</v>
      </c>
      <c r="B671">
        <v>36</v>
      </c>
      <c r="C671" t="s">
        <v>145</v>
      </c>
      <c r="D671">
        <v>7</v>
      </c>
      <c r="E671">
        <v>6</v>
      </c>
      <c r="F671">
        <v>0</v>
      </c>
      <c r="G671">
        <f>SUMIF(C$2:C671,Historico_y_Forms[[#This Row],[Proyecto]],D$2:D671)</f>
        <v>178</v>
      </c>
      <c r="H671">
        <f>SUMIF(C$2:C671,Historico_y_Forms[[#This Row],[Proyecto]],F$2:F671)</f>
        <v>0</v>
      </c>
      <c r="I671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671">
        <f>SUMIF(C$2:C671,Historico_y_Forms[[#This Row],[Proyecto]],E$2:E671)</f>
        <v>162</v>
      </c>
    </row>
    <row r="672" spans="1:10" x14ac:dyDescent="0.25">
      <c r="A672" s="167">
        <v>43555</v>
      </c>
      <c r="B672">
        <v>43</v>
      </c>
      <c r="C672" t="s">
        <v>153</v>
      </c>
      <c r="D672">
        <v>0</v>
      </c>
      <c r="E672">
        <v>0</v>
      </c>
      <c r="F672">
        <v>0</v>
      </c>
      <c r="G672">
        <f>SUMIF(C$2:C672,Historico_y_Forms[[#This Row],[Proyecto]],D$2:D672)</f>
        <v>81</v>
      </c>
      <c r="H672">
        <f>SUMIF(C$2:C672,Historico_y_Forms[[#This Row],[Proyecto]],F$2:F672)</f>
        <v>0</v>
      </c>
      <c r="I67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672">
        <f>SUMIF(C$2:C672,Historico_y_Forms[[#This Row],[Proyecto]],E$2:E672)</f>
        <v>24</v>
      </c>
    </row>
    <row r="673" spans="1:10" x14ac:dyDescent="0.25">
      <c r="A673" s="167">
        <v>43555</v>
      </c>
      <c r="B673">
        <v>21</v>
      </c>
      <c r="C673" t="s">
        <v>139</v>
      </c>
      <c r="D673">
        <v>0</v>
      </c>
      <c r="E673">
        <v>0</v>
      </c>
      <c r="F673">
        <v>0</v>
      </c>
      <c r="G673">
        <f>SUMIF(C$2:C673,Historico_y_Forms[[#This Row],[Proyecto]],D$2:D673)</f>
        <v>0</v>
      </c>
      <c r="H673">
        <f>SUMIF(C$2:C673,Historico_y_Forms[[#This Row],[Proyecto]],F$2:F673)</f>
        <v>0</v>
      </c>
      <c r="I67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673">
        <f>SUMIF(C$2:C673,Historico_y_Forms[[#This Row],[Proyecto]],E$2:E673)</f>
        <v>0</v>
      </c>
    </row>
    <row r="674" spans="1:10" x14ac:dyDescent="0.25">
      <c r="A674" s="167">
        <v>43555</v>
      </c>
      <c r="B674">
        <v>2</v>
      </c>
      <c r="C674" t="s">
        <v>51</v>
      </c>
      <c r="D674">
        <v>0</v>
      </c>
      <c r="E674">
        <v>0</v>
      </c>
      <c r="F674">
        <v>0</v>
      </c>
      <c r="G674">
        <f>SUMIF(C$2:C674,Historico_y_Forms[[#This Row],[Proyecto]],D$2:D674)</f>
        <v>0</v>
      </c>
      <c r="H674">
        <f>SUMIF(C$2:C674,Historico_y_Forms[[#This Row],[Proyecto]],F$2:F674)</f>
        <v>0</v>
      </c>
      <c r="I67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674">
        <f>SUMIF(C$2:C674,Historico_y_Forms[[#This Row],[Proyecto]],E$2:E674)</f>
        <v>0</v>
      </c>
    </row>
    <row r="675" spans="1:10" x14ac:dyDescent="0.25">
      <c r="A675" s="167">
        <v>43555</v>
      </c>
      <c r="B675">
        <v>3</v>
      </c>
      <c r="C675" t="s">
        <v>52</v>
      </c>
      <c r="D675">
        <v>0</v>
      </c>
      <c r="E675">
        <v>0</v>
      </c>
      <c r="F675">
        <v>0</v>
      </c>
      <c r="G675">
        <f>SUMIF(C$2:C675,Historico_y_Forms[[#This Row],[Proyecto]],D$2:D675)</f>
        <v>0</v>
      </c>
      <c r="H675">
        <f>SUMIF(C$2:C675,Historico_y_Forms[[#This Row],[Proyecto]],F$2:F675)</f>
        <v>0</v>
      </c>
      <c r="I67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675">
        <f>SUMIF(C$2:C675,Historico_y_Forms[[#This Row],[Proyecto]],E$2:E675)</f>
        <v>0</v>
      </c>
    </row>
    <row r="676" spans="1:10" x14ac:dyDescent="0.25">
      <c r="A676" s="167">
        <v>43555</v>
      </c>
      <c r="B676">
        <v>1</v>
      </c>
      <c r="C676" t="s">
        <v>50</v>
      </c>
      <c r="D676">
        <v>14</v>
      </c>
      <c r="E676">
        <v>18</v>
      </c>
      <c r="F676">
        <v>0</v>
      </c>
      <c r="G676">
        <f>SUMIF(C$2:C676,Historico_y_Forms[[#This Row],[Proyecto]],D$2:D676)</f>
        <v>223</v>
      </c>
      <c r="H676">
        <f>SUMIF(C$2:C676,Historico_y_Forms[[#This Row],[Proyecto]],F$2:F676)</f>
        <v>4</v>
      </c>
      <c r="I676">
        <f>VLOOKUP(Historico_y_Forms[[#This Row],[Proyecto]],Dim_Proyectos[[#All],[Proyecto]:[Fecha de terminacion]],5,0)-Historico_y_Forms[[#This Row],[Ventas acumuladas]]+Historico_y_Forms[[#This Row],[Desistimientos acumulados]]</f>
        <v>273</v>
      </c>
      <c r="J676">
        <f>SUMIF(C$2:C676,Historico_y_Forms[[#This Row],[Proyecto]],E$2:E676)</f>
        <v>154</v>
      </c>
    </row>
    <row r="677" spans="1:10" x14ac:dyDescent="0.25">
      <c r="A677" s="167">
        <v>43585</v>
      </c>
      <c r="B677">
        <v>22</v>
      </c>
      <c r="C677" t="s">
        <v>140</v>
      </c>
      <c r="D677">
        <v>0</v>
      </c>
      <c r="E677">
        <v>0</v>
      </c>
      <c r="F677">
        <v>0</v>
      </c>
      <c r="G677">
        <f>SUMIF(C$2:C677,Historico_y_Forms[[#This Row],[Proyecto]],D$2:D677)</f>
        <v>0</v>
      </c>
      <c r="H677">
        <f>SUMIF(C$2:C677,Historico_y_Forms[[#This Row],[Proyecto]],F$2:F677)</f>
        <v>0</v>
      </c>
      <c r="I67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677">
        <f>SUMIF(C$2:C677,Historico_y_Forms[[#This Row],[Proyecto]],E$2:E677)</f>
        <v>0</v>
      </c>
    </row>
    <row r="678" spans="1:10" x14ac:dyDescent="0.25">
      <c r="A678" s="167">
        <v>43585</v>
      </c>
      <c r="B678">
        <v>16</v>
      </c>
      <c r="C678" t="s">
        <v>136</v>
      </c>
      <c r="D678">
        <v>0</v>
      </c>
      <c r="E678">
        <v>0</v>
      </c>
      <c r="F678">
        <v>0</v>
      </c>
      <c r="G678">
        <f>SUMIF(C$2:C678,Historico_y_Forms[[#This Row],[Proyecto]],D$2:D678)</f>
        <v>0</v>
      </c>
      <c r="H678">
        <f>SUMIF(C$2:C678,Historico_y_Forms[[#This Row],[Proyecto]],F$2:F678)</f>
        <v>0</v>
      </c>
      <c r="I6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78">
        <f>SUMIF(C$2:C678,Historico_y_Forms[[#This Row],[Proyecto]],E$2:E678)</f>
        <v>0</v>
      </c>
    </row>
    <row r="679" spans="1:10" x14ac:dyDescent="0.25">
      <c r="A679" s="167">
        <v>43585</v>
      </c>
      <c r="B679">
        <v>17</v>
      </c>
      <c r="C679" t="s">
        <v>137</v>
      </c>
      <c r="D679">
        <v>0</v>
      </c>
      <c r="E679">
        <v>0</v>
      </c>
      <c r="F679">
        <v>0</v>
      </c>
      <c r="G679">
        <f>SUMIF(C$2:C679,Historico_y_Forms[[#This Row],[Proyecto]],D$2:D679)</f>
        <v>0</v>
      </c>
      <c r="H679">
        <f>SUMIF(C$2:C679,Historico_y_Forms[[#This Row],[Proyecto]],F$2:F679)</f>
        <v>0</v>
      </c>
      <c r="I67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679">
        <f>SUMIF(C$2:C679,Historico_y_Forms[[#This Row],[Proyecto]],E$2:E679)</f>
        <v>0</v>
      </c>
    </row>
    <row r="680" spans="1:10" x14ac:dyDescent="0.25">
      <c r="A680" s="167">
        <v>43585</v>
      </c>
      <c r="B680">
        <v>11</v>
      </c>
      <c r="C680" t="s">
        <v>131</v>
      </c>
      <c r="D680">
        <v>0</v>
      </c>
      <c r="E680">
        <v>0</v>
      </c>
      <c r="F680">
        <v>0</v>
      </c>
      <c r="G680">
        <f>SUMIF(C$2:C680,Historico_y_Forms[[#This Row],[Proyecto]],D$2:D680)</f>
        <v>0</v>
      </c>
      <c r="H680">
        <f>SUMIF(C$2:C680,Historico_y_Forms[[#This Row],[Proyecto]],F$2:F680)</f>
        <v>0</v>
      </c>
      <c r="I68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680">
        <f>SUMIF(C$2:C680,Historico_y_Forms[[#This Row],[Proyecto]],E$2:E680)</f>
        <v>0</v>
      </c>
    </row>
    <row r="681" spans="1:10" x14ac:dyDescent="0.25">
      <c r="A681" s="167">
        <v>43585</v>
      </c>
      <c r="B681">
        <v>40</v>
      </c>
      <c r="C681" t="s">
        <v>149</v>
      </c>
      <c r="D681">
        <v>0</v>
      </c>
      <c r="E681">
        <v>0</v>
      </c>
      <c r="F681">
        <v>0</v>
      </c>
      <c r="G681">
        <f>SUMIF(C$2:C681,Historico_y_Forms[[#This Row],[Proyecto]],D$2:D681)</f>
        <v>379</v>
      </c>
      <c r="H681">
        <f>SUMIF(C$2:C681,Historico_y_Forms[[#This Row],[Proyecto]],F$2:F681)</f>
        <v>0</v>
      </c>
      <c r="I681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81">
        <f>SUMIF(C$2:C681,Historico_y_Forms[[#This Row],[Proyecto]],E$2:E681)</f>
        <v>0</v>
      </c>
    </row>
    <row r="682" spans="1:10" x14ac:dyDescent="0.25">
      <c r="A682" s="167">
        <v>43585</v>
      </c>
      <c r="B682">
        <v>12</v>
      </c>
      <c r="C682" t="s">
        <v>132</v>
      </c>
      <c r="D682">
        <v>0</v>
      </c>
      <c r="E682">
        <v>0</v>
      </c>
      <c r="F682">
        <v>0</v>
      </c>
      <c r="G682">
        <f>SUMIF(C$2:C682,Historico_y_Forms[[#This Row],[Proyecto]],D$2:D682)</f>
        <v>0</v>
      </c>
      <c r="H682">
        <f>SUMIF(C$2:C682,Historico_y_Forms[[#This Row],[Proyecto]],F$2:F682)</f>
        <v>0</v>
      </c>
      <c r="I68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682">
        <f>SUMIF(C$2:C682,Historico_y_Forms[[#This Row],[Proyecto]],E$2:E682)</f>
        <v>0</v>
      </c>
    </row>
    <row r="683" spans="1:10" x14ac:dyDescent="0.25">
      <c r="A683" s="167">
        <v>43585</v>
      </c>
      <c r="B683">
        <v>13</v>
      </c>
      <c r="C683" t="s">
        <v>133</v>
      </c>
      <c r="D683">
        <v>0</v>
      </c>
      <c r="E683">
        <v>0</v>
      </c>
      <c r="F683">
        <v>0</v>
      </c>
      <c r="G683">
        <f>SUMIF(C$2:C683,Historico_y_Forms[[#This Row],[Proyecto]],D$2:D683)</f>
        <v>0</v>
      </c>
      <c r="H683">
        <f>SUMIF(C$2:C683,Historico_y_Forms[[#This Row],[Proyecto]],F$2:F683)</f>
        <v>0</v>
      </c>
      <c r="I68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683">
        <f>SUMIF(C$2:C683,Historico_y_Forms[[#This Row],[Proyecto]],E$2:E683)</f>
        <v>0</v>
      </c>
    </row>
    <row r="684" spans="1:10" x14ac:dyDescent="0.25">
      <c r="A684" s="167">
        <v>43585</v>
      </c>
      <c r="B684">
        <v>14</v>
      </c>
      <c r="C684" t="s">
        <v>134</v>
      </c>
      <c r="D684">
        <v>0</v>
      </c>
      <c r="E684">
        <v>0</v>
      </c>
      <c r="F684">
        <v>0</v>
      </c>
      <c r="G684">
        <f>SUMIF(C$2:C684,Historico_y_Forms[[#This Row],[Proyecto]],D$2:D684)</f>
        <v>0</v>
      </c>
      <c r="H684">
        <f>SUMIF(C$2:C684,Historico_y_Forms[[#This Row],[Proyecto]],F$2:F684)</f>
        <v>0</v>
      </c>
      <c r="I68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84">
        <f>SUMIF(C$2:C684,Historico_y_Forms[[#This Row],[Proyecto]],E$2:E684)</f>
        <v>0</v>
      </c>
    </row>
    <row r="685" spans="1:10" x14ac:dyDescent="0.25">
      <c r="A685" s="167">
        <v>43585</v>
      </c>
      <c r="B685">
        <v>15</v>
      </c>
      <c r="C685" t="s">
        <v>135</v>
      </c>
      <c r="D685">
        <v>0</v>
      </c>
      <c r="E685">
        <v>0</v>
      </c>
      <c r="F685">
        <v>0</v>
      </c>
      <c r="G685">
        <f>SUMIF(C$2:C685,Historico_y_Forms[[#This Row],[Proyecto]],D$2:D685)</f>
        <v>0</v>
      </c>
      <c r="H685">
        <f>SUMIF(C$2:C685,Historico_y_Forms[[#This Row],[Proyecto]],F$2:F685)</f>
        <v>0</v>
      </c>
      <c r="I68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685">
        <f>SUMIF(C$2:C685,Historico_y_Forms[[#This Row],[Proyecto]],E$2:E685)</f>
        <v>0</v>
      </c>
    </row>
    <row r="686" spans="1:10" x14ac:dyDescent="0.25">
      <c r="A686" s="167">
        <v>43585</v>
      </c>
      <c r="B686">
        <v>41</v>
      </c>
      <c r="C686" t="s">
        <v>150</v>
      </c>
      <c r="D686">
        <v>0</v>
      </c>
      <c r="E686">
        <v>6</v>
      </c>
      <c r="F686">
        <v>0</v>
      </c>
      <c r="G686">
        <f>SUMIF(C$2:C686,Historico_y_Forms[[#This Row],[Proyecto]],D$2:D686)</f>
        <v>142</v>
      </c>
      <c r="H686">
        <f>SUMIF(C$2:C686,Historico_y_Forms[[#This Row],[Proyecto]],F$2:F686)</f>
        <v>0</v>
      </c>
      <c r="I68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686">
        <f>SUMIF(C$2:C686,Historico_y_Forms[[#This Row],[Proyecto]],E$2:E686)</f>
        <v>132</v>
      </c>
    </row>
    <row r="687" spans="1:10" x14ac:dyDescent="0.25">
      <c r="A687" s="167">
        <v>43585</v>
      </c>
      <c r="B687">
        <v>10</v>
      </c>
      <c r="C687" t="s">
        <v>81</v>
      </c>
      <c r="D687">
        <v>0</v>
      </c>
      <c r="E687">
        <v>0</v>
      </c>
      <c r="F687">
        <v>0</v>
      </c>
      <c r="G687">
        <f>SUMIF(C$2:C687,Historico_y_Forms[[#This Row],[Proyecto]],D$2:D687)</f>
        <v>0</v>
      </c>
      <c r="H687">
        <f>SUMIF(C$2:C687,Historico_y_Forms[[#This Row],[Proyecto]],F$2:F687)</f>
        <v>0</v>
      </c>
      <c r="I68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687">
        <f>SUMIF(C$2:C687,Historico_y_Forms[[#This Row],[Proyecto]],E$2:E687)</f>
        <v>0</v>
      </c>
    </row>
    <row r="688" spans="1:10" x14ac:dyDescent="0.25">
      <c r="A688" s="167">
        <v>43585</v>
      </c>
      <c r="B688">
        <v>23</v>
      </c>
      <c r="C688" t="s">
        <v>142</v>
      </c>
      <c r="D688">
        <v>0</v>
      </c>
      <c r="E688">
        <v>0</v>
      </c>
      <c r="F688">
        <v>0</v>
      </c>
      <c r="G688">
        <f>SUMIF(C$2:C688,Historico_y_Forms[[#This Row],[Proyecto]],D$2:D688)</f>
        <v>96</v>
      </c>
      <c r="H688">
        <f>SUMIF(C$2:C688,Historico_y_Forms[[#This Row],[Proyecto]],F$2:F688)</f>
        <v>0</v>
      </c>
      <c r="I68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688">
        <f>SUMIF(C$2:C688,Historico_y_Forms[[#This Row],[Proyecto]],E$2:E688)</f>
        <v>0</v>
      </c>
    </row>
    <row r="689" spans="1:10" x14ac:dyDescent="0.25">
      <c r="A689" s="167">
        <v>43585</v>
      </c>
      <c r="B689">
        <v>24</v>
      </c>
      <c r="C689" t="s">
        <v>143</v>
      </c>
      <c r="D689">
        <v>1</v>
      </c>
      <c r="E689">
        <v>3</v>
      </c>
      <c r="F689">
        <v>0</v>
      </c>
      <c r="G689">
        <f>SUMIF(C$2:C689,Historico_y_Forms[[#This Row],[Proyecto]],D$2:D689)</f>
        <v>81</v>
      </c>
      <c r="H689">
        <f>SUMIF(C$2:C689,Historico_y_Forms[[#This Row],[Proyecto]],F$2:F689)</f>
        <v>8</v>
      </c>
      <c r="I689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689">
        <f>SUMIF(C$2:C689,Historico_y_Forms[[#This Row],[Proyecto]],E$2:E689)</f>
        <v>81</v>
      </c>
    </row>
    <row r="690" spans="1:10" x14ac:dyDescent="0.25">
      <c r="A690" s="167">
        <v>43585</v>
      </c>
      <c r="B690">
        <v>25</v>
      </c>
      <c r="C690" t="s">
        <v>92</v>
      </c>
      <c r="D690">
        <v>0</v>
      </c>
      <c r="E690">
        <v>0</v>
      </c>
      <c r="F690">
        <v>0</v>
      </c>
      <c r="G690">
        <f>SUMIF(C$2:C690,Historico_y_Forms[[#This Row],[Proyecto]],D$2:D690)</f>
        <v>0</v>
      </c>
      <c r="H690">
        <f>SUMIF(C$2:C690,Historico_y_Forms[[#This Row],[Proyecto]],F$2:F690)</f>
        <v>0</v>
      </c>
      <c r="I69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90">
        <f>SUMIF(C$2:C690,Historico_y_Forms[[#This Row],[Proyecto]],E$2:E690)</f>
        <v>0</v>
      </c>
    </row>
    <row r="691" spans="1:10" x14ac:dyDescent="0.25">
      <c r="A691" s="167">
        <v>43585</v>
      </c>
      <c r="B691">
        <v>26</v>
      </c>
      <c r="C691" t="s">
        <v>141</v>
      </c>
      <c r="D691">
        <v>0</v>
      </c>
      <c r="E691">
        <v>0</v>
      </c>
      <c r="F691">
        <v>0</v>
      </c>
      <c r="G691">
        <f>SUMIF(C$2:C691,Historico_y_Forms[[#This Row],[Proyecto]],D$2:D691)</f>
        <v>0</v>
      </c>
      <c r="H691">
        <f>SUMIF(C$2:C691,Historico_y_Forms[[#This Row],[Proyecto]],F$2:F691)</f>
        <v>0</v>
      </c>
      <c r="I69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691">
        <f>SUMIF(C$2:C691,Historico_y_Forms[[#This Row],[Proyecto]],E$2:E691)</f>
        <v>0</v>
      </c>
    </row>
    <row r="692" spans="1:10" x14ac:dyDescent="0.25">
      <c r="A692" s="167">
        <v>43585</v>
      </c>
      <c r="B692">
        <v>7</v>
      </c>
      <c r="C692" t="s">
        <v>128</v>
      </c>
      <c r="D692">
        <v>0</v>
      </c>
      <c r="E692">
        <v>0</v>
      </c>
      <c r="F692">
        <v>0</v>
      </c>
      <c r="G692">
        <f>SUMIF(C$2:C692,Historico_y_Forms[[#This Row],[Proyecto]],D$2:D692)</f>
        <v>0</v>
      </c>
      <c r="H692">
        <f>SUMIF(C$2:C692,Historico_y_Forms[[#This Row],[Proyecto]],F$2:F692)</f>
        <v>0</v>
      </c>
      <c r="I69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692">
        <f>SUMIF(C$2:C692,Historico_y_Forms[[#This Row],[Proyecto]],E$2:E692)</f>
        <v>0</v>
      </c>
    </row>
    <row r="693" spans="1:10" x14ac:dyDescent="0.25">
      <c r="A693" s="167">
        <v>43585</v>
      </c>
      <c r="B693">
        <v>27</v>
      </c>
      <c r="C693" t="s">
        <v>30</v>
      </c>
      <c r="D693">
        <v>0</v>
      </c>
      <c r="E693">
        <v>0</v>
      </c>
      <c r="F693">
        <v>0</v>
      </c>
      <c r="G693">
        <f>SUMIF(C$2:C693,Historico_y_Forms[[#This Row],[Proyecto]],D$2:D693)</f>
        <v>0</v>
      </c>
      <c r="H693">
        <f>SUMIF(C$2:C693,Historico_y_Forms[[#This Row],[Proyecto]],F$2:F693)</f>
        <v>0</v>
      </c>
      <c r="I69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93">
        <f>SUMIF(C$2:C693,Historico_y_Forms[[#This Row],[Proyecto]],E$2:E693)</f>
        <v>0</v>
      </c>
    </row>
    <row r="694" spans="1:10" x14ac:dyDescent="0.25">
      <c r="A694" s="167">
        <v>43585</v>
      </c>
      <c r="B694">
        <v>28</v>
      </c>
      <c r="C694" t="s">
        <v>31</v>
      </c>
      <c r="D694">
        <v>0</v>
      </c>
      <c r="E694">
        <v>0</v>
      </c>
      <c r="F694">
        <v>0</v>
      </c>
      <c r="G694">
        <f>SUMIF(C$2:C694,Historico_y_Forms[[#This Row],[Proyecto]],D$2:D694)</f>
        <v>0</v>
      </c>
      <c r="H694">
        <f>SUMIF(C$2:C694,Historico_y_Forms[[#This Row],[Proyecto]],F$2:F694)</f>
        <v>0</v>
      </c>
      <c r="I6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694">
        <f>SUMIF(C$2:C694,Historico_y_Forms[[#This Row],[Proyecto]],E$2:E694)</f>
        <v>0</v>
      </c>
    </row>
    <row r="695" spans="1:10" x14ac:dyDescent="0.25">
      <c r="A695" s="167">
        <v>43585</v>
      </c>
      <c r="B695">
        <v>44</v>
      </c>
      <c r="C695" t="s">
        <v>154</v>
      </c>
      <c r="D695">
        <v>0</v>
      </c>
      <c r="E695">
        <v>0</v>
      </c>
      <c r="F695">
        <v>0</v>
      </c>
      <c r="G695">
        <f>SUMIF(C$2:C695,Historico_y_Forms[[#This Row],[Proyecto]],D$2:D695)</f>
        <v>88</v>
      </c>
      <c r="H695">
        <f>SUMIF(C$2:C695,Historico_y_Forms[[#This Row],[Proyecto]],F$2:F695)</f>
        <v>0</v>
      </c>
      <c r="I695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695">
        <f>SUMIF(C$2:C695,Historico_y_Forms[[#This Row],[Proyecto]],E$2:E695)</f>
        <v>96</v>
      </c>
    </row>
    <row r="696" spans="1:10" x14ac:dyDescent="0.25">
      <c r="A696" s="167">
        <v>43585</v>
      </c>
      <c r="B696">
        <v>37</v>
      </c>
      <c r="C696" t="s">
        <v>146</v>
      </c>
      <c r="D696">
        <v>2</v>
      </c>
      <c r="E696">
        <v>3</v>
      </c>
      <c r="F696">
        <v>0</v>
      </c>
      <c r="G696">
        <f>SUMIF(C$2:C696,Historico_y_Forms[[#This Row],[Proyecto]],D$2:D696)</f>
        <v>179</v>
      </c>
      <c r="H696">
        <f>SUMIF(C$2:C696,Historico_y_Forms[[#This Row],[Proyecto]],F$2:F696)</f>
        <v>0</v>
      </c>
      <c r="I696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696">
        <f>SUMIF(C$2:C696,Historico_y_Forms[[#This Row],[Proyecto]],E$2:E696)</f>
        <v>144</v>
      </c>
    </row>
    <row r="697" spans="1:10" x14ac:dyDescent="0.25">
      <c r="A697" s="167">
        <v>43585</v>
      </c>
      <c r="B697">
        <v>6</v>
      </c>
      <c r="C697" t="s">
        <v>127</v>
      </c>
      <c r="D697">
        <v>0</v>
      </c>
      <c r="E697">
        <v>0</v>
      </c>
      <c r="F697">
        <v>0</v>
      </c>
      <c r="G697">
        <f>SUMIF(C$2:C697,Historico_y_Forms[[#This Row],[Proyecto]],D$2:D697)</f>
        <v>0</v>
      </c>
      <c r="H697">
        <f>SUMIF(C$2:C697,Historico_y_Forms[[#This Row],[Proyecto]],F$2:F697)</f>
        <v>0</v>
      </c>
      <c r="I69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697">
        <f>SUMIF(C$2:C697,Historico_y_Forms[[#This Row],[Proyecto]],E$2:E697)</f>
        <v>0</v>
      </c>
    </row>
    <row r="698" spans="1:10" x14ac:dyDescent="0.25">
      <c r="A698" s="167">
        <v>43585</v>
      </c>
      <c r="B698">
        <v>5</v>
      </c>
      <c r="C698" t="s">
        <v>125</v>
      </c>
      <c r="D698">
        <v>11</v>
      </c>
      <c r="E698">
        <v>10</v>
      </c>
      <c r="F698">
        <v>0</v>
      </c>
      <c r="G698">
        <f>SUMIF(C$2:C698,Historico_y_Forms[[#This Row],[Proyecto]],D$2:D698)</f>
        <v>78</v>
      </c>
      <c r="H698">
        <f>SUMIF(C$2:C698,Historico_y_Forms[[#This Row],[Proyecto]],F$2:F698)</f>
        <v>2</v>
      </c>
      <c r="I698">
        <f>VLOOKUP(Historico_y_Forms[[#This Row],[Proyecto]],Dim_Proyectos[[#All],[Proyecto]:[Fecha de terminacion]],5,0)-Historico_y_Forms[[#This Row],[Ventas acumuladas]]+Historico_y_Forms[[#This Row],[Desistimientos acumulados]]</f>
        <v>140</v>
      </c>
      <c r="J698">
        <f>SUMIF(C$2:C698,Historico_y_Forms[[#This Row],[Proyecto]],E$2:E698)</f>
        <v>70</v>
      </c>
    </row>
    <row r="699" spans="1:10" x14ac:dyDescent="0.25">
      <c r="A699" s="167">
        <v>43585</v>
      </c>
      <c r="B699">
        <v>38</v>
      </c>
      <c r="C699" t="s">
        <v>147</v>
      </c>
      <c r="D699">
        <v>2</v>
      </c>
      <c r="E699">
        <v>0</v>
      </c>
      <c r="F699">
        <v>0</v>
      </c>
      <c r="G699">
        <f>SUMIF(C$2:C699,Historico_y_Forms[[#This Row],[Proyecto]],D$2:D699)</f>
        <v>179</v>
      </c>
      <c r="H699">
        <f>SUMIF(C$2:C699,Historico_y_Forms[[#This Row],[Proyecto]],F$2:F699)</f>
        <v>0</v>
      </c>
      <c r="I69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699">
        <f>SUMIF(C$2:C699,Historico_y_Forms[[#This Row],[Proyecto]],E$2:E699)</f>
        <v>0</v>
      </c>
    </row>
    <row r="700" spans="1:10" x14ac:dyDescent="0.25">
      <c r="A700" s="167">
        <v>43585</v>
      </c>
      <c r="B700">
        <v>4</v>
      </c>
      <c r="C700" t="s">
        <v>126</v>
      </c>
      <c r="D700">
        <v>9</v>
      </c>
      <c r="E700">
        <v>108</v>
      </c>
      <c r="F700">
        <v>0</v>
      </c>
      <c r="G700">
        <f>SUMIF(C$2:C700,Historico_y_Forms[[#This Row],[Proyecto]],D$2:D700)</f>
        <v>108</v>
      </c>
      <c r="H700">
        <f>SUMIF(C$2:C700,Historico_y_Forms[[#This Row],[Proyecto]],F$2:F700)</f>
        <v>1</v>
      </c>
      <c r="I700">
        <f>VLOOKUP(Historico_y_Forms[[#This Row],[Proyecto]],Dim_Proyectos[[#All],[Proyecto]:[Fecha de terminacion]],5,0)-Historico_y_Forms[[#This Row],[Ventas acumuladas]]+Historico_y_Forms[[#This Row],[Desistimientos acumulados]]</f>
        <v>133</v>
      </c>
      <c r="J700">
        <f>SUMIF(C$2:C700,Historico_y_Forms[[#This Row],[Proyecto]],E$2:E700)</f>
        <v>708</v>
      </c>
    </row>
    <row r="701" spans="1:10" x14ac:dyDescent="0.25">
      <c r="A701" s="167">
        <v>43585</v>
      </c>
      <c r="B701">
        <v>8</v>
      </c>
      <c r="C701" t="s">
        <v>77</v>
      </c>
      <c r="D701">
        <v>2</v>
      </c>
      <c r="E701">
        <v>3</v>
      </c>
      <c r="F701">
        <v>3</v>
      </c>
      <c r="G701">
        <f>SUMIF(C$2:C701,Historico_y_Forms[[#This Row],[Proyecto]],D$2:D701)</f>
        <v>64</v>
      </c>
      <c r="H701">
        <f>SUMIF(C$2:C701,Historico_y_Forms[[#This Row],[Proyecto]],F$2:F701)</f>
        <v>5</v>
      </c>
      <c r="I701">
        <f>VLOOKUP(Historico_y_Forms[[#This Row],[Proyecto]],Dim_Proyectos[[#All],[Proyecto]:[Fecha de terminacion]],5,0)-Historico_y_Forms[[#This Row],[Ventas acumuladas]]+Historico_y_Forms[[#This Row],[Desistimientos acumulados]]</f>
        <v>109</v>
      </c>
      <c r="J701">
        <f>SUMIF(C$2:C701,Historico_y_Forms[[#This Row],[Proyecto]],E$2:E701)</f>
        <v>33</v>
      </c>
    </row>
    <row r="702" spans="1:10" x14ac:dyDescent="0.25">
      <c r="A702" s="167">
        <v>43585</v>
      </c>
      <c r="B702">
        <v>18</v>
      </c>
      <c r="C702" t="s">
        <v>152</v>
      </c>
      <c r="D702">
        <v>1</v>
      </c>
      <c r="E702">
        <v>2</v>
      </c>
      <c r="F702">
        <v>0</v>
      </c>
      <c r="G702">
        <f>SUMIF(C$2:C702,Historico_y_Forms[[#This Row],[Proyecto]],D$2:D702)</f>
        <v>156</v>
      </c>
      <c r="H702">
        <f>SUMIF(C$2:C702,Historico_y_Forms[[#This Row],[Proyecto]],F$2:F702)</f>
        <v>0</v>
      </c>
      <c r="I702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702">
        <f>SUMIF(C$2:C702,Historico_y_Forms[[#This Row],[Proyecto]],E$2:E702)</f>
        <v>158</v>
      </c>
    </row>
    <row r="703" spans="1:10" x14ac:dyDescent="0.25">
      <c r="A703" s="167">
        <v>43585</v>
      </c>
      <c r="B703">
        <v>19</v>
      </c>
      <c r="C703" t="s">
        <v>138</v>
      </c>
      <c r="D703">
        <v>5</v>
      </c>
      <c r="E703">
        <v>6</v>
      </c>
      <c r="F703">
        <v>0</v>
      </c>
      <c r="G703">
        <f>SUMIF(C$2:C703,Historico_y_Forms[[#This Row],[Proyecto]],D$2:D703)</f>
        <v>62</v>
      </c>
      <c r="H703">
        <f>SUMIF(C$2:C703,Historico_y_Forms[[#This Row],[Proyecto]],F$2:F703)</f>
        <v>4</v>
      </c>
      <c r="I703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703">
        <f>SUMIF(C$2:C703,Historico_y_Forms[[#This Row],[Proyecto]],E$2:E703)</f>
        <v>74</v>
      </c>
    </row>
    <row r="704" spans="1:10" x14ac:dyDescent="0.25">
      <c r="A704" s="167">
        <v>43585</v>
      </c>
      <c r="B704">
        <v>20</v>
      </c>
      <c r="C704" t="s">
        <v>88</v>
      </c>
      <c r="D704">
        <v>0</v>
      </c>
      <c r="E704">
        <v>0</v>
      </c>
      <c r="F704">
        <v>0</v>
      </c>
      <c r="G704">
        <f>SUMIF(C$2:C704,Historico_y_Forms[[#This Row],[Proyecto]],D$2:D704)</f>
        <v>0</v>
      </c>
      <c r="H704">
        <f>SUMIF(C$2:C704,Historico_y_Forms[[#This Row],[Proyecto]],F$2:F704)</f>
        <v>0</v>
      </c>
      <c r="I70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04">
        <f>SUMIF(C$2:C704,Historico_y_Forms[[#This Row],[Proyecto]],E$2:E704)</f>
        <v>0</v>
      </c>
    </row>
    <row r="705" spans="1:10" x14ac:dyDescent="0.25">
      <c r="A705" s="167">
        <v>43585</v>
      </c>
      <c r="B705">
        <v>45</v>
      </c>
      <c r="C705" t="s">
        <v>155</v>
      </c>
      <c r="D705">
        <v>0</v>
      </c>
      <c r="E705">
        <v>0</v>
      </c>
      <c r="F705">
        <v>0</v>
      </c>
      <c r="G705">
        <f>SUMIF(C$2:C705,Historico_y_Forms[[#This Row],[Proyecto]],D$2:D705)</f>
        <v>133</v>
      </c>
      <c r="H705">
        <f>SUMIF(C$2:C705,Historico_y_Forms[[#This Row],[Proyecto]],F$2:F705)</f>
        <v>0</v>
      </c>
      <c r="I70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705">
        <f>SUMIF(C$2:C705,Historico_y_Forms[[#This Row],[Proyecto]],E$2:E705)</f>
        <v>0</v>
      </c>
    </row>
    <row r="706" spans="1:10" x14ac:dyDescent="0.25">
      <c r="A706" s="167">
        <v>43585</v>
      </c>
      <c r="B706">
        <v>31</v>
      </c>
      <c r="C706" t="s">
        <v>97</v>
      </c>
      <c r="D706">
        <v>0</v>
      </c>
      <c r="E706">
        <v>0</v>
      </c>
      <c r="F706">
        <v>0</v>
      </c>
      <c r="G706">
        <f>SUMIF(C$2:C706,Historico_y_Forms[[#This Row],[Proyecto]],D$2:D706)</f>
        <v>0</v>
      </c>
      <c r="H706">
        <f>SUMIF(C$2:C706,Historico_y_Forms[[#This Row],[Proyecto]],F$2:F706)</f>
        <v>0</v>
      </c>
      <c r="I70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06">
        <f>SUMIF(C$2:C706,Historico_y_Forms[[#This Row],[Proyecto]],E$2:E706)</f>
        <v>0</v>
      </c>
    </row>
    <row r="707" spans="1:10" x14ac:dyDescent="0.25">
      <c r="A707" s="167">
        <v>43585</v>
      </c>
      <c r="B707">
        <v>32</v>
      </c>
      <c r="C707" t="s">
        <v>100</v>
      </c>
      <c r="D707">
        <v>0</v>
      </c>
      <c r="E707">
        <v>0</v>
      </c>
      <c r="F707">
        <v>0</v>
      </c>
      <c r="G707">
        <f>SUMIF(C$2:C707,Historico_y_Forms[[#This Row],[Proyecto]],D$2:D707)</f>
        <v>0</v>
      </c>
      <c r="H707">
        <f>SUMIF(C$2:C707,Historico_y_Forms[[#This Row],[Proyecto]],F$2:F707)</f>
        <v>0</v>
      </c>
      <c r="I70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07">
        <f>SUMIF(C$2:C707,Historico_y_Forms[[#This Row],[Proyecto]],E$2:E707)</f>
        <v>0</v>
      </c>
    </row>
    <row r="708" spans="1:10" x14ac:dyDescent="0.25">
      <c r="A708" s="167">
        <v>43585</v>
      </c>
      <c r="B708">
        <v>33</v>
      </c>
      <c r="C708" t="s">
        <v>101</v>
      </c>
      <c r="D708">
        <v>0</v>
      </c>
      <c r="E708">
        <v>0</v>
      </c>
      <c r="F708">
        <v>0</v>
      </c>
      <c r="G708">
        <f>SUMIF(C$2:C708,Historico_y_Forms[[#This Row],[Proyecto]],D$2:D708)</f>
        <v>0</v>
      </c>
      <c r="H708">
        <f>SUMIF(C$2:C708,Historico_y_Forms[[#This Row],[Proyecto]],F$2:F708)</f>
        <v>0</v>
      </c>
      <c r="I70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08">
        <f>SUMIF(C$2:C708,Historico_y_Forms[[#This Row],[Proyecto]],E$2:E708)</f>
        <v>0</v>
      </c>
    </row>
    <row r="709" spans="1:10" x14ac:dyDescent="0.25">
      <c r="A709" s="167">
        <v>43585</v>
      </c>
      <c r="B709">
        <v>34</v>
      </c>
      <c r="C709" t="s">
        <v>102</v>
      </c>
      <c r="D709">
        <v>0</v>
      </c>
      <c r="E709">
        <v>0</v>
      </c>
      <c r="F709">
        <v>0</v>
      </c>
      <c r="G709">
        <f>SUMIF(C$2:C709,Historico_y_Forms[[#This Row],[Proyecto]],D$2:D709)</f>
        <v>0</v>
      </c>
      <c r="H709">
        <f>SUMIF(C$2:C709,Historico_y_Forms[[#This Row],[Proyecto]],F$2:F709)</f>
        <v>0</v>
      </c>
      <c r="I70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09">
        <f>SUMIF(C$2:C709,Historico_y_Forms[[#This Row],[Proyecto]],E$2:E709)</f>
        <v>0</v>
      </c>
    </row>
    <row r="710" spans="1:10" x14ac:dyDescent="0.25">
      <c r="A710" s="167">
        <v>43585</v>
      </c>
      <c r="B710">
        <v>29</v>
      </c>
      <c r="C710" t="s">
        <v>32</v>
      </c>
      <c r="D710">
        <v>0</v>
      </c>
      <c r="E710">
        <v>0</v>
      </c>
      <c r="F710">
        <v>0</v>
      </c>
      <c r="G710">
        <f>SUMIF(C$2:C710,Historico_y_Forms[[#This Row],[Proyecto]],D$2:D710)</f>
        <v>0</v>
      </c>
      <c r="H710">
        <f>SUMIF(C$2:C710,Historico_y_Forms[[#This Row],[Proyecto]],F$2:F710)</f>
        <v>0</v>
      </c>
      <c r="I71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10">
        <f>SUMIF(C$2:C710,Historico_y_Forms[[#This Row],[Proyecto]],E$2:E710)</f>
        <v>0</v>
      </c>
    </row>
    <row r="711" spans="1:10" x14ac:dyDescent="0.25">
      <c r="A711" s="167">
        <v>43585</v>
      </c>
      <c r="B711">
        <v>30</v>
      </c>
      <c r="C711" t="s">
        <v>33</v>
      </c>
      <c r="D711">
        <v>0</v>
      </c>
      <c r="E711">
        <v>0</v>
      </c>
      <c r="F711">
        <v>0</v>
      </c>
      <c r="G711">
        <f>SUMIF(C$2:C711,Historico_y_Forms[[#This Row],[Proyecto]],D$2:D711)</f>
        <v>0</v>
      </c>
      <c r="H711">
        <f>SUMIF(C$2:C711,Historico_y_Forms[[#This Row],[Proyecto]],F$2:F711)</f>
        <v>0</v>
      </c>
      <c r="I71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11">
        <f>SUMIF(C$2:C711,Historico_y_Forms[[#This Row],[Proyecto]],E$2:E711)</f>
        <v>0</v>
      </c>
    </row>
    <row r="712" spans="1:10" x14ac:dyDescent="0.25">
      <c r="A712" s="167">
        <v>43585</v>
      </c>
      <c r="B712">
        <v>9</v>
      </c>
      <c r="C712" t="s">
        <v>130</v>
      </c>
      <c r="D712">
        <v>0</v>
      </c>
      <c r="E712">
        <v>0</v>
      </c>
      <c r="F712">
        <v>0</v>
      </c>
      <c r="G712">
        <f>SUMIF(C$2:C712,Historico_y_Forms[[#This Row],[Proyecto]],D$2:D712)</f>
        <v>0</v>
      </c>
      <c r="H712">
        <f>SUMIF(C$2:C712,Historico_y_Forms[[#This Row],[Proyecto]],F$2:F712)</f>
        <v>0</v>
      </c>
      <c r="I71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712">
        <f>SUMIF(C$2:C712,Historico_y_Forms[[#This Row],[Proyecto]],E$2:E712)</f>
        <v>0</v>
      </c>
    </row>
    <row r="713" spans="1:10" x14ac:dyDescent="0.25">
      <c r="A713" s="167">
        <v>43585</v>
      </c>
      <c r="B713">
        <v>35</v>
      </c>
      <c r="C713" t="s">
        <v>144</v>
      </c>
      <c r="D713">
        <v>0</v>
      </c>
      <c r="E713">
        <v>0</v>
      </c>
      <c r="F713">
        <v>0</v>
      </c>
      <c r="G713">
        <f>SUMIF(C$2:C713,Historico_y_Forms[[#This Row],[Proyecto]],D$2:D713)</f>
        <v>0</v>
      </c>
      <c r="H713">
        <f>SUMIF(C$2:C713,Historico_y_Forms[[#This Row],[Proyecto]],F$2:F713)</f>
        <v>0</v>
      </c>
      <c r="I7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13">
        <f>SUMIF(C$2:C713,Historico_y_Forms[[#This Row],[Proyecto]],E$2:E713)</f>
        <v>0</v>
      </c>
    </row>
    <row r="714" spans="1:10" x14ac:dyDescent="0.25">
      <c r="A714" s="167">
        <v>43585</v>
      </c>
      <c r="B714">
        <v>42</v>
      </c>
      <c r="C714" t="s">
        <v>151</v>
      </c>
      <c r="D714">
        <v>8</v>
      </c>
      <c r="E714">
        <v>10</v>
      </c>
      <c r="F714">
        <v>0</v>
      </c>
      <c r="G714">
        <f>SUMIF(C$2:C714,Historico_y_Forms[[#This Row],[Proyecto]],D$2:D714)</f>
        <v>8</v>
      </c>
      <c r="H714">
        <f>SUMIF(C$2:C714,Historico_y_Forms[[#This Row],[Proyecto]],F$2:F714)</f>
        <v>0</v>
      </c>
      <c r="I714">
        <f>VLOOKUP(Historico_y_Forms[[#This Row],[Proyecto]],Dim_Proyectos[[#All],[Proyecto]:[Fecha de terminacion]],5,0)-Historico_y_Forms[[#This Row],[Ventas acumuladas]]+Historico_y_Forms[[#This Row],[Desistimientos acumulados]]</f>
        <v>312</v>
      </c>
      <c r="J714">
        <f>SUMIF(C$2:C714,Historico_y_Forms[[#This Row],[Proyecto]],E$2:E714)</f>
        <v>10</v>
      </c>
    </row>
    <row r="715" spans="1:10" x14ac:dyDescent="0.25">
      <c r="A715" s="167">
        <v>43585</v>
      </c>
      <c r="B715">
        <v>39</v>
      </c>
      <c r="C715" t="s">
        <v>178</v>
      </c>
      <c r="D715">
        <v>3</v>
      </c>
      <c r="E715">
        <v>3</v>
      </c>
      <c r="F715">
        <v>0</v>
      </c>
      <c r="G715">
        <f>SUMIF(C$2:C715,Historico_y_Forms[[#This Row],[Proyecto]],D$2:D715)</f>
        <v>91</v>
      </c>
      <c r="H715">
        <f>SUMIF(C$2:C715,Historico_y_Forms[[#This Row],[Proyecto]],F$2:F715)</f>
        <v>0</v>
      </c>
      <c r="I715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715">
        <f>SUMIF(C$2:C715,Historico_y_Forms[[#This Row],[Proyecto]],E$2:E715)</f>
        <v>77</v>
      </c>
    </row>
    <row r="716" spans="1:10" x14ac:dyDescent="0.25">
      <c r="A716" s="167">
        <v>43585</v>
      </c>
      <c r="B716">
        <v>36</v>
      </c>
      <c r="C716" t="s">
        <v>145</v>
      </c>
      <c r="D716">
        <v>5</v>
      </c>
      <c r="E716">
        <v>6</v>
      </c>
      <c r="F716">
        <v>0</v>
      </c>
      <c r="G716">
        <f>SUMIF(C$2:C716,Historico_y_Forms[[#This Row],[Proyecto]],D$2:D716)</f>
        <v>183</v>
      </c>
      <c r="H716">
        <f>SUMIF(C$2:C716,Historico_y_Forms[[#This Row],[Proyecto]],F$2:F716)</f>
        <v>0</v>
      </c>
      <c r="I716">
        <f>VLOOKUP(Historico_y_Forms[[#This Row],[Proyecto]],Dim_Proyectos[[#All],[Proyecto]:[Fecha de terminacion]],5,0)-Historico_y_Forms[[#This Row],[Ventas acumuladas]]+Historico_y_Forms[[#This Row],[Desistimientos acumulados]]</f>
        <v>57</v>
      </c>
      <c r="J716">
        <f>SUMIF(C$2:C716,Historico_y_Forms[[#This Row],[Proyecto]],E$2:E716)</f>
        <v>168</v>
      </c>
    </row>
    <row r="717" spans="1:10" x14ac:dyDescent="0.25">
      <c r="A717" s="167">
        <v>43585</v>
      </c>
      <c r="B717">
        <v>43</v>
      </c>
      <c r="C717" t="s">
        <v>153</v>
      </c>
      <c r="D717">
        <v>0</v>
      </c>
      <c r="E717">
        <v>0</v>
      </c>
      <c r="F717">
        <v>0</v>
      </c>
      <c r="G717">
        <f>SUMIF(C$2:C717,Historico_y_Forms[[#This Row],[Proyecto]],D$2:D717)</f>
        <v>81</v>
      </c>
      <c r="H717">
        <f>SUMIF(C$2:C717,Historico_y_Forms[[#This Row],[Proyecto]],F$2:F717)</f>
        <v>0</v>
      </c>
      <c r="I71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717">
        <f>SUMIF(C$2:C717,Historico_y_Forms[[#This Row],[Proyecto]],E$2:E717)</f>
        <v>24</v>
      </c>
    </row>
    <row r="718" spans="1:10" x14ac:dyDescent="0.25">
      <c r="A718" s="167">
        <v>43585</v>
      </c>
      <c r="B718">
        <v>21</v>
      </c>
      <c r="C718" t="s">
        <v>139</v>
      </c>
      <c r="D718">
        <v>0</v>
      </c>
      <c r="E718">
        <v>0</v>
      </c>
      <c r="F718">
        <v>0</v>
      </c>
      <c r="G718">
        <f>SUMIF(C$2:C718,Historico_y_Forms[[#This Row],[Proyecto]],D$2:D718)</f>
        <v>0</v>
      </c>
      <c r="H718">
        <f>SUMIF(C$2:C718,Historico_y_Forms[[#This Row],[Proyecto]],F$2:F718)</f>
        <v>0</v>
      </c>
      <c r="I71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718">
        <f>SUMIF(C$2:C718,Historico_y_Forms[[#This Row],[Proyecto]],E$2:E718)</f>
        <v>0</v>
      </c>
    </row>
    <row r="719" spans="1:10" x14ac:dyDescent="0.25">
      <c r="A719" s="167">
        <v>43585</v>
      </c>
      <c r="B719">
        <v>2</v>
      </c>
      <c r="C719" t="s">
        <v>51</v>
      </c>
      <c r="D719">
        <v>0</v>
      </c>
      <c r="E719">
        <v>0</v>
      </c>
      <c r="F719">
        <v>0</v>
      </c>
      <c r="G719">
        <f>SUMIF(C$2:C719,Historico_y_Forms[[#This Row],[Proyecto]],D$2:D719)</f>
        <v>0</v>
      </c>
      <c r="H719">
        <f>SUMIF(C$2:C719,Historico_y_Forms[[#This Row],[Proyecto]],F$2:F719)</f>
        <v>0</v>
      </c>
      <c r="I71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719">
        <f>SUMIF(C$2:C719,Historico_y_Forms[[#This Row],[Proyecto]],E$2:E719)</f>
        <v>0</v>
      </c>
    </row>
    <row r="720" spans="1:10" x14ac:dyDescent="0.25">
      <c r="A720" s="167">
        <v>43585</v>
      </c>
      <c r="B720">
        <v>3</v>
      </c>
      <c r="C720" t="s">
        <v>52</v>
      </c>
      <c r="D720">
        <v>0</v>
      </c>
      <c r="E720">
        <v>0</v>
      </c>
      <c r="F720">
        <v>0</v>
      </c>
      <c r="G720">
        <f>SUMIF(C$2:C720,Historico_y_Forms[[#This Row],[Proyecto]],D$2:D720)</f>
        <v>0</v>
      </c>
      <c r="H720">
        <f>SUMIF(C$2:C720,Historico_y_Forms[[#This Row],[Proyecto]],F$2:F720)</f>
        <v>0</v>
      </c>
      <c r="I72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720">
        <f>SUMIF(C$2:C720,Historico_y_Forms[[#This Row],[Proyecto]],E$2:E720)</f>
        <v>0</v>
      </c>
    </row>
    <row r="721" spans="1:10" x14ac:dyDescent="0.25">
      <c r="A721" s="167">
        <v>43585</v>
      </c>
      <c r="B721">
        <v>1</v>
      </c>
      <c r="C721" t="s">
        <v>50</v>
      </c>
      <c r="D721">
        <v>16</v>
      </c>
      <c r="E721">
        <v>18</v>
      </c>
      <c r="F721">
        <v>1</v>
      </c>
      <c r="G721">
        <f>SUMIF(C$2:C721,Historico_y_Forms[[#This Row],[Proyecto]],D$2:D721)</f>
        <v>239</v>
      </c>
      <c r="H721">
        <f>SUMIF(C$2:C721,Historico_y_Forms[[#This Row],[Proyecto]],F$2:F721)</f>
        <v>5</v>
      </c>
      <c r="I721">
        <f>VLOOKUP(Historico_y_Forms[[#This Row],[Proyecto]],Dim_Proyectos[[#All],[Proyecto]:[Fecha de terminacion]],5,0)-Historico_y_Forms[[#This Row],[Ventas acumuladas]]+Historico_y_Forms[[#This Row],[Desistimientos acumulados]]</f>
        <v>258</v>
      </c>
      <c r="J721">
        <f>SUMIF(C$2:C721,Historico_y_Forms[[#This Row],[Proyecto]],E$2:E721)</f>
        <v>172</v>
      </c>
    </row>
    <row r="722" spans="1:10" x14ac:dyDescent="0.25">
      <c r="A722" s="167">
        <v>43616</v>
      </c>
      <c r="B722">
        <v>22</v>
      </c>
      <c r="C722" t="s">
        <v>140</v>
      </c>
      <c r="D722">
        <v>0</v>
      </c>
      <c r="E722">
        <v>0</v>
      </c>
      <c r="F722">
        <v>0</v>
      </c>
      <c r="G722">
        <f>SUMIF(C$2:C722,Historico_y_Forms[[#This Row],[Proyecto]],D$2:D722)</f>
        <v>0</v>
      </c>
      <c r="H722">
        <f>SUMIF(C$2:C722,Historico_y_Forms[[#This Row],[Proyecto]],F$2:F722)</f>
        <v>0</v>
      </c>
      <c r="I72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722">
        <f>SUMIF(C$2:C722,Historico_y_Forms[[#This Row],[Proyecto]],E$2:E722)</f>
        <v>0</v>
      </c>
    </row>
    <row r="723" spans="1:10" x14ac:dyDescent="0.25">
      <c r="A723" s="167">
        <v>43616</v>
      </c>
      <c r="B723">
        <v>16</v>
      </c>
      <c r="C723" t="s">
        <v>136</v>
      </c>
      <c r="D723">
        <v>0</v>
      </c>
      <c r="E723">
        <v>0</v>
      </c>
      <c r="F723">
        <v>0</v>
      </c>
      <c r="G723">
        <f>SUMIF(C$2:C723,Historico_y_Forms[[#This Row],[Proyecto]],D$2:D723)</f>
        <v>0</v>
      </c>
      <c r="H723">
        <f>SUMIF(C$2:C723,Historico_y_Forms[[#This Row],[Proyecto]],F$2:F723)</f>
        <v>0</v>
      </c>
      <c r="I7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23">
        <f>SUMIF(C$2:C723,Historico_y_Forms[[#This Row],[Proyecto]],E$2:E723)</f>
        <v>0</v>
      </c>
    </row>
    <row r="724" spans="1:10" x14ac:dyDescent="0.25">
      <c r="A724" s="167">
        <v>43616</v>
      </c>
      <c r="B724">
        <v>17</v>
      </c>
      <c r="C724" t="s">
        <v>137</v>
      </c>
      <c r="D724">
        <v>0</v>
      </c>
      <c r="E724">
        <v>0</v>
      </c>
      <c r="F724">
        <v>0</v>
      </c>
      <c r="G724">
        <f>SUMIF(C$2:C724,Historico_y_Forms[[#This Row],[Proyecto]],D$2:D724)</f>
        <v>0</v>
      </c>
      <c r="H724">
        <f>SUMIF(C$2:C724,Historico_y_Forms[[#This Row],[Proyecto]],F$2:F724)</f>
        <v>0</v>
      </c>
      <c r="I72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24">
        <f>SUMIF(C$2:C724,Historico_y_Forms[[#This Row],[Proyecto]],E$2:E724)</f>
        <v>0</v>
      </c>
    </row>
    <row r="725" spans="1:10" x14ac:dyDescent="0.25">
      <c r="A725" s="167">
        <v>43616</v>
      </c>
      <c r="B725">
        <v>11</v>
      </c>
      <c r="C725" t="s">
        <v>131</v>
      </c>
      <c r="D725">
        <v>0</v>
      </c>
      <c r="E725">
        <v>0</v>
      </c>
      <c r="F725">
        <v>0</v>
      </c>
      <c r="G725">
        <f>SUMIF(C$2:C725,Historico_y_Forms[[#This Row],[Proyecto]],D$2:D725)</f>
        <v>0</v>
      </c>
      <c r="H725">
        <f>SUMIF(C$2:C725,Historico_y_Forms[[#This Row],[Proyecto]],F$2:F725)</f>
        <v>0</v>
      </c>
      <c r="I72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725">
        <f>SUMIF(C$2:C725,Historico_y_Forms[[#This Row],[Proyecto]],E$2:E725)</f>
        <v>0</v>
      </c>
    </row>
    <row r="726" spans="1:10" x14ac:dyDescent="0.25">
      <c r="A726" s="167">
        <v>43616</v>
      </c>
      <c r="B726">
        <v>40</v>
      </c>
      <c r="C726" t="s">
        <v>149</v>
      </c>
      <c r="D726">
        <v>2</v>
      </c>
      <c r="E726">
        <v>0</v>
      </c>
      <c r="F726">
        <v>0</v>
      </c>
      <c r="G726">
        <f>SUMIF(C$2:C726,Historico_y_Forms[[#This Row],[Proyecto]],D$2:D726)</f>
        <v>381</v>
      </c>
      <c r="H726">
        <f>SUMIF(C$2:C726,Historico_y_Forms[[#This Row],[Proyecto]],F$2:F726)</f>
        <v>0</v>
      </c>
      <c r="I72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726">
        <f>SUMIF(C$2:C726,Historico_y_Forms[[#This Row],[Proyecto]],E$2:E726)</f>
        <v>0</v>
      </c>
    </row>
    <row r="727" spans="1:10" x14ac:dyDescent="0.25">
      <c r="A727" s="167">
        <v>43616</v>
      </c>
      <c r="B727">
        <v>12</v>
      </c>
      <c r="C727" t="s">
        <v>132</v>
      </c>
      <c r="D727">
        <v>0</v>
      </c>
      <c r="E727">
        <v>0</v>
      </c>
      <c r="F727">
        <v>0</v>
      </c>
      <c r="G727">
        <f>SUMIF(C$2:C727,Historico_y_Forms[[#This Row],[Proyecto]],D$2:D727)</f>
        <v>0</v>
      </c>
      <c r="H727">
        <f>SUMIF(C$2:C727,Historico_y_Forms[[#This Row],[Proyecto]],F$2:F727)</f>
        <v>0</v>
      </c>
      <c r="I72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727">
        <f>SUMIF(C$2:C727,Historico_y_Forms[[#This Row],[Proyecto]],E$2:E727)</f>
        <v>0</v>
      </c>
    </row>
    <row r="728" spans="1:10" x14ac:dyDescent="0.25">
      <c r="A728" s="167">
        <v>43616</v>
      </c>
      <c r="B728">
        <v>13</v>
      </c>
      <c r="C728" t="s">
        <v>133</v>
      </c>
      <c r="D728">
        <v>0</v>
      </c>
      <c r="E728">
        <v>0</v>
      </c>
      <c r="F728">
        <v>0</v>
      </c>
      <c r="G728">
        <f>SUMIF(C$2:C728,Historico_y_Forms[[#This Row],[Proyecto]],D$2:D728)</f>
        <v>0</v>
      </c>
      <c r="H728">
        <f>SUMIF(C$2:C728,Historico_y_Forms[[#This Row],[Proyecto]],F$2:F728)</f>
        <v>0</v>
      </c>
      <c r="I72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728">
        <f>SUMIF(C$2:C728,Historico_y_Forms[[#This Row],[Proyecto]],E$2:E728)</f>
        <v>0</v>
      </c>
    </row>
    <row r="729" spans="1:10" x14ac:dyDescent="0.25">
      <c r="A729" s="167">
        <v>43616</v>
      </c>
      <c r="B729">
        <v>14</v>
      </c>
      <c r="C729" t="s">
        <v>134</v>
      </c>
      <c r="D729">
        <v>0</v>
      </c>
      <c r="E729">
        <v>0</v>
      </c>
      <c r="F729">
        <v>0</v>
      </c>
      <c r="G729">
        <f>SUMIF(C$2:C729,Historico_y_Forms[[#This Row],[Proyecto]],D$2:D729)</f>
        <v>0</v>
      </c>
      <c r="H729">
        <f>SUMIF(C$2:C729,Historico_y_Forms[[#This Row],[Proyecto]],F$2:F729)</f>
        <v>0</v>
      </c>
      <c r="I7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29">
        <f>SUMIF(C$2:C729,Historico_y_Forms[[#This Row],[Proyecto]],E$2:E729)</f>
        <v>0</v>
      </c>
    </row>
    <row r="730" spans="1:10" x14ac:dyDescent="0.25">
      <c r="A730" s="167">
        <v>43616</v>
      </c>
      <c r="B730">
        <v>15</v>
      </c>
      <c r="C730" t="s">
        <v>135</v>
      </c>
      <c r="D730">
        <v>0</v>
      </c>
      <c r="E730">
        <v>0</v>
      </c>
      <c r="F730">
        <v>0</v>
      </c>
      <c r="G730">
        <f>SUMIF(C$2:C730,Historico_y_Forms[[#This Row],[Proyecto]],D$2:D730)</f>
        <v>0</v>
      </c>
      <c r="H730">
        <f>SUMIF(C$2:C730,Historico_y_Forms[[#This Row],[Proyecto]],F$2:F730)</f>
        <v>0</v>
      </c>
      <c r="I73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730">
        <f>SUMIF(C$2:C730,Historico_y_Forms[[#This Row],[Proyecto]],E$2:E730)</f>
        <v>0</v>
      </c>
    </row>
    <row r="731" spans="1:10" x14ac:dyDescent="0.25">
      <c r="A731" s="167">
        <v>43616</v>
      </c>
      <c r="B731">
        <v>41</v>
      </c>
      <c r="C731" t="s">
        <v>150</v>
      </c>
      <c r="D731">
        <v>1</v>
      </c>
      <c r="E731">
        <v>6</v>
      </c>
      <c r="F731">
        <v>0</v>
      </c>
      <c r="G731">
        <f>SUMIF(C$2:C731,Historico_y_Forms[[#This Row],[Proyecto]],D$2:D731)</f>
        <v>143</v>
      </c>
      <c r="H731">
        <f>SUMIF(C$2:C731,Historico_y_Forms[[#This Row],[Proyecto]],F$2:F731)</f>
        <v>0</v>
      </c>
      <c r="I731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731">
        <f>SUMIF(C$2:C731,Historico_y_Forms[[#This Row],[Proyecto]],E$2:E731)</f>
        <v>138</v>
      </c>
    </row>
    <row r="732" spans="1:10" x14ac:dyDescent="0.25">
      <c r="A732" s="167">
        <v>43616</v>
      </c>
      <c r="B732">
        <v>10</v>
      </c>
      <c r="C732" t="s">
        <v>81</v>
      </c>
      <c r="D732">
        <v>0</v>
      </c>
      <c r="E732">
        <v>0</v>
      </c>
      <c r="F732">
        <v>0</v>
      </c>
      <c r="G732">
        <f>SUMIF(C$2:C732,Historico_y_Forms[[#This Row],[Proyecto]],D$2:D732)</f>
        <v>0</v>
      </c>
      <c r="H732">
        <f>SUMIF(C$2:C732,Historico_y_Forms[[#This Row],[Proyecto]],F$2:F732)</f>
        <v>0</v>
      </c>
      <c r="I73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732">
        <f>SUMIF(C$2:C732,Historico_y_Forms[[#This Row],[Proyecto]],E$2:E732)</f>
        <v>0</v>
      </c>
    </row>
    <row r="733" spans="1:10" x14ac:dyDescent="0.25">
      <c r="A733" s="167">
        <v>43616</v>
      </c>
      <c r="B733">
        <v>23</v>
      </c>
      <c r="C733" t="s">
        <v>142</v>
      </c>
      <c r="D733">
        <v>0</v>
      </c>
      <c r="E733">
        <v>0</v>
      </c>
      <c r="F733">
        <v>0</v>
      </c>
      <c r="G733">
        <f>SUMIF(C$2:C733,Historico_y_Forms[[#This Row],[Proyecto]],D$2:D733)</f>
        <v>96</v>
      </c>
      <c r="H733">
        <f>SUMIF(C$2:C733,Historico_y_Forms[[#This Row],[Proyecto]],F$2:F733)</f>
        <v>0</v>
      </c>
      <c r="I73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733">
        <f>SUMIF(C$2:C733,Historico_y_Forms[[#This Row],[Proyecto]],E$2:E733)</f>
        <v>0</v>
      </c>
    </row>
    <row r="734" spans="1:10" x14ac:dyDescent="0.25">
      <c r="A734" s="167">
        <v>43616</v>
      </c>
      <c r="B734">
        <v>24</v>
      </c>
      <c r="C734" t="s">
        <v>143</v>
      </c>
      <c r="D734">
        <v>1</v>
      </c>
      <c r="E734">
        <v>3</v>
      </c>
      <c r="F734">
        <v>1</v>
      </c>
      <c r="G734">
        <f>SUMIF(C$2:C734,Historico_y_Forms[[#This Row],[Proyecto]],D$2:D734)</f>
        <v>82</v>
      </c>
      <c r="H734">
        <f>SUMIF(C$2:C734,Historico_y_Forms[[#This Row],[Proyecto]],F$2:F734)</f>
        <v>9</v>
      </c>
      <c r="I734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734">
        <f>SUMIF(C$2:C734,Historico_y_Forms[[#This Row],[Proyecto]],E$2:E734)</f>
        <v>84</v>
      </c>
    </row>
    <row r="735" spans="1:10" x14ac:dyDescent="0.25">
      <c r="A735" s="167">
        <v>43616</v>
      </c>
      <c r="B735">
        <v>25</v>
      </c>
      <c r="C735" t="s">
        <v>92</v>
      </c>
      <c r="D735">
        <v>0</v>
      </c>
      <c r="E735">
        <v>0</v>
      </c>
      <c r="F735">
        <v>0</v>
      </c>
      <c r="G735">
        <f>SUMIF(C$2:C735,Historico_y_Forms[[#This Row],[Proyecto]],D$2:D735)</f>
        <v>0</v>
      </c>
      <c r="H735">
        <f>SUMIF(C$2:C735,Historico_y_Forms[[#This Row],[Proyecto]],F$2:F735)</f>
        <v>0</v>
      </c>
      <c r="I73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35">
        <f>SUMIF(C$2:C735,Historico_y_Forms[[#This Row],[Proyecto]],E$2:E735)</f>
        <v>0</v>
      </c>
    </row>
    <row r="736" spans="1:10" x14ac:dyDescent="0.25">
      <c r="A736" s="167">
        <v>43616</v>
      </c>
      <c r="B736">
        <v>26</v>
      </c>
      <c r="C736" t="s">
        <v>141</v>
      </c>
      <c r="D736">
        <v>0</v>
      </c>
      <c r="E736">
        <v>0</v>
      </c>
      <c r="F736">
        <v>0</v>
      </c>
      <c r="G736">
        <f>SUMIF(C$2:C736,Historico_y_Forms[[#This Row],[Proyecto]],D$2:D736)</f>
        <v>0</v>
      </c>
      <c r="H736">
        <f>SUMIF(C$2:C736,Historico_y_Forms[[#This Row],[Proyecto]],F$2:F736)</f>
        <v>0</v>
      </c>
      <c r="I73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36">
        <f>SUMIF(C$2:C736,Historico_y_Forms[[#This Row],[Proyecto]],E$2:E736)</f>
        <v>0</v>
      </c>
    </row>
    <row r="737" spans="1:10" x14ac:dyDescent="0.25">
      <c r="A737" s="167">
        <v>43616</v>
      </c>
      <c r="B737">
        <v>7</v>
      </c>
      <c r="C737" t="s">
        <v>128</v>
      </c>
      <c r="D737">
        <v>0</v>
      </c>
      <c r="E737">
        <v>0</v>
      </c>
      <c r="F737">
        <v>0</v>
      </c>
      <c r="G737">
        <f>SUMIF(C$2:C737,Historico_y_Forms[[#This Row],[Proyecto]],D$2:D737)</f>
        <v>0</v>
      </c>
      <c r="H737">
        <f>SUMIF(C$2:C737,Historico_y_Forms[[#This Row],[Proyecto]],F$2:F737)</f>
        <v>0</v>
      </c>
      <c r="I73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737">
        <f>SUMIF(C$2:C737,Historico_y_Forms[[#This Row],[Proyecto]],E$2:E737)</f>
        <v>0</v>
      </c>
    </row>
    <row r="738" spans="1:10" x14ac:dyDescent="0.25">
      <c r="A738" s="167">
        <v>43616</v>
      </c>
      <c r="B738">
        <v>27</v>
      </c>
      <c r="C738" t="s">
        <v>30</v>
      </c>
      <c r="D738">
        <v>0</v>
      </c>
      <c r="E738">
        <v>0</v>
      </c>
      <c r="F738">
        <v>0</v>
      </c>
      <c r="G738">
        <f>SUMIF(C$2:C738,Historico_y_Forms[[#This Row],[Proyecto]],D$2:D738)</f>
        <v>0</v>
      </c>
      <c r="H738">
        <f>SUMIF(C$2:C738,Historico_y_Forms[[#This Row],[Proyecto]],F$2:F738)</f>
        <v>0</v>
      </c>
      <c r="I73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38">
        <f>SUMIF(C$2:C738,Historico_y_Forms[[#This Row],[Proyecto]],E$2:E738)</f>
        <v>0</v>
      </c>
    </row>
    <row r="739" spans="1:10" x14ac:dyDescent="0.25">
      <c r="A739" s="167">
        <v>43616</v>
      </c>
      <c r="B739">
        <v>28</v>
      </c>
      <c r="C739" t="s">
        <v>31</v>
      </c>
      <c r="D739">
        <v>0</v>
      </c>
      <c r="E739">
        <v>0</v>
      </c>
      <c r="F739">
        <v>0</v>
      </c>
      <c r="G739">
        <f>SUMIF(C$2:C739,Historico_y_Forms[[#This Row],[Proyecto]],D$2:D739)</f>
        <v>0</v>
      </c>
      <c r="H739">
        <f>SUMIF(C$2:C739,Historico_y_Forms[[#This Row],[Proyecto]],F$2:F739)</f>
        <v>0</v>
      </c>
      <c r="I73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39">
        <f>SUMIF(C$2:C739,Historico_y_Forms[[#This Row],[Proyecto]],E$2:E739)</f>
        <v>0</v>
      </c>
    </row>
    <row r="740" spans="1:10" x14ac:dyDescent="0.25">
      <c r="A740" s="167">
        <v>43616</v>
      </c>
      <c r="B740">
        <v>44</v>
      </c>
      <c r="C740" t="s">
        <v>154</v>
      </c>
      <c r="D740">
        <v>1</v>
      </c>
      <c r="E740">
        <v>0</v>
      </c>
      <c r="F740">
        <v>0</v>
      </c>
      <c r="G740">
        <f>SUMIF(C$2:C740,Historico_y_Forms[[#This Row],[Proyecto]],D$2:D740)</f>
        <v>89</v>
      </c>
      <c r="H740">
        <f>SUMIF(C$2:C740,Historico_y_Forms[[#This Row],[Proyecto]],F$2:F740)</f>
        <v>0</v>
      </c>
      <c r="I74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740">
        <f>SUMIF(C$2:C740,Historico_y_Forms[[#This Row],[Proyecto]],E$2:E740)</f>
        <v>96</v>
      </c>
    </row>
    <row r="741" spans="1:10" x14ac:dyDescent="0.25">
      <c r="A741" s="167">
        <v>43616</v>
      </c>
      <c r="B741">
        <v>37</v>
      </c>
      <c r="C741" t="s">
        <v>146</v>
      </c>
      <c r="D741">
        <v>1</v>
      </c>
      <c r="E741">
        <v>3</v>
      </c>
      <c r="F741">
        <v>0</v>
      </c>
      <c r="G741">
        <f>SUMIF(C$2:C741,Historico_y_Forms[[#This Row],[Proyecto]],D$2:D741)</f>
        <v>180</v>
      </c>
      <c r="H741">
        <f>SUMIF(C$2:C741,Historico_y_Forms[[#This Row],[Proyecto]],F$2:F741)</f>
        <v>0</v>
      </c>
      <c r="I741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741">
        <f>SUMIF(C$2:C741,Historico_y_Forms[[#This Row],[Proyecto]],E$2:E741)</f>
        <v>147</v>
      </c>
    </row>
    <row r="742" spans="1:10" x14ac:dyDescent="0.25">
      <c r="A742" s="167">
        <v>43616</v>
      </c>
      <c r="B742">
        <v>6</v>
      </c>
      <c r="C742" t="s">
        <v>127</v>
      </c>
      <c r="D742">
        <v>0</v>
      </c>
      <c r="E742">
        <v>0</v>
      </c>
      <c r="F742">
        <v>0</v>
      </c>
      <c r="G742">
        <f>SUMIF(C$2:C742,Historico_y_Forms[[#This Row],[Proyecto]],D$2:D742)</f>
        <v>0</v>
      </c>
      <c r="H742">
        <f>SUMIF(C$2:C742,Historico_y_Forms[[#This Row],[Proyecto]],F$2:F742)</f>
        <v>0</v>
      </c>
      <c r="I74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42">
        <f>SUMIF(C$2:C742,Historico_y_Forms[[#This Row],[Proyecto]],E$2:E742)</f>
        <v>0</v>
      </c>
    </row>
    <row r="743" spans="1:10" x14ac:dyDescent="0.25">
      <c r="A743" s="167">
        <v>43616</v>
      </c>
      <c r="B743">
        <v>5</v>
      </c>
      <c r="C743" t="s">
        <v>125</v>
      </c>
      <c r="D743">
        <v>7</v>
      </c>
      <c r="E743">
        <v>10</v>
      </c>
      <c r="F743">
        <v>1</v>
      </c>
      <c r="G743">
        <f>SUMIF(C$2:C743,Historico_y_Forms[[#This Row],[Proyecto]],D$2:D743)</f>
        <v>85</v>
      </c>
      <c r="H743">
        <f>SUMIF(C$2:C743,Historico_y_Forms[[#This Row],[Proyecto]],F$2:F743)</f>
        <v>3</v>
      </c>
      <c r="I743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743">
        <f>SUMIF(C$2:C743,Historico_y_Forms[[#This Row],[Proyecto]],E$2:E743)</f>
        <v>80</v>
      </c>
    </row>
    <row r="744" spans="1:10" x14ac:dyDescent="0.25">
      <c r="A744" s="167">
        <v>43616</v>
      </c>
      <c r="B744">
        <v>38</v>
      </c>
      <c r="C744" t="s">
        <v>147</v>
      </c>
      <c r="D744">
        <v>1</v>
      </c>
      <c r="E744">
        <v>0</v>
      </c>
      <c r="F744">
        <v>0</v>
      </c>
      <c r="G744">
        <f>SUMIF(C$2:C744,Historico_y_Forms[[#This Row],[Proyecto]],D$2:D744)</f>
        <v>180</v>
      </c>
      <c r="H744">
        <f>SUMIF(C$2:C744,Historico_y_Forms[[#This Row],[Proyecto]],F$2:F744)</f>
        <v>0</v>
      </c>
      <c r="I744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744">
        <f>SUMIF(C$2:C744,Historico_y_Forms[[#This Row],[Proyecto]],E$2:E744)</f>
        <v>0</v>
      </c>
    </row>
    <row r="745" spans="1:10" x14ac:dyDescent="0.25">
      <c r="A745" s="167">
        <v>43616</v>
      </c>
      <c r="B745">
        <v>4</v>
      </c>
      <c r="C745" t="s">
        <v>126</v>
      </c>
      <c r="D745">
        <v>7</v>
      </c>
      <c r="E745">
        <v>115</v>
      </c>
      <c r="F745">
        <v>0</v>
      </c>
      <c r="G745">
        <f>SUMIF(C$2:C745,Historico_y_Forms[[#This Row],[Proyecto]],D$2:D745)</f>
        <v>115</v>
      </c>
      <c r="H745">
        <f>SUMIF(C$2:C745,Historico_y_Forms[[#This Row],[Proyecto]],F$2:F745)</f>
        <v>1</v>
      </c>
      <c r="I745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745">
        <f>SUMIF(C$2:C745,Historico_y_Forms[[#This Row],[Proyecto]],E$2:E745)</f>
        <v>823</v>
      </c>
    </row>
    <row r="746" spans="1:10" x14ac:dyDescent="0.25">
      <c r="A746" s="167">
        <v>43616</v>
      </c>
      <c r="B746">
        <v>8</v>
      </c>
      <c r="C746" t="s">
        <v>77</v>
      </c>
      <c r="D746">
        <v>2</v>
      </c>
      <c r="E746">
        <v>3</v>
      </c>
      <c r="F746">
        <v>1</v>
      </c>
      <c r="G746">
        <f>SUMIF(C$2:C746,Historico_y_Forms[[#This Row],[Proyecto]],D$2:D746)</f>
        <v>66</v>
      </c>
      <c r="H746">
        <f>SUMIF(C$2:C746,Historico_y_Forms[[#This Row],[Proyecto]],F$2:F746)</f>
        <v>6</v>
      </c>
      <c r="I746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746">
        <f>SUMIF(C$2:C746,Historico_y_Forms[[#This Row],[Proyecto]],E$2:E746)</f>
        <v>36</v>
      </c>
    </row>
    <row r="747" spans="1:10" x14ac:dyDescent="0.25">
      <c r="A747" s="167">
        <v>43616</v>
      </c>
      <c r="B747">
        <v>18</v>
      </c>
      <c r="C747" t="s">
        <v>152</v>
      </c>
      <c r="D747">
        <v>0</v>
      </c>
      <c r="E747">
        <v>2</v>
      </c>
      <c r="F747">
        <v>0</v>
      </c>
      <c r="G747">
        <f>SUMIF(C$2:C747,Historico_y_Forms[[#This Row],[Proyecto]],D$2:D747)</f>
        <v>156</v>
      </c>
      <c r="H747">
        <f>SUMIF(C$2:C747,Historico_y_Forms[[#This Row],[Proyecto]],F$2:F747)</f>
        <v>0</v>
      </c>
      <c r="I747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747">
        <f>SUMIF(C$2:C747,Historico_y_Forms[[#This Row],[Proyecto]],E$2:E747)</f>
        <v>160</v>
      </c>
    </row>
    <row r="748" spans="1:10" x14ac:dyDescent="0.25">
      <c r="A748" s="167">
        <v>43616</v>
      </c>
      <c r="B748">
        <v>19</v>
      </c>
      <c r="C748" t="s">
        <v>138</v>
      </c>
      <c r="D748">
        <v>1</v>
      </c>
      <c r="E748">
        <v>6</v>
      </c>
      <c r="F748">
        <v>1</v>
      </c>
      <c r="G748">
        <f>SUMIF(C$2:C748,Historico_y_Forms[[#This Row],[Proyecto]],D$2:D748)</f>
        <v>63</v>
      </c>
      <c r="H748">
        <f>SUMIF(C$2:C748,Historico_y_Forms[[#This Row],[Proyecto]],F$2:F748)</f>
        <v>5</v>
      </c>
      <c r="I748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748">
        <f>SUMIF(C$2:C748,Historico_y_Forms[[#This Row],[Proyecto]],E$2:E748)</f>
        <v>80</v>
      </c>
    </row>
    <row r="749" spans="1:10" x14ac:dyDescent="0.25">
      <c r="A749" s="167">
        <v>43616</v>
      </c>
      <c r="B749">
        <v>20</v>
      </c>
      <c r="C749" t="s">
        <v>88</v>
      </c>
      <c r="D749">
        <v>0</v>
      </c>
      <c r="E749">
        <v>0</v>
      </c>
      <c r="F749">
        <v>0</v>
      </c>
      <c r="G749">
        <f>SUMIF(C$2:C749,Historico_y_Forms[[#This Row],[Proyecto]],D$2:D749)</f>
        <v>0</v>
      </c>
      <c r="H749">
        <f>SUMIF(C$2:C749,Historico_y_Forms[[#This Row],[Proyecto]],F$2:F749)</f>
        <v>0</v>
      </c>
      <c r="I74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49">
        <f>SUMIF(C$2:C749,Historico_y_Forms[[#This Row],[Proyecto]],E$2:E749)</f>
        <v>0</v>
      </c>
    </row>
    <row r="750" spans="1:10" x14ac:dyDescent="0.25">
      <c r="A750" s="167">
        <v>43616</v>
      </c>
      <c r="B750">
        <v>45</v>
      </c>
      <c r="C750" t="s">
        <v>155</v>
      </c>
      <c r="D750">
        <v>0</v>
      </c>
      <c r="E750">
        <v>0</v>
      </c>
      <c r="F750">
        <v>0</v>
      </c>
      <c r="G750">
        <f>SUMIF(C$2:C750,Historico_y_Forms[[#This Row],[Proyecto]],D$2:D750)</f>
        <v>133</v>
      </c>
      <c r="H750">
        <f>SUMIF(C$2:C750,Historico_y_Forms[[#This Row],[Proyecto]],F$2:F750)</f>
        <v>0</v>
      </c>
      <c r="I75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750">
        <f>SUMIF(C$2:C750,Historico_y_Forms[[#This Row],[Proyecto]],E$2:E750)</f>
        <v>0</v>
      </c>
    </row>
    <row r="751" spans="1:10" x14ac:dyDescent="0.25">
      <c r="A751" s="167">
        <v>43616</v>
      </c>
      <c r="B751">
        <v>31</v>
      </c>
      <c r="C751" t="s">
        <v>97</v>
      </c>
      <c r="D751">
        <v>0</v>
      </c>
      <c r="E751">
        <v>0</v>
      </c>
      <c r="F751">
        <v>0</v>
      </c>
      <c r="G751">
        <f>SUMIF(C$2:C751,Historico_y_Forms[[#This Row],[Proyecto]],D$2:D751)</f>
        <v>0</v>
      </c>
      <c r="H751">
        <f>SUMIF(C$2:C751,Historico_y_Forms[[#This Row],[Proyecto]],F$2:F751)</f>
        <v>0</v>
      </c>
      <c r="I75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51">
        <f>SUMIF(C$2:C751,Historico_y_Forms[[#This Row],[Proyecto]],E$2:E751)</f>
        <v>0</v>
      </c>
    </row>
    <row r="752" spans="1:10" x14ac:dyDescent="0.25">
      <c r="A752" s="167">
        <v>43616</v>
      </c>
      <c r="B752">
        <v>32</v>
      </c>
      <c r="C752" t="s">
        <v>100</v>
      </c>
      <c r="D752">
        <v>0</v>
      </c>
      <c r="E752">
        <v>0</v>
      </c>
      <c r="F752">
        <v>0</v>
      </c>
      <c r="G752">
        <f>SUMIF(C$2:C752,Historico_y_Forms[[#This Row],[Proyecto]],D$2:D752)</f>
        <v>0</v>
      </c>
      <c r="H752">
        <f>SUMIF(C$2:C752,Historico_y_Forms[[#This Row],[Proyecto]],F$2:F752)</f>
        <v>0</v>
      </c>
      <c r="I75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52">
        <f>SUMIF(C$2:C752,Historico_y_Forms[[#This Row],[Proyecto]],E$2:E752)</f>
        <v>0</v>
      </c>
    </row>
    <row r="753" spans="1:10" x14ac:dyDescent="0.25">
      <c r="A753" s="167">
        <v>43616</v>
      </c>
      <c r="B753">
        <v>33</v>
      </c>
      <c r="C753" t="s">
        <v>101</v>
      </c>
      <c r="D753">
        <v>0</v>
      </c>
      <c r="E753">
        <v>0</v>
      </c>
      <c r="F753">
        <v>0</v>
      </c>
      <c r="G753">
        <f>SUMIF(C$2:C753,Historico_y_Forms[[#This Row],[Proyecto]],D$2:D753)</f>
        <v>0</v>
      </c>
      <c r="H753">
        <f>SUMIF(C$2:C753,Historico_y_Forms[[#This Row],[Proyecto]],F$2:F753)</f>
        <v>0</v>
      </c>
      <c r="I75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53">
        <f>SUMIF(C$2:C753,Historico_y_Forms[[#This Row],[Proyecto]],E$2:E753)</f>
        <v>0</v>
      </c>
    </row>
    <row r="754" spans="1:10" x14ac:dyDescent="0.25">
      <c r="A754" s="167">
        <v>43616</v>
      </c>
      <c r="B754">
        <v>34</v>
      </c>
      <c r="C754" t="s">
        <v>102</v>
      </c>
      <c r="D754">
        <v>0</v>
      </c>
      <c r="E754">
        <v>0</v>
      </c>
      <c r="F754">
        <v>0</v>
      </c>
      <c r="G754">
        <f>SUMIF(C$2:C754,Historico_y_Forms[[#This Row],[Proyecto]],D$2:D754)</f>
        <v>0</v>
      </c>
      <c r="H754">
        <f>SUMIF(C$2:C754,Historico_y_Forms[[#This Row],[Proyecto]],F$2:F754)</f>
        <v>0</v>
      </c>
      <c r="I75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54">
        <f>SUMIF(C$2:C754,Historico_y_Forms[[#This Row],[Proyecto]],E$2:E754)</f>
        <v>0</v>
      </c>
    </row>
    <row r="755" spans="1:10" x14ac:dyDescent="0.25">
      <c r="A755" s="167">
        <v>43616</v>
      </c>
      <c r="B755">
        <v>29</v>
      </c>
      <c r="C755" t="s">
        <v>32</v>
      </c>
      <c r="D755">
        <v>0</v>
      </c>
      <c r="E755">
        <v>0</v>
      </c>
      <c r="F755">
        <v>0</v>
      </c>
      <c r="G755">
        <f>SUMIF(C$2:C755,Historico_y_Forms[[#This Row],[Proyecto]],D$2:D755)</f>
        <v>0</v>
      </c>
      <c r="H755">
        <f>SUMIF(C$2:C755,Historico_y_Forms[[#This Row],[Proyecto]],F$2:F755)</f>
        <v>0</v>
      </c>
      <c r="I75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55">
        <f>SUMIF(C$2:C755,Historico_y_Forms[[#This Row],[Proyecto]],E$2:E755)</f>
        <v>0</v>
      </c>
    </row>
    <row r="756" spans="1:10" x14ac:dyDescent="0.25">
      <c r="A756" s="167">
        <v>43616</v>
      </c>
      <c r="B756">
        <v>30</v>
      </c>
      <c r="C756" t="s">
        <v>33</v>
      </c>
      <c r="D756">
        <v>0</v>
      </c>
      <c r="E756">
        <v>0</v>
      </c>
      <c r="F756">
        <v>0</v>
      </c>
      <c r="G756">
        <f>SUMIF(C$2:C756,Historico_y_Forms[[#This Row],[Proyecto]],D$2:D756)</f>
        <v>0</v>
      </c>
      <c r="H756">
        <f>SUMIF(C$2:C756,Historico_y_Forms[[#This Row],[Proyecto]],F$2:F756)</f>
        <v>0</v>
      </c>
      <c r="I75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756">
        <f>SUMIF(C$2:C756,Historico_y_Forms[[#This Row],[Proyecto]],E$2:E756)</f>
        <v>0</v>
      </c>
    </row>
    <row r="757" spans="1:10" x14ac:dyDescent="0.25">
      <c r="A757" s="167">
        <v>43616</v>
      </c>
      <c r="B757">
        <v>9</v>
      </c>
      <c r="C757" t="s">
        <v>130</v>
      </c>
      <c r="D757">
        <v>0</v>
      </c>
      <c r="E757">
        <v>0</v>
      </c>
      <c r="F757">
        <v>0</v>
      </c>
      <c r="G757">
        <f>SUMIF(C$2:C757,Historico_y_Forms[[#This Row],[Proyecto]],D$2:D757)</f>
        <v>0</v>
      </c>
      <c r="H757">
        <f>SUMIF(C$2:C757,Historico_y_Forms[[#This Row],[Proyecto]],F$2:F757)</f>
        <v>0</v>
      </c>
      <c r="I75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757">
        <f>SUMIF(C$2:C757,Historico_y_Forms[[#This Row],[Proyecto]],E$2:E757)</f>
        <v>0</v>
      </c>
    </row>
    <row r="758" spans="1:10" x14ac:dyDescent="0.25">
      <c r="A758" s="167">
        <v>43616</v>
      </c>
      <c r="B758">
        <v>35</v>
      </c>
      <c r="C758" t="s">
        <v>144</v>
      </c>
      <c r="D758">
        <v>0</v>
      </c>
      <c r="E758">
        <v>0</v>
      </c>
      <c r="F758">
        <v>0</v>
      </c>
      <c r="G758">
        <f>SUMIF(C$2:C758,Historico_y_Forms[[#This Row],[Proyecto]],D$2:D758)</f>
        <v>0</v>
      </c>
      <c r="H758">
        <f>SUMIF(C$2:C758,Historico_y_Forms[[#This Row],[Proyecto]],F$2:F758)</f>
        <v>0</v>
      </c>
      <c r="I7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58">
        <f>SUMIF(C$2:C758,Historico_y_Forms[[#This Row],[Proyecto]],E$2:E758)</f>
        <v>0</v>
      </c>
    </row>
    <row r="759" spans="1:10" x14ac:dyDescent="0.25">
      <c r="A759" s="167">
        <v>43616</v>
      </c>
      <c r="B759">
        <v>42</v>
      </c>
      <c r="C759" t="s">
        <v>151</v>
      </c>
      <c r="D759">
        <v>5</v>
      </c>
      <c r="E759">
        <v>10</v>
      </c>
      <c r="F759">
        <v>0</v>
      </c>
      <c r="G759">
        <f>SUMIF(C$2:C759,Historico_y_Forms[[#This Row],[Proyecto]],D$2:D759)</f>
        <v>13</v>
      </c>
      <c r="H759">
        <f>SUMIF(C$2:C759,Historico_y_Forms[[#This Row],[Proyecto]],F$2:F759)</f>
        <v>0</v>
      </c>
      <c r="I759">
        <f>VLOOKUP(Historico_y_Forms[[#This Row],[Proyecto]],Dim_Proyectos[[#All],[Proyecto]:[Fecha de terminacion]],5,0)-Historico_y_Forms[[#This Row],[Ventas acumuladas]]+Historico_y_Forms[[#This Row],[Desistimientos acumulados]]</f>
        <v>307</v>
      </c>
      <c r="J759">
        <f>SUMIF(C$2:C759,Historico_y_Forms[[#This Row],[Proyecto]],E$2:E759)</f>
        <v>20</v>
      </c>
    </row>
    <row r="760" spans="1:10" x14ac:dyDescent="0.25">
      <c r="A760" s="167">
        <v>43616</v>
      </c>
      <c r="B760">
        <v>39</v>
      </c>
      <c r="C760" t="s">
        <v>178</v>
      </c>
      <c r="D760">
        <v>2</v>
      </c>
      <c r="E760">
        <v>3</v>
      </c>
      <c r="F760">
        <v>0</v>
      </c>
      <c r="G760">
        <f>SUMIF(C$2:C760,Historico_y_Forms[[#This Row],[Proyecto]],D$2:D760)</f>
        <v>93</v>
      </c>
      <c r="H760">
        <f>SUMIF(C$2:C760,Historico_y_Forms[[#This Row],[Proyecto]],F$2:F760)</f>
        <v>0</v>
      </c>
      <c r="I760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760">
        <f>SUMIF(C$2:C760,Historico_y_Forms[[#This Row],[Proyecto]],E$2:E760)</f>
        <v>80</v>
      </c>
    </row>
    <row r="761" spans="1:10" x14ac:dyDescent="0.25">
      <c r="A761" s="167">
        <v>43616</v>
      </c>
      <c r="B761">
        <v>36</v>
      </c>
      <c r="C761" t="s">
        <v>145</v>
      </c>
      <c r="D761">
        <v>5</v>
      </c>
      <c r="E761">
        <v>6</v>
      </c>
      <c r="F761">
        <v>0</v>
      </c>
      <c r="G761">
        <f>SUMIF(C$2:C761,Historico_y_Forms[[#This Row],[Proyecto]],D$2:D761)</f>
        <v>188</v>
      </c>
      <c r="H761">
        <f>SUMIF(C$2:C761,Historico_y_Forms[[#This Row],[Proyecto]],F$2:F761)</f>
        <v>0</v>
      </c>
      <c r="I761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761">
        <f>SUMIF(C$2:C761,Historico_y_Forms[[#This Row],[Proyecto]],E$2:E761)</f>
        <v>174</v>
      </c>
    </row>
    <row r="762" spans="1:10" x14ac:dyDescent="0.25">
      <c r="A762" s="167">
        <v>43616</v>
      </c>
      <c r="B762">
        <v>43</v>
      </c>
      <c r="C762" t="s">
        <v>153</v>
      </c>
      <c r="D762">
        <v>1</v>
      </c>
      <c r="E762">
        <v>0</v>
      </c>
      <c r="F762">
        <v>0</v>
      </c>
      <c r="G762">
        <f>SUMIF(C$2:C762,Historico_y_Forms[[#This Row],[Proyecto]],D$2:D762)</f>
        <v>82</v>
      </c>
      <c r="H762">
        <f>SUMIF(C$2:C762,Historico_y_Forms[[#This Row],[Proyecto]],F$2:F762)</f>
        <v>0</v>
      </c>
      <c r="I76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762">
        <f>SUMIF(C$2:C762,Historico_y_Forms[[#This Row],[Proyecto]],E$2:E762)</f>
        <v>24</v>
      </c>
    </row>
    <row r="763" spans="1:10" x14ac:dyDescent="0.25">
      <c r="A763" s="167">
        <v>43616</v>
      </c>
      <c r="B763">
        <v>21</v>
      </c>
      <c r="C763" t="s">
        <v>139</v>
      </c>
      <c r="D763">
        <v>0</v>
      </c>
      <c r="E763">
        <v>0</v>
      </c>
      <c r="F763">
        <v>0</v>
      </c>
      <c r="G763">
        <f>SUMIF(C$2:C763,Historico_y_Forms[[#This Row],[Proyecto]],D$2:D763)</f>
        <v>0</v>
      </c>
      <c r="H763">
        <f>SUMIF(C$2:C763,Historico_y_Forms[[#This Row],[Proyecto]],F$2:F763)</f>
        <v>0</v>
      </c>
      <c r="I76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763">
        <f>SUMIF(C$2:C763,Historico_y_Forms[[#This Row],[Proyecto]],E$2:E763)</f>
        <v>0</v>
      </c>
    </row>
    <row r="764" spans="1:10" x14ac:dyDescent="0.25">
      <c r="A764" s="167">
        <v>43616</v>
      </c>
      <c r="B764">
        <v>2</v>
      </c>
      <c r="C764" t="s">
        <v>51</v>
      </c>
      <c r="D764">
        <v>0</v>
      </c>
      <c r="E764">
        <v>0</v>
      </c>
      <c r="F764">
        <v>0</v>
      </c>
      <c r="G764">
        <f>SUMIF(C$2:C764,Historico_y_Forms[[#This Row],[Proyecto]],D$2:D764)</f>
        <v>0</v>
      </c>
      <c r="H764">
        <f>SUMIF(C$2:C764,Historico_y_Forms[[#This Row],[Proyecto]],F$2:F764)</f>
        <v>0</v>
      </c>
      <c r="I76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764">
        <f>SUMIF(C$2:C764,Historico_y_Forms[[#This Row],[Proyecto]],E$2:E764)</f>
        <v>0</v>
      </c>
    </row>
    <row r="765" spans="1:10" x14ac:dyDescent="0.25">
      <c r="A765" s="167">
        <v>43616</v>
      </c>
      <c r="B765">
        <v>3</v>
      </c>
      <c r="C765" t="s">
        <v>52</v>
      </c>
      <c r="D765">
        <v>0</v>
      </c>
      <c r="E765">
        <v>0</v>
      </c>
      <c r="F765">
        <v>0</v>
      </c>
      <c r="G765">
        <f>SUMIF(C$2:C765,Historico_y_Forms[[#This Row],[Proyecto]],D$2:D765)</f>
        <v>0</v>
      </c>
      <c r="H765">
        <f>SUMIF(C$2:C765,Historico_y_Forms[[#This Row],[Proyecto]],F$2:F765)</f>
        <v>0</v>
      </c>
      <c r="I76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765">
        <f>SUMIF(C$2:C765,Historico_y_Forms[[#This Row],[Proyecto]],E$2:E765)</f>
        <v>0</v>
      </c>
    </row>
    <row r="766" spans="1:10" x14ac:dyDescent="0.25">
      <c r="A766" s="167">
        <v>43616</v>
      </c>
      <c r="B766">
        <v>1</v>
      </c>
      <c r="C766" t="s">
        <v>50</v>
      </c>
      <c r="D766">
        <v>17</v>
      </c>
      <c r="E766">
        <v>18</v>
      </c>
      <c r="F766">
        <v>0</v>
      </c>
      <c r="G766">
        <f>SUMIF(C$2:C766,Historico_y_Forms[[#This Row],[Proyecto]],D$2:D766)</f>
        <v>256</v>
      </c>
      <c r="H766">
        <f>SUMIF(C$2:C766,Historico_y_Forms[[#This Row],[Proyecto]],F$2:F766)</f>
        <v>5</v>
      </c>
      <c r="I766">
        <f>VLOOKUP(Historico_y_Forms[[#This Row],[Proyecto]],Dim_Proyectos[[#All],[Proyecto]:[Fecha de terminacion]],5,0)-Historico_y_Forms[[#This Row],[Ventas acumuladas]]+Historico_y_Forms[[#This Row],[Desistimientos acumulados]]</f>
        <v>241</v>
      </c>
      <c r="J766">
        <f>SUMIF(C$2:C766,Historico_y_Forms[[#This Row],[Proyecto]],E$2:E766)</f>
        <v>190</v>
      </c>
    </row>
    <row r="767" spans="1:10" x14ac:dyDescent="0.25">
      <c r="A767" s="167">
        <v>43646</v>
      </c>
      <c r="B767">
        <v>22</v>
      </c>
      <c r="C767" t="s">
        <v>140</v>
      </c>
      <c r="D767">
        <v>0</v>
      </c>
      <c r="E767">
        <v>0</v>
      </c>
      <c r="F767">
        <v>0</v>
      </c>
      <c r="G767">
        <f>SUMIF(C$2:C767,Historico_y_Forms[[#This Row],[Proyecto]],D$2:D767)</f>
        <v>0</v>
      </c>
      <c r="H767">
        <f>SUMIF(C$2:C767,Historico_y_Forms[[#This Row],[Proyecto]],F$2:F767)</f>
        <v>0</v>
      </c>
      <c r="I76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767">
        <f>SUMIF(C$2:C767,Historico_y_Forms[[#This Row],[Proyecto]],E$2:E767)</f>
        <v>0</v>
      </c>
    </row>
    <row r="768" spans="1:10" x14ac:dyDescent="0.25">
      <c r="A768" s="167">
        <v>43646</v>
      </c>
      <c r="B768">
        <v>16</v>
      </c>
      <c r="C768" t="s">
        <v>136</v>
      </c>
      <c r="D768">
        <v>0</v>
      </c>
      <c r="E768">
        <v>0</v>
      </c>
      <c r="F768">
        <v>0</v>
      </c>
      <c r="G768">
        <f>SUMIF(C$2:C768,Historico_y_Forms[[#This Row],[Proyecto]],D$2:D768)</f>
        <v>0</v>
      </c>
      <c r="H768">
        <f>SUMIF(C$2:C768,Historico_y_Forms[[#This Row],[Proyecto]],F$2:F768)</f>
        <v>0</v>
      </c>
      <c r="I7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68">
        <f>SUMIF(C$2:C768,Historico_y_Forms[[#This Row],[Proyecto]],E$2:E768)</f>
        <v>0</v>
      </c>
    </row>
    <row r="769" spans="1:10" x14ac:dyDescent="0.25">
      <c r="A769" s="167">
        <v>43646</v>
      </c>
      <c r="B769">
        <v>17</v>
      </c>
      <c r="C769" t="s">
        <v>137</v>
      </c>
      <c r="D769">
        <v>0</v>
      </c>
      <c r="E769">
        <v>0</v>
      </c>
      <c r="F769">
        <v>0</v>
      </c>
      <c r="G769">
        <f>SUMIF(C$2:C769,Historico_y_Forms[[#This Row],[Proyecto]],D$2:D769)</f>
        <v>0</v>
      </c>
      <c r="H769">
        <f>SUMIF(C$2:C769,Historico_y_Forms[[#This Row],[Proyecto]],F$2:F769)</f>
        <v>0</v>
      </c>
      <c r="I76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769">
        <f>SUMIF(C$2:C769,Historico_y_Forms[[#This Row],[Proyecto]],E$2:E769)</f>
        <v>0</v>
      </c>
    </row>
    <row r="770" spans="1:10" x14ac:dyDescent="0.25">
      <c r="A770" s="167">
        <v>43646</v>
      </c>
      <c r="B770">
        <v>11</v>
      </c>
      <c r="C770" t="s">
        <v>131</v>
      </c>
      <c r="D770">
        <v>0</v>
      </c>
      <c r="E770">
        <v>0</v>
      </c>
      <c r="F770">
        <v>0</v>
      </c>
      <c r="G770">
        <f>SUMIF(C$2:C770,Historico_y_Forms[[#This Row],[Proyecto]],D$2:D770)</f>
        <v>0</v>
      </c>
      <c r="H770">
        <f>SUMIF(C$2:C770,Historico_y_Forms[[#This Row],[Proyecto]],F$2:F770)</f>
        <v>0</v>
      </c>
      <c r="I77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770">
        <f>SUMIF(C$2:C770,Historico_y_Forms[[#This Row],[Proyecto]],E$2:E770)</f>
        <v>0</v>
      </c>
    </row>
    <row r="771" spans="1:10" x14ac:dyDescent="0.25">
      <c r="A771" s="167">
        <v>43646</v>
      </c>
      <c r="B771">
        <v>40</v>
      </c>
      <c r="C771" t="s">
        <v>149</v>
      </c>
      <c r="D771">
        <v>3</v>
      </c>
      <c r="E771">
        <v>0</v>
      </c>
      <c r="F771">
        <v>0</v>
      </c>
      <c r="G771">
        <f>SUMIF(C$2:C771,Historico_y_Forms[[#This Row],[Proyecto]],D$2:D771)</f>
        <v>384</v>
      </c>
      <c r="H771">
        <f>SUMIF(C$2:C771,Historico_y_Forms[[#This Row],[Proyecto]],F$2:F771)</f>
        <v>0</v>
      </c>
      <c r="I77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771">
        <f>SUMIF(C$2:C771,Historico_y_Forms[[#This Row],[Proyecto]],E$2:E771)</f>
        <v>0</v>
      </c>
    </row>
    <row r="772" spans="1:10" x14ac:dyDescent="0.25">
      <c r="A772" s="167">
        <v>43646</v>
      </c>
      <c r="B772">
        <v>12</v>
      </c>
      <c r="C772" t="s">
        <v>132</v>
      </c>
      <c r="D772">
        <v>0</v>
      </c>
      <c r="E772">
        <v>0</v>
      </c>
      <c r="F772">
        <v>0</v>
      </c>
      <c r="G772">
        <f>SUMIF(C$2:C772,Historico_y_Forms[[#This Row],[Proyecto]],D$2:D772)</f>
        <v>0</v>
      </c>
      <c r="H772">
        <f>SUMIF(C$2:C772,Historico_y_Forms[[#This Row],[Proyecto]],F$2:F772)</f>
        <v>0</v>
      </c>
      <c r="I77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772">
        <f>SUMIF(C$2:C772,Historico_y_Forms[[#This Row],[Proyecto]],E$2:E772)</f>
        <v>0</v>
      </c>
    </row>
    <row r="773" spans="1:10" x14ac:dyDescent="0.25">
      <c r="A773" s="167">
        <v>43646</v>
      </c>
      <c r="B773">
        <v>13</v>
      </c>
      <c r="C773" t="s">
        <v>133</v>
      </c>
      <c r="D773">
        <v>0</v>
      </c>
      <c r="E773">
        <v>0</v>
      </c>
      <c r="F773">
        <v>0</v>
      </c>
      <c r="G773">
        <f>SUMIF(C$2:C773,Historico_y_Forms[[#This Row],[Proyecto]],D$2:D773)</f>
        <v>0</v>
      </c>
      <c r="H773">
        <f>SUMIF(C$2:C773,Historico_y_Forms[[#This Row],[Proyecto]],F$2:F773)</f>
        <v>0</v>
      </c>
      <c r="I77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773">
        <f>SUMIF(C$2:C773,Historico_y_Forms[[#This Row],[Proyecto]],E$2:E773)</f>
        <v>0</v>
      </c>
    </row>
    <row r="774" spans="1:10" x14ac:dyDescent="0.25">
      <c r="A774" s="167">
        <v>43646</v>
      </c>
      <c r="B774">
        <v>14</v>
      </c>
      <c r="C774" t="s">
        <v>134</v>
      </c>
      <c r="D774">
        <v>0</v>
      </c>
      <c r="E774">
        <v>0</v>
      </c>
      <c r="F774">
        <v>0</v>
      </c>
      <c r="G774">
        <f>SUMIF(C$2:C774,Historico_y_Forms[[#This Row],[Proyecto]],D$2:D774)</f>
        <v>0</v>
      </c>
      <c r="H774">
        <f>SUMIF(C$2:C774,Historico_y_Forms[[#This Row],[Proyecto]],F$2:F774)</f>
        <v>0</v>
      </c>
      <c r="I7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74">
        <f>SUMIF(C$2:C774,Historico_y_Forms[[#This Row],[Proyecto]],E$2:E774)</f>
        <v>0</v>
      </c>
    </row>
    <row r="775" spans="1:10" x14ac:dyDescent="0.25">
      <c r="A775" s="167">
        <v>43646</v>
      </c>
      <c r="B775">
        <v>15</v>
      </c>
      <c r="C775" t="s">
        <v>135</v>
      </c>
      <c r="D775">
        <v>0</v>
      </c>
      <c r="E775">
        <v>0</v>
      </c>
      <c r="F775">
        <v>0</v>
      </c>
      <c r="G775">
        <f>SUMIF(C$2:C775,Historico_y_Forms[[#This Row],[Proyecto]],D$2:D775)</f>
        <v>0</v>
      </c>
      <c r="H775">
        <f>SUMIF(C$2:C775,Historico_y_Forms[[#This Row],[Proyecto]],F$2:F775)</f>
        <v>0</v>
      </c>
      <c r="I77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775">
        <f>SUMIF(C$2:C775,Historico_y_Forms[[#This Row],[Proyecto]],E$2:E775)</f>
        <v>0</v>
      </c>
    </row>
    <row r="776" spans="1:10" x14ac:dyDescent="0.25">
      <c r="A776" s="167">
        <v>43646</v>
      </c>
      <c r="B776">
        <v>41</v>
      </c>
      <c r="C776" t="s">
        <v>150</v>
      </c>
      <c r="D776">
        <v>2</v>
      </c>
      <c r="E776">
        <v>6</v>
      </c>
      <c r="F776">
        <v>0</v>
      </c>
      <c r="G776">
        <f>SUMIF(C$2:C776,Historico_y_Forms[[#This Row],[Proyecto]],D$2:D776)</f>
        <v>145</v>
      </c>
      <c r="H776">
        <f>SUMIF(C$2:C776,Historico_y_Forms[[#This Row],[Proyecto]],F$2:F776)</f>
        <v>0</v>
      </c>
      <c r="I776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776">
        <f>SUMIF(C$2:C776,Historico_y_Forms[[#This Row],[Proyecto]],E$2:E776)</f>
        <v>144</v>
      </c>
    </row>
    <row r="777" spans="1:10" x14ac:dyDescent="0.25">
      <c r="A777" s="167">
        <v>43646</v>
      </c>
      <c r="B777">
        <v>10</v>
      </c>
      <c r="C777" t="s">
        <v>81</v>
      </c>
      <c r="D777">
        <v>0</v>
      </c>
      <c r="E777">
        <v>0</v>
      </c>
      <c r="F777">
        <v>0</v>
      </c>
      <c r="G777">
        <f>SUMIF(C$2:C777,Historico_y_Forms[[#This Row],[Proyecto]],D$2:D777)</f>
        <v>0</v>
      </c>
      <c r="H777">
        <f>SUMIF(C$2:C777,Historico_y_Forms[[#This Row],[Proyecto]],F$2:F777)</f>
        <v>0</v>
      </c>
      <c r="I77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777">
        <f>SUMIF(C$2:C777,Historico_y_Forms[[#This Row],[Proyecto]],E$2:E777)</f>
        <v>0</v>
      </c>
    </row>
    <row r="778" spans="1:10" x14ac:dyDescent="0.25">
      <c r="A778" s="167">
        <v>43646</v>
      </c>
      <c r="B778">
        <v>23</v>
      </c>
      <c r="C778" t="s">
        <v>142</v>
      </c>
      <c r="D778">
        <v>0</v>
      </c>
      <c r="E778">
        <v>0</v>
      </c>
      <c r="F778">
        <v>0</v>
      </c>
      <c r="G778">
        <f>SUMIF(C$2:C778,Historico_y_Forms[[#This Row],[Proyecto]],D$2:D778)</f>
        <v>96</v>
      </c>
      <c r="H778">
        <f>SUMIF(C$2:C778,Historico_y_Forms[[#This Row],[Proyecto]],F$2:F778)</f>
        <v>0</v>
      </c>
      <c r="I77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778">
        <f>SUMIF(C$2:C778,Historico_y_Forms[[#This Row],[Proyecto]],E$2:E778)</f>
        <v>0</v>
      </c>
    </row>
    <row r="779" spans="1:10" x14ac:dyDescent="0.25">
      <c r="A779" s="167">
        <v>43646</v>
      </c>
      <c r="B779">
        <v>24</v>
      </c>
      <c r="C779" t="s">
        <v>143</v>
      </c>
      <c r="D779">
        <v>4</v>
      </c>
      <c r="E779">
        <v>3</v>
      </c>
      <c r="F779">
        <v>0</v>
      </c>
      <c r="G779">
        <f>SUMIF(C$2:C779,Historico_y_Forms[[#This Row],[Proyecto]],D$2:D779)</f>
        <v>86</v>
      </c>
      <c r="H779">
        <f>SUMIF(C$2:C779,Historico_y_Forms[[#This Row],[Proyecto]],F$2:F779)</f>
        <v>9</v>
      </c>
      <c r="I779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779">
        <f>SUMIF(C$2:C779,Historico_y_Forms[[#This Row],[Proyecto]],E$2:E779)</f>
        <v>87</v>
      </c>
    </row>
    <row r="780" spans="1:10" x14ac:dyDescent="0.25">
      <c r="A780" s="167">
        <v>43646</v>
      </c>
      <c r="B780">
        <v>25</v>
      </c>
      <c r="C780" t="s">
        <v>92</v>
      </c>
      <c r="D780">
        <v>0</v>
      </c>
      <c r="E780">
        <v>0</v>
      </c>
      <c r="F780">
        <v>0</v>
      </c>
      <c r="G780">
        <f>SUMIF(C$2:C780,Historico_y_Forms[[#This Row],[Proyecto]],D$2:D780)</f>
        <v>0</v>
      </c>
      <c r="H780">
        <f>SUMIF(C$2:C780,Historico_y_Forms[[#This Row],[Proyecto]],F$2:F780)</f>
        <v>0</v>
      </c>
      <c r="I78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80">
        <f>SUMIF(C$2:C780,Historico_y_Forms[[#This Row],[Proyecto]],E$2:E780)</f>
        <v>0</v>
      </c>
    </row>
    <row r="781" spans="1:10" x14ac:dyDescent="0.25">
      <c r="A781" s="167">
        <v>43646</v>
      </c>
      <c r="B781">
        <v>26</v>
      </c>
      <c r="C781" t="s">
        <v>141</v>
      </c>
      <c r="D781">
        <v>0</v>
      </c>
      <c r="E781">
        <v>0</v>
      </c>
      <c r="F781">
        <v>0</v>
      </c>
      <c r="G781">
        <f>SUMIF(C$2:C781,Historico_y_Forms[[#This Row],[Proyecto]],D$2:D781)</f>
        <v>0</v>
      </c>
      <c r="H781">
        <f>SUMIF(C$2:C781,Historico_y_Forms[[#This Row],[Proyecto]],F$2:F781)</f>
        <v>0</v>
      </c>
      <c r="I78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781">
        <f>SUMIF(C$2:C781,Historico_y_Forms[[#This Row],[Proyecto]],E$2:E781)</f>
        <v>0</v>
      </c>
    </row>
    <row r="782" spans="1:10" x14ac:dyDescent="0.25">
      <c r="A782" s="167">
        <v>43646</v>
      </c>
      <c r="B782">
        <v>7</v>
      </c>
      <c r="C782" t="s">
        <v>128</v>
      </c>
      <c r="D782">
        <v>0</v>
      </c>
      <c r="E782">
        <v>0</v>
      </c>
      <c r="F782">
        <v>0</v>
      </c>
      <c r="G782">
        <f>SUMIF(C$2:C782,Historico_y_Forms[[#This Row],[Proyecto]],D$2:D782)</f>
        <v>0</v>
      </c>
      <c r="H782">
        <f>SUMIF(C$2:C782,Historico_y_Forms[[#This Row],[Proyecto]],F$2:F782)</f>
        <v>0</v>
      </c>
      <c r="I78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782">
        <f>SUMIF(C$2:C782,Historico_y_Forms[[#This Row],[Proyecto]],E$2:E782)</f>
        <v>0</v>
      </c>
    </row>
    <row r="783" spans="1:10" x14ac:dyDescent="0.25">
      <c r="A783" s="167">
        <v>43646</v>
      </c>
      <c r="B783">
        <v>27</v>
      </c>
      <c r="C783" t="s">
        <v>30</v>
      </c>
      <c r="D783">
        <v>0</v>
      </c>
      <c r="E783">
        <v>0</v>
      </c>
      <c r="F783">
        <v>0</v>
      </c>
      <c r="G783">
        <f>SUMIF(C$2:C783,Historico_y_Forms[[#This Row],[Proyecto]],D$2:D783)</f>
        <v>0</v>
      </c>
      <c r="H783">
        <f>SUMIF(C$2:C783,Historico_y_Forms[[#This Row],[Proyecto]],F$2:F783)</f>
        <v>0</v>
      </c>
      <c r="I78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83">
        <f>SUMIF(C$2:C783,Historico_y_Forms[[#This Row],[Proyecto]],E$2:E783)</f>
        <v>0</v>
      </c>
    </row>
    <row r="784" spans="1:10" x14ac:dyDescent="0.25">
      <c r="A784" s="167">
        <v>43646</v>
      </c>
      <c r="B784">
        <v>28</v>
      </c>
      <c r="C784" t="s">
        <v>31</v>
      </c>
      <c r="D784">
        <v>0</v>
      </c>
      <c r="E784">
        <v>0</v>
      </c>
      <c r="F784">
        <v>0</v>
      </c>
      <c r="G784">
        <f>SUMIF(C$2:C784,Historico_y_Forms[[#This Row],[Proyecto]],D$2:D784)</f>
        <v>0</v>
      </c>
      <c r="H784">
        <f>SUMIF(C$2:C784,Historico_y_Forms[[#This Row],[Proyecto]],F$2:F784)</f>
        <v>0</v>
      </c>
      <c r="I78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784">
        <f>SUMIF(C$2:C784,Historico_y_Forms[[#This Row],[Proyecto]],E$2:E784)</f>
        <v>0</v>
      </c>
    </row>
    <row r="785" spans="1:10" x14ac:dyDescent="0.25">
      <c r="A785" s="167">
        <v>43646</v>
      </c>
      <c r="B785">
        <v>44</v>
      </c>
      <c r="C785" t="s">
        <v>154</v>
      </c>
      <c r="D785">
        <v>1</v>
      </c>
      <c r="E785">
        <v>0</v>
      </c>
      <c r="F785">
        <v>0</v>
      </c>
      <c r="G785">
        <f>SUMIF(C$2:C785,Historico_y_Forms[[#This Row],[Proyecto]],D$2:D785)</f>
        <v>90</v>
      </c>
      <c r="H785">
        <f>SUMIF(C$2:C785,Historico_y_Forms[[#This Row],[Proyecto]],F$2:F785)</f>
        <v>0</v>
      </c>
      <c r="I785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785">
        <f>SUMIF(C$2:C785,Historico_y_Forms[[#This Row],[Proyecto]],E$2:E785)</f>
        <v>96</v>
      </c>
    </row>
    <row r="786" spans="1:10" x14ac:dyDescent="0.25">
      <c r="A786" s="167">
        <v>43646</v>
      </c>
      <c r="B786">
        <v>37</v>
      </c>
      <c r="C786" t="s">
        <v>146</v>
      </c>
      <c r="D786">
        <v>2</v>
      </c>
      <c r="E786">
        <v>3</v>
      </c>
      <c r="F786">
        <v>0</v>
      </c>
      <c r="G786">
        <f>SUMIF(C$2:C786,Historico_y_Forms[[#This Row],[Proyecto]],D$2:D786)</f>
        <v>182</v>
      </c>
      <c r="H786">
        <f>SUMIF(C$2:C786,Historico_y_Forms[[#This Row],[Proyecto]],F$2:F786)</f>
        <v>0</v>
      </c>
      <c r="I78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786">
        <f>SUMIF(C$2:C786,Historico_y_Forms[[#This Row],[Proyecto]],E$2:E786)</f>
        <v>150</v>
      </c>
    </row>
    <row r="787" spans="1:10" x14ac:dyDescent="0.25">
      <c r="A787" s="167">
        <v>43646</v>
      </c>
      <c r="B787">
        <v>6</v>
      </c>
      <c r="C787" t="s">
        <v>127</v>
      </c>
      <c r="D787">
        <v>0</v>
      </c>
      <c r="E787">
        <v>0</v>
      </c>
      <c r="F787">
        <v>0</v>
      </c>
      <c r="G787">
        <f>SUMIF(C$2:C787,Historico_y_Forms[[#This Row],[Proyecto]],D$2:D787)</f>
        <v>0</v>
      </c>
      <c r="H787">
        <f>SUMIF(C$2:C787,Historico_y_Forms[[#This Row],[Proyecto]],F$2:F787)</f>
        <v>0</v>
      </c>
      <c r="I78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87">
        <f>SUMIF(C$2:C787,Historico_y_Forms[[#This Row],[Proyecto]],E$2:E787)</f>
        <v>0</v>
      </c>
    </row>
    <row r="788" spans="1:10" x14ac:dyDescent="0.25">
      <c r="A788" s="167">
        <v>43646</v>
      </c>
      <c r="B788">
        <v>5</v>
      </c>
      <c r="C788" t="s">
        <v>125</v>
      </c>
      <c r="D788">
        <v>5</v>
      </c>
      <c r="E788">
        <v>10</v>
      </c>
      <c r="F788">
        <v>0</v>
      </c>
      <c r="G788">
        <f>SUMIF(C$2:C788,Historico_y_Forms[[#This Row],[Proyecto]],D$2:D788)</f>
        <v>90</v>
      </c>
      <c r="H788">
        <f>SUMIF(C$2:C788,Historico_y_Forms[[#This Row],[Proyecto]],F$2:F788)</f>
        <v>3</v>
      </c>
      <c r="I788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788">
        <f>SUMIF(C$2:C788,Historico_y_Forms[[#This Row],[Proyecto]],E$2:E788)</f>
        <v>90</v>
      </c>
    </row>
    <row r="789" spans="1:10" x14ac:dyDescent="0.25">
      <c r="A789" s="167">
        <v>43646</v>
      </c>
      <c r="B789">
        <v>38</v>
      </c>
      <c r="C789" t="s">
        <v>147</v>
      </c>
      <c r="D789">
        <v>1</v>
      </c>
      <c r="E789">
        <v>0</v>
      </c>
      <c r="F789">
        <v>0</v>
      </c>
      <c r="G789">
        <f>SUMIF(C$2:C789,Historico_y_Forms[[#This Row],[Proyecto]],D$2:D789)</f>
        <v>181</v>
      </c>
      <c r="H789">
        <f>SUMIF(C$2:C789,Historico_y_Forms[[#This Row],[Proyecto]],F$2:F789)</f>
        <v>0</v>
      </c>
      <c r="I78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789">
        <f>SUMIF(C$2:C789,Historico_y_Forms[[#This Row],[Proyecto]],E$2:E789)</f>
        <v>0</v>
      </c>
    </row>
    <row r="790" spans="1:10" x14ac:dyDescent="0.25">
      <c r="A790" s="167">
        <v>43646</v>
      </c>
      <c r="B790">
        <v>4</v>
      </c>
      <c r="C790" t="s">
        <v>126</v>
      </c>
      <c r="D790">
        <v>8</v>
      </c>
      <c r="E790">
        <v>123</v>
      </c>
      <c r="F790">
        <v>0</v>
      </c>
      <c r="G790">
        <f>SUMIF(C$2:C790,Historico_y_Forms[[#This Row],[Proyecto]],D$2:D790)</f>
        <v>123</v>
      </c>
      <c r="H790">
        <f>SUMIF(C$2:C790,Historico_y_Forms[[#This Row],[Proyecto]],F$2:F790)</f>
        <v>1</v>
      </c>
      <c r="I790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790">
        <f>SUMIF(C$2:C790,Historico_y_Forms[[#This Row],[Proyecto]],E$2:E790)</f>
        <v>946</v>
      </c>
    </row>
    <row r="791" spans="1:10" x14ac:dyDescent="0.25">
      <c r="A791" s="167">
        <v>43646</v>
      </c>
      <c r="B791">
        <v>8</v>
      </c>
      <c r="C791" t="s">
        <v>77</v>
      </c>
      <c r="D791">
        <v>2</v>
      </c>
      <c r="E791">
        <v>3</v>
      </c>
      <c r="F791">
        <v>0</v>
      </c>
      <c r="G791">
        <f>SUMIF(C$2:C791,Historico_y_Forms[[#This Row],[Proyecto]],D$2:D791)</f>
        <v>68</v>
      </c>
      <c r="H791">
        <f>SUMIF(C$2:C791,Historico_y_Forms[[#This Row],[Proyecto]],F$2:F791)</f>
        <v>6</v>
      </c>
      <c r="I791">
        <f>VLOOKUP(Historico_y_Forms[[#This Row],[Proyecto]],Dim_Proyectos[[#All],[Proyecto]:[Fecha de terminacion]],5,0)-Historico_y_Forms[[#This Row],[Ventas acumuladas]]+Historico_y_Forms[[#This Row],[Desistimientos acumulados]]</f>
        <v>106</v>
      </c>
      <c r="J791">
        <f>SUMIF(C$2:C791,Historico_y_Forms[[#This Row],[Proyecto]],E$2:E791)</f>
        <v>39</v>
      </c>
    </row>
    <row r="792" spans="1:10" x14ac:dyDescent="0.25">
      <c r="A792" s="167">
        <v>43646</v>
      </c>
      <c r="B792">
        <v>18</v>
      </c>
      <c r="C792" t="s">
        <v>152</v>
      </c>
      <c r="D792">
        <v>0</v>
      </c>
      <c r="E792">
        <v>2</v>
      </c>
      <c r="F792">
        <v>0</v>
      </c>
      <c r="G792">
        <f>SUMIF(C$2:C792,Historico_y_Forms[[#This Row],[Proyecto]],D$2:D792)</f>
        <v>156</v>
      </c>
      <c r="H792">
        <f>SUMIF(C$2:C792,Historico_y_Forms[[#This Row],[Proyecto]],F$2:F792)</f>
        <v>0</v>
      </c>
      <c r="I792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792">
        <f>SUMIF(C$2:C792,Historico_y_Forms[[#This Row],[Proyecto]],E$2:E792)</f>
        <v>162</v>
      </c>
    </row>
    <row r="793" spans="1:10" x14ac:dyDescent="0.25">
      <c r="A793" s="167">
        <v>43646</v>
      </c>
      <c r="B793">
        <v>19</v>
      </c>
      <c r="C793" t="s">
        <v>138</v>
      </c>
      <c r="D793">
        <v>7</v>
      </c>
      <c r="E793">
        <v>6</v>
      </c>
      <c r="F793">
        <v>3</v>
      </c>
      <c r="G793">
        <f>SUMIF(C$2:C793,Historico_y_Forms[[#This Row],[Proyecto]],D$2:D793)</f>
        <v>70</v>
      </c>
      <c r="H793">
        <f>SUMIF(C$2:C793,Historico_y_Forms[[#This Row],[Proyecto]],F$2:F793)</f>
        <v>8</v>
      </c>
      <c r="I793">
        <f>VLOOKUP(Historico_y_Forms[[#This Row],[Proyecto]],Dim_Proyectos[[#All],[Proyecto]:[Fecha de terminacion]],5,0)-Historico_y_Forms[[#This Row],[Ventas acumuladas]]+Historico_y_Forms[[#This Row],[Desistimientos acumulados]]</f>
        <v>114</v>
      </c>
      <c r="J793">
        <f>SUMIF(C$2:C793,Historico_y_Forms[[#This Row],[Proyecto]],E$2:E793)</f>
        <v>86</v>
      </c>
    </row>
    <row r="794" spans="1:10" x14ac:dyDescent="0.25">
      <c r="A794" s="167">
        <v>43646</v>
      </c>
      <c r="B794">
        <v>20</v>
      </c>
      <c r="C794" t="s">
        <v>88</v>
      </c>
      <c r="D794">
        <v>0</v>
      </c>
      <c r="E794">
        <v>0</v>
      </c>
      <c r="F794">
        <v>0</v>
      </c>
      <c r="G794">
        <f>SUMIF(C$2:C794,Historico_y_Forms[[#This Row],[Proyecto]],D$2:D794)</f>
        <v>0</v>
      </c>
      <c r="H794">
        <f>SUMIF(C$2:C794,Historico_y_Forms[[#This Row],[Proyecto]],F$2:F794)</f>
        <v>0</v>
      </c>
      <c r="I79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794">
        <f>SUMIF(C$2:C794,Historico_y_Forms[[#This Row],[Proyecto]],E$2:E794)</f>
        <v>0</v>
      </c>
    </row>
    <row r="795" spans="1:10" x14ac:dyDescent="0.25">
      <c r="A795" s="167">
        <v>43646</v>
      </c>
      <c r="B795">
        <v>45</v>
      </c>
      <c r="C795" t="s">
        <v>155</v>
      </c>
      <c r="D795">
        <v>0</v>
      </c>
      <c r="E795">
        <v>0</v>
      </c>
      <c r="F795">
        <v>0</v>
      </c>
      <c r="G795">
        <f>SUMIF(C$2:C795,Historico_y_Forms[[#This Row],[Proyecto]],D$2:D795)</f>
        <v>133</v>
      </c>
      <c r="H795">
        <f>SUMIF(C$2:C795,Historico_y_Forms[[#This Row],[Proyecto]],F$2:F795)</f>
        <v>0</v>
      </c>
      <c r="I79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795">
        <f>SUMIF(C$2:C795,Historico_y_Forms[[#This Row],[Proyecto]],E$2:E795)</f>
        <v>0</v>
      </c>
    </row>
    <row r="796" spans="1:10" x14ac:dyDescent="0.25">
      <c r="A796" s="167">
        <v>43646</v>
      </c>
      <c r="B796">
        <v>31</v>
      </c>
      <c r="C796" t="s">
        <v>97</v>
      </c>
      <c r="D796">
        <v>0</v>
      </c>
      <c r="E796">
        <v>0</v>
      </c>
      <c r="F796">
        <v>0</v>
      </c>
      <c r="G796">
        <f>SUMIF(C$2:C796,Historico_y_Forms[[#This Row],[Proyecto]],D$2:D796)</f>
        <v>0</v>
      </c>
      <c r="H796">
        <f>SUMIF(C$2:C796,Historico_y_Forms[[#This Row],[Proyecto]],F$2:F796)</f>
        <v>0</v>
      </c>
      <c r="I79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96">
        <f>SUMIF(C$2:C796,Historico_y_Forms[[#This Row],[Proyecto]],E$2:E796)</f>
        <v>0</v>
      </c>
    </row>
    <row r="797" spans="1:10" x14ac:dyDescent="0.25">
      <c r="A797" s="167">
        <v>43646</v>
      </c>
      <c r="B797">
        <v>32</v>
      </c>
      <c r="C797" t="s">
        <v>100</v>
      </c>
      <c r="D797">
        <v>0</v>
      </c>
      <c r="E797">
        <v>0</v>
      </c>
      <c r="F797">
        <v>0</v>
      </c>
      <c r="G797">
        <f>SUMIF(C$2:C797,Historico_y_Forms[[#This Row],[Proyecto]],D$2:D797)</f>
        <v>0</v>
      </c>
      <c r="H797">
        <f>SUMIF(C$2:C797,Historico_y_Forms[[#This Row],[Proyecto]],F$2:F797)</f>
        <v>0</v>
      </c>
      <c r="I79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97">
        <f>SUMIF(C$2:C797,Historico_y_Forms[[#This Row],[Proyecto]],E$2:E797)</f>
        <v>0</v>
      </c>
    </row>
    <row r="798" spans="1:10" x14ac:dyDescent="0.25">
      <c r="A798" s="167">
        <v>43646</v>
      </c>
      <c r="B798">
        <v>33</v>
      </c>
      <c r="C798" t="s">
        <v>101</v>
      </c>
      <c r="D798">
        <v>0</v>
      </c>
      <c r="E798">
        <v>0</v>
      </c>
      <c r="F798">
        <v>0</v>
      </c>
      <c r="G798">
        <f>SUMIF(C$2:C798,Historico_y_Forms[[#This Row],[Proyecto]],D$2:D798)</f>
        <v>0</v>
      </c>
      <c r="H798">
        <f>SUMIF(C$2:C798,Historico_y_Forms[[#This Row],[Proyecto]],F$2:F798)</f>
        <v>0</v>
      </c>
      <c r="I79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798">
        <f>SUMIF(C$2:C798,Historico_y_Forms[[#This Row],[Proyecto]],E$2:E798)</f>
        <v>0</v>
      </c>
    </row>
    <row r="799" spans="1:10" x14ac:dyDescent="0.25">
      <c r="A799" s="167">
        <v>43646</v>
      </c>
      <c r="B799">
        <v>34</v>
      </c>
      <c r="C799" t="s">
        <v>102</v>
      </c>
      <c r="D799">
        <v>0</v>
      </c>
      <c r="E799">
        <v>0</v>
      </c>
      <c r="F799">
        <v>0</v>
      </c>
      <c r="G799">
        <f>SUMIF(C$2:C799,Historico_y_Forms[[#This Row],[Proyecto]],D$2:D799)</f>
        <v>0</v>
      </c>
      <c r="H799">
        <f>SUMIF(C$2:C799,Historico_y_Forms[[#This Row],[Proyecto]],F$2:F799)</f>
        <v>0</v>
      </c>
      <c r="I79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799">
        <f>SUMIF(C$2:C799,Historico_y_Forms[[#This Row],[Proyecto]],E$2:E799)</f>
        <v>0</v>
      </c>
    </row>
    <row r="800" spans="1:10" x14ac:dyDescent="0.25">
      <c r="A800" s="167">
        <v>43646</v>
      </c>
      <c r="B800">
        <v>29</v>
      </c>
      <c r="C800" t="s">
        <v>32</v>
      </c>
      <c r="D800">
        <v>0</v>
      </c>
      <c r="E800">
        <v>0</v>
      </c>
      <c r="F800">
        <v>0</v>
      </c>
      <c r="G800">
        <f>SUMIF(C$2:C800,Historico_y_Forms[[#This Row],[Proyecto]],D$2:D800)</f>
        <v>0</v>
      </c>
      <c r="H800">
        <f>SUMIF(C$2:C800,Historico_y_Forms[[#This Row],[Proyecto]],F$2:F800)</f>
        <v>0</v>
      </c>
      <c r="I80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00">
        <f>SUMIF(C$2:C800,Historico_y_Forms[[#This Row],[Proyecto]],E$2:E800)</f>
        <v>0</v>
      </c>
    </row>
    <row r="801" spans="1:10" x14ac:dyDescent="0.25">
      <c r="A801" s="167">
        <v>43646</v>
      </c>
      <c r="B801">
        <v>30</v>
      </c>
      <c r="C801" t="s">
        <v>33</v>
      </c>
      <c r="D801">
        <v>0</v>
      </c>
      <c r="E801">
        <v>0</v>
      </c>
      <c r="F801">
        <v>0</v>
      </c>
      <c r="G801">
        <f>SUMIF(C$2:C801,Historico_y_Forms[[#This Row],[Proyecto]],D$2:D801)</f>
        <v>0</v>
      </c>
      <c r="H801">
        <f>SUMIF(C$2:C801,Historico_y_Forms[[#This Row],[Proyecto]],F$2:F801)</f>
        <v>0</v>
      </c>
      <c r="I80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01">
        <f>SUMIF(C$2:C801,Historico_y_Forms[[#This Row],[Proyecto]],E$2:E801)</f>
        <v>0</v>
      </c>
    </row>
    <row r="802" spans="1:10" x14ac:dyDescent="0.25">
      <c r="A802" s="167">
        <v>43646</v>
      </c>
      <c r="B802">
        <v>9</v>
      </c>
      <c r="C802" t="s">
        <v>130</v>
      </c>
      <c r="D802">
        <v>0</v>
      </c>
      <c r="E802">
        <v>0</v>
      </c>
      <c r="F802">
        <v>0</v>
      </c>
      <c r="G802">
        <f>SUMIF(C$2:C802,Historico_y_Forms[[#This Row],[Proyecto]],D$2:D802)</f>
        <v>0</v>
      </c>
      <c r="H802">
        <f>SUMIF(C$2:C802,Historico_y_Forms[[#This Row],[Proyecto]],F$2:F802)</f>
        <v>0</v>
      </c>
      <c r="I80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02">
        <f>SUMIF(C$2:C802,Historico_y_Forms[[#This Row],[Proyecto]],E$2:E802)</f>
        <v>0</v>
      </c>
    </row>
    <row r="803" spans="1:10" x14ac:dyDescent="0.25">
      <c r="A803" s="167">
        <v>43646</v>
      </c>
      <c r="B803">
        <v>35</v>
      </c>
      <c r="C803" t="s">
        <v>144</v>
      </c>
      <c r="D803">
        <v>0</v>
      </c>
      <c r="E803">
        <v>0</v>
      </c>
      <c r="F803">
        <v>0</v>
      </c>
      <c r="G803">
        <f>SUMIF(C$2:C803,Historico_y_Forms[[#This Row],[Proyecto]],D$2:D803)</f>
        <v>0</v>
      </c>
      <c r="H803">
        <f>SUMIF(C$2:C803,Historico_y_Forms[[#This Row],[Proyecto]],F$2:F803)</f>
        <v>0</v>
      </c>
      <c r="I8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03">
        <f>SUMIF(C$2:C803,Historico_y_Forms[[#This Row],[Proyecto]],E$2:E803)</f>
        <v>0</v>
      </c>
    </row>
    <row r="804" spans="1:10" x14ac:dyDescent="0.25">
      <c r="A804" s="167">
        <v>43646</v>
      </c>
      <c r="B804">
        <v>42</v>
      </c>
      <c r="C804" t="s">
        <v>151</v>
      </c>
      <c r="D804">
        <v>12</v>
      </c>
      <c r="E804">
        <v>10</v>
      </c>
      <c r="F804">
        <v>0</v>
      </c>
      <c r="G804">
        <f>SUMIF(C$2:C804,Historico_y_Forms[[#This Row],[Proyecto]],D$2:D804)</f>
        <v>25</v>
      </c>
      <c r="H804">
        <f>SUMIF(C$2:C804,Historico_y_Forms[[#This Row],[Proyecto]],F$2:F804)</f>
        <v>0</v>
      </c>
      <c r="I804">
        <f>VLOOKUP(Historico_y_Forms[[#This Row],[Proyecto]],Dim_Proyectos[[#All],[Proyecto]:[Fecha de terminacion]],5,0)-Historico_y_Forms[[#This Row],[Ventas acumuladas]]+Historico_y_Forms[[#This Row],[Desistimientos acumulados]]</f>
        <v>295</v>
      </c>
      <c r="J804">
        <f>SUMIF(C$2:C804,Historico_y_Forms[[#This Row],[Proyecto]],E$2:E804)</f>
        <v>30</v>
      </c>
    </row>
    <row r="805" spans="1:10" x14ac:dyDescent="0.25">
      <c r="A805" s="167">
        <v>43646</v>
      </c>
      <c r="B805">
        <v>39</v>
      </c>
      <c r="C805" t="s">
        <v>178</v>
      </c>
      <c r="D805">
        <v>3</v>
      </c>
      <c r="E805">
        <v>3</v>
      </c>
      <c r="F805">
        <v>0</v>
      </c>
      <c r="G805">
        <f>SUMIF(C$2:C805,Historico_y_Forms[[#This Row],[Proyecto]],D$2:D805)</f>
        <v>96</v>
      </c>
      <c r="H805">
        <f>SUMIF(C$2:C805,Historico_y_Forms[[#This Row],[Proyecto]],F$2:F805)</f>
        <v>0</v>
      </c>
      <c r="I805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805">
        <f>SUMIF(C$2:C805,Historico_y_Forms[[#This Row],[Proyecto]],E$2:E805)</f>
        <v>83</v>
      </c>
    </row>
    <row r="806" spans="1:10" x14ac:dyDescent="0.25">
      <c r="A806" s="167">
        <v>43646</v>
      </c>
      <c r="B806">
        <v>36</v>
      </c>
      <c r="C806" t="s">
        <v>145</v>
      </c>
      <c r="D806">
        <v>3</v>
      </c>
      <c r="E806">
        <v>6</v>
      </c>
      <c r="F806">
        <v>0</v>
      </c>
      <c r="G806">
        <f>SUMIF(C$2:C806,Historico_y_Forms[[#This Row],[Proyecto]],D$2:D806)</f>
        <v>191</v>
      </c>
      <c r="H806">
        <f>SUMIF(C$2:C806,Historico_y_Forms[[#This Row],[Proyecto]],F$2:F806)</f>
        <v>0</v>
      </c>
      <c r="I806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806">
        <f>SUMIF(C$2:C806,Historico_y_Forms[[#This Row],[Proyecto]],E$2:E806)</f>
        <v>180</v>
      </c>
    </row>
    <row r="807" spans="1:10" x14ac:dyDescent="0.25">
      <c r="A807" s="167">
        <v>43646</v>
      </c>
      <c r="B807">
        <v>43</v>
      </c>
      <c r="C807" t="s">
        <v>153</v>
      </c>
      <c r="D807">
        <v>0</v>
      </c>
      <c r="E807">
        <v>0</v>
      </c>
      <c r="F807">
        <v>0</v>
      </c>
      <c r="G807">
        <f>SUMIF(C$2:C807,Historico_y_Forms[[#This Row],[Proyecto]],D$2:D807)</f>
        <v>82</v>
      </c>
      <c r="H807">
        <f>SUMIF(C$2:C807,Historico_y_Forms[[#This Row],[Proyecto]],F$2:F807)</f>
        <v>0</v>
      </c>
      <c r="I80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807">
        <f>SUMIF(C$2:C807,Historico_y_Forms[[#This Row],[Proyecto]],E$2:E807)</f>
        <v>24</v>
      </c>
    </row>
    <row r="808" spans="1:10" x14ac:dyDescent="0.25">
      <c r="A808" s="167">
        <v>43646</v>
      </c>
      <c r="B808">
        <v>21</v>
      </c>
      <c r="C808" t="s">
        <v>139</v>
      </c>
      <c r="D808">
        <v>0</v>
      </c>
      <c r="E808">
        <v>0</v>
      </c>
      <c r="F808">
        <v>0</v>
      </c>
      <c r="G808">
        <f>SUMIF(C$2:C808,Historico_y_Forms[[#This Row],[Proyecto]],D$2:D808)</f>
        <v>0</v>
      </c>
      <c r="H808">
        <f>SUMIF(C$2:C808,Historico_y_Forms[[#This Row],[Proyecto]],F$2:F808)</f>
        <v>0</v>
      </c>
      <c r="I80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08">
        <f>SUMIF(C$2:C808,Historico_y_Forms[[#This Row],[Proyecto]],E$2:E808)</f>
        <v>0</v>
      </c>
    </row>
    <row r="809" spans="1:10" x14ac:dyDescent="0.25">
      <c r="A809" s="167">
        <v>43646</v>
      </c>
      <c r="B809">
        <v>2</v>
      </c>
      <c r="C809" t="s">
        <v>51</v>
      </c>
      <c r="D809">
        <v>0</v>
      </c>
      <c r="E809">
        <v>0</v>
      </c>
      <c r="F809">
        <v>0</v>
      </c>
      <c r="G809">
        <f>SUMIF(C$2:C809,Historico_y_Forms[[#This Row],[Proyecto]],D$2:D809)</f>
        <v>0</v>
      </c>
      <c r="H809">
        <f>SUMIF(C$2:C809,Historico_y_Forms[[#This Row],[Proyecto]],F$2:F809)</f>
        <v>0</v>
      </c>
      <c r="I80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09">
        <f>SUMIF(C$2:C809,Historico_y_Forms[[#This Row],[Proyecto]],E$2:E809)</f>
        <v>0</v>
      </c>
    </row>
    <row r="810" spans="1:10" x14ac:dyDescent="0.25">
      <c r="A810" s="167">
        <v>43646</v>
      </c>
      <c r="B810">
        <v>3</v>
      </c>
      <c r="C810" t="s">
        <v>52</v>
      </c>
      <c r="D810">
        <v>0</v>
      </c>
      <c r="E810">
        <v>0</v>
      </c>
      <c r="F810">
        <v>0</v>
      </c>
      <c r="G810">
        <f>SUMIF(C$2:C810,Historico_y_Forms[[#This Row],[Proyecto]],D$2:D810)</f>
        <v>0</v>
      </c>
      <c r="H810">
        <f>SUMIF(C$2:C810,Historico_y_Forms[[#This Row],[Proyecto]],F$2:F810)</f>
        <v>0</v>
      </c>
      <c r="I81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810">
        <f>SUMIF(C$2:C810,Historico_y_Forms[[#This Row],[Proyecto]],E$2:E810)</f>
        <v>0</v>
      </c>
    </row>
    <row r="811" spans="1:10" x14ac:dyDescent="0.25">
      <c r="A811" s="167">
        <v>43646</v>
      </c>
      <c r="B811">
        <v>1</v>
      </c>
      <c r="C811" t="s">
        <v>50</v>
      </c>
      <c r="D811">
        <v>18</v>
      </c>
      <c r="E811">
        <v>18</v>
      </c>
      <c r="F811">
        <v>5</v>
      </c>
      <c r="G811">
        <f>SUMIF(C$2:C811,Historico_y_Forms[[#This Row],[Proyecto]],D$2:D811)</f>
        <v>274</v>
      </c>
      <c r="H811">
        <f>SUMIF(C$2:C811,Historico_y_Forms[[#This Row],[Proyecto]],F$2:F811)</f>
        <v>10</v>
      </c>
      <c r="I811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11">
        <f>SUMIF(C$2:C811,Historico_y_Forms[[#This Row],[Proyecto]],E$2:E811)</f>
        <v>208</v>
      </c>
    </row>
    <row r="812" spans="1:10" x14ac:dyDescent="0.25">
      <c r="A812" s="167">
        <v>43677</v>
      </c>
      <c r="B812">
        <v>22</v>
      </c>
      <c r="C812" t="s">
        <v>140</v>
      </c>
      <c r="D812">
        <v>0</v>
      </c>
      <c r="E812">
        <v>0</v>
      </c>
      <c r="F812">
        <v>0</v>
      </c>
      <c r="G812">
        <f>SUMIF(C$2:C812,Historico_y_Forms[[#This Row],[Proyecto]],D$2:D812)</f>
        <v>0</v>
      </c>
      <c r="H812">
        <f>SUMIF(C$2:C812,Historico_y_Forms[[#This Row],[Proyecto]],F$2:F812)</f>
        <v>0</v>
      </c>
      <c r="I81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812">
        <f>SUMIF(C$2:C812,Historico_y_Forms[[#This Row],[Proyecto]],E$2:E812)</f>
        <v>0</v>
      </c>
    </row>
    <row r="813" spans="1:10" x14ac:dyDescent="0.25">
      <c r="A813" s="167">
        <v>43677</v>
      </c>
      <c r="B813">
        <v>16</v>
      </c>
      <c r="C813" t="s">
        <v>136</v>
      </c>
      <c r="D813">
        <v>0</v>
      </c>
      <c r="E813">
        <v>0</v>
      </c>
      <c r="F813">
        <v>0</v>
      </c>
      <c r="G813">
        <f>SUMIF(C$2:C813,Historico_y_Forms[[#This Row],[Proyecto]],D$2:D813)</f>
        <v>0</v>
      </c>
      <c r="H813">
        <f>SUMIF(C$2:C813,Historico_y_Forms[[#This Row],[Proyecto]],F$2:F813)</f>
        <v>0</v>
      </c>
      <c r="I8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13">
        <f>SUMIF(C$2:C813,Historico_y_Forms[[#This Row],[Proyecto]],E$2:E813)</f>
        <v>0</v>
      </c>
    </row>
    <row r="814" spans="1:10" x14ac:dyDescent="0.25">
      <c r="A814" s="167">
        <v>43677</v>
      </c>
      <c r="B814">
        <v>17</v>
      </c>
      <c r="C814" t="s">
        <v>137</v>
      </c>
      <c r="D814">
        <v>0</v>
      </c>
      <c r="E814">
        <v>0</v>
      </c>
      <c r="F814">
        <v>0</v>
      </c>
      <c r="G814">
        <f>SUMIF(C$2:C814,Historico_y_Forms[[#This Row],[Proyecto]],D$2:D814)</f>
        <v>0</v>
      </c>
      <c r="H814">
        <f>SUMIF(C$2:C814,Historico_y_Forms[[#This Row],[Proyecto]],F$2:F814)</f>
        <v>0</v>
      </c>
      <c r="I81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14">
        <f>SUMIF(C$2:C814,Historico_y_Forms[[#This Row],[Proyecto]],E$2:E814)</f>
        <v>0</v>
      </c>
    </row>
    <row r="815" spans="1:10" x14ac:dyDescent="0.25">
      <c r="A815" s="167">
        <v>43677</v>
      </c>
      <c r="B815">
        <v>11</v>
      </c>
      <c r="C815" t="s">
        <v>131</v>
      </c>
      <c r="D815">
        <v>0</v>
      </c>
      <c r="E815">
        <v>0</v>
      </c>
      <c r="F815">
        <v>0</v>
      </c>
      <c r="G815">
        <f>SUMIF(C$2:C815,Historico_y_Forms[[#This Row],[Proyecto]],D$2:D815)</f>
        <v>0</v>
      </c>
      <c r="H815">
        <f>SUMIF(C$2:C815,Historico_y_Forms[[#This Row],[Proyecto]],F$2:F815)</f>
        <v>0</v>
      </c>
      <c r="I81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815">
        <f>SUMIF(C$2:C815,Historico_y_Forms[[#This Row],[Proyecto]],E$2:E815)</f>
        <v>0</v>
      </c>
    </row>
    <row r="816" spans="1:10" x14ac:dyDescent="0.25">
      <c r="A816" s="167">
        <v>43677</v>
      </c>
      <c r="B816">
        <v>40</v>
      </c>
      <c r="C816" t="s">
        <v>149</v>
      </c>
      <c r="D816">
        <v>1</v>
      </c>
      <c r="E816">
        <v>0</v>
      </c>
      <c r="F816">
        <v>0</v>
      </c>
      <c r="G816">
        <f>SUMIF(C$2:C816,Historico_y_Forms[[#This Row],[Proyecto]],D$2:D816)</f>
        <v>385</v>
      </c>
      <c r="H816">
        <f>SUMIF(C$2:C816,Historico_y_Forms[[#This Row],[Proyecto]],F$2:F816)</f>
        <v>0</v>
      </c>
      <c r="I816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816">
        <f>SUMIF(C$2:C816,Historico_y_Forms[[#This Row],[Proyecto]],E$2:E816)</f>
        <v>0</v>
      </c>
    </row>
    <row r="817" spans="1:10" x14ac:dyDescent="0.25">
      <c r="A817" s="167">
        <v>43677</v>
      </c>
      <c r="B817">
        <v>12</v>
      </c>
      <c r="C817" t="s">
        <v>132</v>
      </c>
      <c r="D817">
        <v>0</v>
      </c>
      <c r="E817">
        <v>0</v>
      </c>
      <c r="F817">
        <v>0</v>
      </c>
      <c r="G817">
        <f>SUMIF(C$2:C817,Historico_y_Forms[[#This Row],[Proyecto]],D$2:D817)</f>
        <v>0</v>
      </c>
      <c r="H817">
        <f>SUMIF(C$2:C817,Historico_y_Forms[[#This Row],[Proyecto]],F$2:F817)</f>
        <v>0</v>
      </c>
      <c r="I81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817">
        <f>SUMIF(C$2:C817,Historico_y_Forms[[#This Row],[Proyecto]],E$2:E817)</f>
        <v>0</v>
      </c>
    </row>
    <row r="818" spans="1:10" x14ac:dyDescent="0.25">
      <c r="A818" s="167">
        <v>43677</v>
      </c>
      <c r="B818">
        <v>13</v>
      </c>
      <c r="C818" t="s">
        <v>133</v>
      </c>
      <c r="D818">
        <v>0</v>
      </c>
      <c r="E818">
        <v>0</v>
      </c>
      <c r="F818">
        <v>0</v>
      </c>
      <c r="G818">
        <f>SUMIF(C$2:C818,Historico_y_Forms[[#This Row],[Proyecto]],D$2:D818)</f>
        <v>0</v>
      </c>
      <c r="H818">
        <f>SUMIF(C$2:C818,Historico_y_Forms[[#This Row],[Proyecto]],F$2:F818)</f>
        <v>0</v>
      </c>
      <c r="I81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818">
        <f>SUMIF(C$2:C818,Historico_y_Forms[[#This Row],[Proyecto]],E$2:E818)</f>
        <v>0</v>
      </c>
    </row>
    <row r="819" spans="1:10" x14ac:dyDescent="0.25">
      <c r="A819" s="167">
        <v>43677</v>
      </c>
      <c r="B819">
        <v>14</v>
      </c>
      <c r="C819" t="s">
        <v>134</v>
      </c>
      <c r="D819">
        <v>0</v>
      </c>
      <c r="E819">
        <v>0</v>
      </c>
      <c r="F819">
        <v>0</v>
      </c>
      <c r="G819">
        <f>SUMIF(C$2:C819,Historico_y_Forms[[#This Row],[Proyecto]],D$2:D819)</f>
        <v>0</v>
      </c>
      <c r="H819">
        <f>SUMIF(C$2:C819,Historico_y_Forms[[#This Row],[Proyecto]],F$2:F819)</f>
        <v>0</v>
      </c>
      <c r="I8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19">
        <f>SUMIF(C$2:C819,Historico_y_Forms[[#This Row],[Proyecto]],E$2:E819)</f>
        <v>0</v>
      </c>
    </row>
    <row r="820" spans="1:10" x14ac:dyDescent="0.25">
      <c r="A820" s="167">
        <v>43677</v>
      </c>
      <c r="B820">
        <v>15</v>
      </c>
      <c r="C820" t="s">
        <v>135</v>
      </c>
      <c r="D820">
        <v>0</v>
      </c>
      <c r="E820">
        <v>0</v>
      </c>
      <c r="F820">
        <v>0</v>
      </c>
      <c r="G820">
        <f>SUMIF(C$2:C820,Historico_y_Forms[[#This Row],[Proyecto]],D$2:D820)</f>
        <v>0</v>
      </c>
      <c r="H820">
        <f>SUMIF(C$2:C820,Historico_y_Forms[[#This Row],[Proyecto]],F$2:F820)</f>
        <v>0</v>
      </c>
      <c r="I82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820">
        <f>SUMIF(C$2:C820,Historico_y_Forms[[#This Row],[Proyecto]],E$2:E820)</f>
        <v>0</v>
      </c>
    </row>
    <row r="821" spans="1:10" x14ac:dyDescent="0.25">
      <c r="A821" s="167">
        <v>43677</v>
      </c>
      <c r="B821">
        <v>41</v>
      </c>
      <c r="C821" t="s">
        <v>150</v>
      </c>
      <c r="D821">
        <v>1</v>
      </c>
      <c r="E821">
        <v>6</v>
      </c>
      <c r="F821">
        <v>0</v>
      </c>
      <c r="G821">
        <f>SUMIF(C$2:C821,Historico_y_Forms[[#This Row],[Proyecto]],D$2:D821)</f>
        <v>146</v>
      </c>
      <c r="H821">
        <f>SUMIF(C$2:C821,Historico_y_Forms[[#This Row],[Proyecto]],F$2:F821)</f>
        <v>0</v>
      </c>
      <c r="I821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821">
        <f>SUMIF(C$2:C821,Historico_y_Forms[[#This Row],[Proyecto]],E$2:E821)</f>
        <v>150</v>
      </c>
    </row>
    <row r="822" spans="1:10" x14ac:dyDescent="0.25">
      <c r="A822" s="167">
        <v>43677</v>
      </c>
      <c r="B822">
        <v>10</v>
      </c>
      <c r="C822" t="s">
        <v>81</v>
      </c>
      <c r="D822">
        <v>0</v>
      </c>
      <c r="E822">
        <v>0</v>
      </c>
      <c r="F822">
        <v>0</v>
      </c>
      <c r="G822">
        <f>SUMIF(C$2:C822,Historico_y_Forms[[#This Row],[Proyecto]],D$2:D822)</f>
        <v>0</v>
      </c>
      <c r="H822">
        <f>SUMIF(C$2:C822,Historico_y_Forms[[#This Row],[Proyecto]],F$2:F822)</f>
        <v>0</v>
      </c>
      <c r="I82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822">
        <f>SUMIF(C$2:C822,Historico_y_Forms[[#This Row],[Proyecto]],E$2:E822)</f>
        <v>0</v>
      </c>
    </row>
    <row r="823" spans="1:10" x14ac:dyDescent="0.25">
      <c r="A823" s="167">
        <v>43677</v>
      </c>
      <c r="B823">
        <v>23</v>
      </c>
      <c r="C823" t="s">
        <v>142</v>
      </c>
      <c r="D823">
        <v>0</v>
      </c>
      <c r="E823">
        <v>0</v>
      </c>
      <c r="F823">
        <v>0</v>
      </c>
      <c r="G823">
        <f>SUMIF(C$2:C823,Historico_y_Forms[[#This Row],[Proyecto]],D$2:D823)</f>
        <v>96</v>
      </c>
      <c r="H823">
        <f>SUMIF(C$2:C823,Historico_y_Forms[[#This Row],[Proyecto]],F$2:F823)</f>
        <v>0</v>
      </c>
      <c r="I82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823">
        <f>SUMIF(C$2:C823,Historico_y_Forms[[#This Row],[Proyecto]],E$2:E823)</f>
        <v>0</v>
      </c>
    </row>
    <row r="824" spans="1:10" x14ac:dyDescent="0.25">
      <c r="A824" s="167">
        <v>43677</v>
      </c>
      <c r="B824">
        <v>24</v>
      </c>
      <c r="C824" t="s">
        <v>143</v>
      </c>
      <c r="D824">
        <v>0</v>
      </c>
      <c r="E824">
        <v>3</v>
      </c>
      <c r="F824">
        <v>0</v>
      </c>
      <c r="G824">
        <f>SUMIF(C$2:C824,Historico_y_Forms[[#This Row],[Proyecto]],D$2:D824)</f>
        <v>86</v>
      </c>
      <c r="H824">
        <f>SUMIF(C$2:C824,Historico_y_Forms[[#This Row],[Proyecto]],F$2:F824)</f>
        <v>9</v>
      </c>
      <c r="I824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824">
        <f>SUMIF(C$2:C824,Historico_y_Forms[[#This Row],[Proyecto]],E$2:E824)</f>
        <v>90</v>
      </c>
    </row>
    <row r="825" spans="1:10" x14ac:dyDescent="0.25">
      <c r="A825" s="167">
        <v>43677</v>
      </c>
      <c r="B825">
        <v>25</v>
      </c>
      <c r="C825" t="s">
        <v>92</v>
      </c>
      <c r="D825">
        <v>0</v>
      </c>
      <c r="E825">
        <v>0</v>
      </c>
      <c r="F825">
        <v>0</v>
      </c>
      <c r="G825">
        <f>SUMIF(C$2:C825,Historico_y_Forms[[#This Row],[Proyecto]],D$2:D825)</f>
        <v>0</v>
      </c>
      <c r="H825">
        <f>SUMIF(C$2:C825,Historico_y_Forms[[#This Row],[Proyecto]],F$2:F825)</f>
        <v>0</v>
      </c>
      <c r="I82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25">
        <f>SUMIF(C$2:C825,Historico_y_Forms[[#This Row],[Proyecto]],E$2:E825)</f>
        <v>0</v>
      </c>
    </row>
    <row r="826" spans="1:10" x14ac:dyDescent="0.25">
      <c r="A826" s="167">
        <v>43677</v>
      </c>
      <c r="B826">
        <v>26</v>
      </c>
      <c r="C826" t="s">
        <v>141</v>
      </c>
      <c r="D826">
        <v>0</v>
      </c>
      <c r="E826">
        <v>0</v>
      </c>
      <c r="F826">
        <v>0</v>
      </c>
      <c r="G826">
        <f>SUMIF(C$2:C826,Historico_y_Forms[[#This Row],[Proyecto]],D$2:D826)</f>
        <v>0</v>
      </c>
      <c r="H826">
        <f>SUMIF(C$2:C826,Historico_y_Forms[[#This Row],[Proyecto]],F$2:F826)</f>
        <v>0</v>
      </c>
      <c r="I82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26">
        <f>SUMIF(C$2:C826,Historico_y_Forms[[#This Row],[Proyecto]],E$2:E826)</f>
        <v>0</v>
      </c>
    </row>
    <row r="827" spans="1:10" x14ac:dyDescent="0.25">
      <c r="A827" s="167">
        <v>43677</v>
      </c>
      <c r="B827">
        <v>7</v>
      </c>
      <c r="C827" t="s">
        <v>128</v>
      </c>
      <c r="D827">
        <v>0</v>
      </c>
      <c r="E827">
        <v>0</v>
      </c>
      <c r="F827">
        <v>0</v>
      </c>
      <c r="G827">
        <f>SUMIF(C$2:C827,Historico_y_Forms[[#This Row],[Proyecto]],D$2:D827)</f>
        <v>0</v>
      </c>
      <c r="H827">
        <f>SUMIF(C$2:C827,Historico_y_Forms[[#This Row],[Proyecto]],F$2:F827)</f>
        <v>0</v>
      </c>
      <c r="I82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827">
        <f>SUMIF(C$2:C827,Historico_y_Forms[[#This Row],[Proyecto]],E$2:E827)</f>
        <v>0</v>
      </c>
    </row>
    <row r="828" spans="1:10" x14ac:dyDescent="0.25">
      <c r="A828" s="167">
        <v>43677</v>
      </c>
      <c r="B828">
        <v>27</v>
      </c>
      <c r="C828" t="s">
        <v>30</v>
      </c>
      <c r="D828">
        <v>0</v>
      </c>
      <c r="E828">
        <v>0</v>
      </c>
      <c r="F828">
        <v>0</v>
      </c>
      <c r="G828">
        <f>SUMIF(C$2:C828,Historico_y_Forms[[#This Row],[Proyecto]],D$2:D828)</f>
        <v>0</v>
      </c>
      <c r="H828">
        <f>SUMIF(C$2:C828,Historico_y_Forms[[#This Row],[Proyecto]],F$2:F828)</f>
        <v>0</v>
      </c>
      <c r="I82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28">
        <f>SUMIF(C$2:C828,Historico_y_Forms[[#This Row],[Proyecto]],E$2:E828)</f>
        <v>0</v>
      </c>
    </row>
    <row r="829" spans="1:10" x14ac:dyDescent="0.25">
      <c r="A829" s="167">
        <v>43677</v>
      </c>
      <c r="B829">
        <v>28</v>
      </c>
      <c r="C829" t="s">
        <v>31</v>
      </c>
      <c r="D829">
        <v>0</v>
      </c>
      <c r="E829">
        <v>0</v>
      </c>
      <c r="F829">
        <v>0</v>
      </c>
      <c r="G829">
        <f>SUMIF(C$2:C829,Historico_y_Forms[[#This Row],[Proyecto]],D$2:D829)</f>
        <v>0</v>
      </c>
      <c r="H829">
        <f>SUMIF(C$2:C829,Historico_y_Forms[[#This Row],[Proyecto]],F$2:F829)</f>
        <v>0</v>
      </c>
      <c r="I82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29">
        <f>SUMIF(C$2:C829,Historico_y_Forms[[#This Row],[Proyecto]],E$2:E829)</f>
        <v>0</v>
      </c>
    </row>
    <row r="830" spans="1:10" x14ac:dyDescent="0.25">
      <c r="A830" s="167">
        <v>43677</v>
      </c>
      <c r="B830">
        <v>44</v>
      </c>
      <c r="C830" t="s">
        <v>154</v>
      </c>
      <c r="D830">
        <v>0</v>
      </c>
      <c r="E830">
        <v>0</v>
      </c>
      <c r="F830">
        <v>0</v>
      </c>
      <c r="G830">
        <f>SUMIF(C$2:C830,Historico_y_Forms[[#This Row],[Proyecto]],D$2:D830)</f>
        <v>90</v>
      </c>
      <c r="H830">
        <f>SUMIF(C$2:C830,Historico_y_Forms[[#This Row],[Proyecto]],F$2:F830)</f>
        <v>0</v>
      </c>
      <c r="I830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830">
        <f>SUMIF(C$2:C830,Historico_y_Forms[[#This Row],[Proyecto]],E$2:E830)</f>
        <v>96</v>
      </c>
    </row>
    <row r="831" spans="1:10" x14ac:dyDescent="0.25">
      <c r="A831" s="167">
        <v>43677</v>
      </c>
      <c r="B831">
        <v>37</v>
      </c>
      <c r="C831" t="s">
        <v>146</v>
      </c>
      <c r="D831">
        <v>2</v>
      </c>
      <c r="E831">
        <v>3</v>
      </c>
      <c r="F831">
        <v>0</v>
      </c>
      <c r="G831">
        <f>SUMIF(C$2:C831,Historico_y_Forms[[#This Row],[Proyecto]],D$2:D831)</f>
        <v>184</v>
      </c>
      <c r="H831">
        <f>SUMIF(C$2:C831,Historico_y_Forms[[#This Row],[Proyecto]],F$2:F831)</f>
        <v>0</v>
      </c>
      <c r="I83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831">
        <f>SUMIF(C$2:C831,Historico_y_Forms[[#This Row],[Proyecto]],E$2:E831)</f>
        <v>153</v>
      </c>
    </row>
    <row r="832" spans="1:10" x14ac:dyDescent="0.25">
      <c r="A832" s="167">
        <v>43677</v>
      </c>
      <c r="B832">
        <v>6</v>
      </c>
      <c r="C832" t="s">
        <v>127</v>
      </c>
      <c r="D832">
        <v>0</v>
      </c>
      <c r="E832">
        <v>0</v>
      </c>
      <c r="F832">
        <v>0</v>
      </c>
      <c r="G832">
        <f>SUMIF(C$2:C832,Historico_y_Forms[[#This Row],[Proyecto]],D$2:D832)</f>
        <v>0</v>
      </c>
      <c r="H832">
        <f>SUMIF(C$2:C832,Historico_y_Forms[[#This Row],[Proyecto]],F$2:F832)</f>
        <v>0</v>
      </c>
      <c r="I83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32">
        <f>SUMIF(C$2:C832,Historico_y_Forms[[#This Row],[Proyecto]],E$2:E832)</f>
        <v>0</v>
      </c>
    </row>
    <row r="833" spans="1:10" x14ac:dyDescent="0.25">
      <c r="A833" s="167">
        <v>43677</v>
      </c>
      <c r="B833">
        <v>5</v>
      </c>
      <c r="C833" t="s">
        <v>125</v>
      </c>
      <c r="D833">
        <v>8</v>
      </c>
      <c r="E833">
        <v>10</v>
      </c>
      <c r="F833">
        <v>3</v>
      </c>
      <c r="G833">
        <f>SUMIF(C$2:C833,Historico_y_Forms[[#This Row],[Proyecto]],D$2:D833)</f>
        <v>98</v>
      </c>
      <c r="H833">
        <f>SUMIF(C$2:C833,Historico_y_Forms[[#This Row],[Proyecto]],F$2:F833)</f>
        <v>6</v>
      </c>
      <c r="I833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833">
        <f>SUMIF(C$2:C833,Historico_y_Forms[[#This Row],[Proyecto]],E$2:E833)</f>
        <v>100</v>
      </c>
    </row>
    <row r="834" spans="1:10" x14ac:dyDescent="0.25">
      <c r="A834" s="167">
        <v>43677</v>
      </c>
      <c r="B834">
        <v>38</v>
      </c>
      <c r="C834" t="s">
        <v>147</v>
      </c>
      <c r="D834">
        <v>3</v>
      </c>
      <c r="E834">
        <v>0</v>
      </c>
      <c r="F834">
        <v>0</v>
      </c>
      <c r="G834">
        <f>SUMIF(C$2:C834,Historico_y_Forms[[#This Row],[Proyecto]],D$2:D834)</f>
        <v>184</v>
      </c>
      <c r="H834">
        <f>SUMIF(C$2:C834,Historico_y_Forms[[#This Row],[Proyecto]],F$2:F834)</f>
        <v>0</v>
      </c>
      <c r="I83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834">
        <f>SUMIF(C$2:C834,Historico_y_Forms[[#This Row],[Proyecto]],E$2:E834)</f>
        <v>0</v>
      </c>
    </row>
    <row r="835" spans="1:10" x14ac:dyDescent="0.25">
      <c r="A835" s="167">
        <v>43677</v>
      </c>
      <c r="B835">
        <v>4</v>
      </c>
      <c r="C835" t="s">
        <v>126</v>
      </c>
      <c r="D835">
        <v>7</v>
      </c>
      <c r="E835">
        <v>130</v>
      </c>
      <c r="F835">
        <v>2</v>
      </c>
      <c r="G835">
        <f>SUMIF(C$2:C835,Historico_y_Forms[[#This Row],[Proyecto]],D$2:D835)</f>
        <v>130</v>
      </c>
      <c r="H835">
        <f>SUMIF(C$2:C835,Historico_y_Forms[[#This Row],[Proyecto]],F$2:F835)</f>
        <v>3</v>
      </c>
      <c r="I835">
        <f>VLOOKUP(Historico_y_Forms[[#This Row],[Proyecto]],Dim_Proyectos[[#All],[Proyecto]:[Fecha de terminacion]],5,0)-Historico_y_Forms[[#This Row],[Ventas acumuladas]]+Historico_y_Forms[[#This Row],[Desistimientos acumulados]]</f>
        <v>113</v>
      </c>
      <c r="J835">
        <f>SUMIF(C$2:C835,Historico_y_Forms[[#This Row],[Proyecto]],E$2:E835)</f>
        <v>1076</v>
      </c>
    </row>
    <row r="836" spans="1:10" x14ac:dyDescent="0.25">
      <c r="A836" s="167">
        <v>43677</v>
      </c>
      <c r="B836">
        <v>8</v>
      </c>
      <c r="C836" t="s">
        <v>77</v>
      </c>
      <c r="D836">
        <v>1</v>
      </c>
      <c r="E836">
        <v>3</v>
      </c>
      <c r="F836">
        <v>0</v>
      </c>
      <c r="G836">
        <f>SUMIF(C$2:C836,Historico_y_Forms[[#This Row],[Proyecto]],D$2:D836)</f>
        <v>69</v>
      </c>
      <c r="H836">
        <f>SUMIF(C$2:C836,Historico_y_Forms[[#This Row],[Proyecto]],F$2:F836)</f>
        <v>6</v>
      </c>
      <c r="I836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836">
        <f>SUMIF(C$2:C836,Historico_y_Forms[[#This Row],[Proyecto]],E$2:E836)</f>
        <v>42</v>
      </c>
    </row>
    <row r="837" spans="1:10" x14ac:dyDescent="0.25">
      <c r="A837" s="167">
        <v>43677</v>
      </c>
      <c r="B837">
        <v>18</v>
      </c>
      <c r="C837" t="s">
        <v>152</v>
      </c>
      <c r="D837">
        <v>2</v>
      </c>
      <c r="E837">
        <v>2</v>
      </c>
      <c r="F837">
        <v>0</v>
      </c>
      <c r="G837">
        <f>SUMIF(C$2:C837,Historico_y_Forms[[#This Row],[Proyecto]],D$2:D837)</f>
        <v>158</v>
      </c>
      <c r="H837">
        <f>SUMIF(C$2:C837,Historico_y_Forms[[#This Row],[Proyecto]],F$2:F837)</f>
        <v>0</v>
      </c>
      <c r="I837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837">
        <f>SUMIF(C$2:C837,Historico_y_Forms[[#This Row],[Proyecto]],E$2:E837)</f>
        <v>164</v>
      </c>
    </row>
    <row r="838" spans="1:10" x14ac:dyDescent="0.25">
      <c r="A838" s="167">
        <v>43677</v>
      </c>
      <c r="B838">
        <v>19</v>
      </c>
      <c r="C838" t="s">
        <v>138</v>
      </c>
      <c r="D838">
        <v>11</v>
      </c>
      <c r="E838">
        <v>6</v>
      </c>
      <c r="F838">
        <v>0</v>
      </c>
      <c r="G838">
        <f>SUMIF(C$2:C838,Historico_y_Forms[[#This Row],[Proyecto]],D$2:D838)</f>
        <v>81</v>
      </c>
      <c r="H838">
        <f>SUMIF(C$2:C838,Historico_y_Forms[[#This Row],[Proyecto]],F$2:F838)</f>
        <v>8</v>
      </c>
      <c r="I838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838">
        <f>SUMIF(C$2:C838,Historico_y_Forms[[#This Row],[Proyecto]],E$2:E838)</f>
        <v>92</v>
      </c>
    </row>
    <row r="839" spans="1:10" x14ac:dyDescent="0.25">
      <c r="A839" s="167">
        <v>43677</v>
      </c>
      <c r="B839">
        <v>20</v>
      </c>
      <c r="C839" t="s">
        <v>88</v>
      </c>
      <c r="D839">
        <v>0</v>
      </c>
      <c r="E839">
        <v>0</v>
      </c>
      <c r="F839">
        <v>0</v>
      </c>
      <c r="G839">
        <f>SUMIF(C$2:C839,Historico_y_Forms[[#This Row],[Proyecto]],D$2:D839)</f>
        <v>0</v>
      </c>
      <c r="H839">
        <f>SUMIF(C$2:C839,Historico_y_Forms[[#This Row],[Proyecto]],F$2:F839)</f>
        <v>0</v>
      </c>
      <c r="I83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39">
        <f>SUMIF(C$2:C839,Historico_y_Forms[[#This Row],[Proyecto]],E$2:E839)</f>
        <v>0</v>
      </c>
    </row>
    <row r="840" spans="1:10" x14ac:dyDescent="0.25">
      <c r="A840" s="167">
        <v>43677</v>
      </c>
      <c r="B840">
        <v>45</v>
      </c>
      <c r="C840" t="s">
        <v>155</v>
      </c>
      <c r="D840">
        <v>0</v>
      </c>
      <c r="E840">
        <v>0</v>
      </c>
      <c r="F840">
        <v>0</v>
      </c>
      <c r="G840">
        <f>SUMIF(C$2:C840,Historico_y_Forms[[#This Row],[Proyecto]],D$2:D840)</f>
        <v>133</v>
      </c>
      <c r="H840">
        <f>SUMIF(C$2:C840,Historico_y_Forms[[#This Row],[Proyecto]],F$2:F840)</f>
        <v>0</v>
      </c>
      <c r="I84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840">
        <f>SUMIF(C$2:C840,Historico_y_Forms[[#This Row],[Proyecto]],E$2:E840)</f>
        <v>0</v>
      </c>
    </row>
    <row r="841" spans="1:10" x14ac:dyDescent="0.25">
      <c r="A841" s="167">
        <v>43677</v>
      </c>
      <c r="B841">
        <v>31</v>
      </c>
      <c r="C841" t="s">
        <v>97</v>
      </c>
      <c r="D841">
        <v>0</v>
      </c>
      <c r="E841">
        <v>0</v>
      </c>
      <c r="F841">
        <v>0</v>
      </c>
      <c r="G841">
        <f>SUMIF(C$2:C841,Historico_y_Forms[[#This Row],[Proyecto]],D$2:D841)</f>
        <v>0</v>
      </c>
      <c r="H841">
        <f>SUMIF(C$2:C841,Historico_y_Forms[[#This Row],[Proyecto]],F$2:F841)</f>
        <v>0</v>
      </c>
      <c r="I84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41">
        <f>SUMIF(C$2:C841,Historico_y_Forms[[#This Row],[Proyecto]],E$2:E841)</f>
        <v>0</v>
      </c>
    </row>
    <row r="842" spans="1:10" x14ac:dyDescent="0.25">
      <c r="A842" s="167">
        <v>43677</v>
      </c>
      <c r="B842">
        <v>32</v>
      </c>
      <c r="C842" t="s">
        <v>100</v>
      </c>
      <c r="D842">
        <v>0</v>
      </c>
      <c r="E842">
        <v>0</v>
      </c>
      <c r="F842">
        <v>0</v>
      </c>
      <c r="G842">
        <f>SUMIF(C$2:C842,Historico_y_Forms[[#This Row],[Proyecto]],D$2:D842)</f>
        <v>0</v>
      </c>
      <c r="H842">
        <f>SUMIF(C$2:C842,Historico_y_Forms[[#This Row],[Proyecto]],F$2:F842)</f>
        <v>0</v>
      </c>
      <c r="I84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42">
        <f>SUMIF(C$2:C842,Historico_y_Forms[[#This Row],[Proyecto]],E$2:E842)</f>
        <v>0</v>
      </c>
    </row>
    <row r="843" spans="1:10" x14ac:dyDescent="0.25">
      <c r="A843" s="167">
        <v>43677</v>
      </c>
      <c r="B843">
        <v>33</v>
      </c>
      <c r="C843" t="s">
        <v>101</v>
      </c>
      <c r="D843">
        <v>0</v>
      </c>
      <c r="E843">
        <v>0</v>
      </c>
      <c r="F843">
        <v>0</v>
      </c>
      <c r="G843">
        <f>SUMIF(C$2:C843,Historico_y_Forms[[#This Row],[Proyecto]],D$2:D843)</f>
        <v>0</v>
      </c>
      <c r="H843">
        <f>SUMIF(C$2:C843,Historico_y_Forms[[#This Row],[Proyecto]],F$2:F843)</f>
        <v>0</v>
      </c>
      <c r="I84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43">
        <f>SUMIF(C$2:C843,Historico_y_Forms[[#This Row],[Proyecto]],E$2:E843)</f>
        <v>0</v>
      </c>
    </row>
    <row r="844" spans="1:10" x14ac:dyDescent="0.25">
      <c r="A844" s="167">
        <v>43677</v>
      </c>
      <c r="B844">
        <v>34</v>
      </c>
      <c r="C844" t="s">
        <v>102</v>
      </c>
      <c r="D844">
        <v>0</v>
      </c>
      <c r="E844">
        <v>0</v>
      </c>
      <c r="F844">
        <v>0</v>
      </c>
      <c r="G844">
        <f>SUMIF(C$2:C844,Historico_y_Forms[[#This Row],[Proyecto]],D$2:D844)</f>
        <v>0</v>
      </c>
      <c r="H844">
        <f>SUMIF(C$2:C844,Historico_y_Forms[[#This Row],[Proyecto]],F$2:F844)</f>
        <v>0</v>
      </c>
      <c r="I84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844">
        <f>SUMIF(C$2:C844,Historico_y_Forms[[#This Row],[Proyecto]],E$2:E844)</f>
        <v>0</v>
      </c>
    </row>
    <row r="845" spans="1:10" x14ac:dyDescent="0.25">
      <c r="A845" s="167">
        <v>43677</v>
      </c>
      <c r="B845">
        <v>29</v>
      </c>
      <c r="C845" t="s">
        <v>32</v>
      </c>
      <c r="D845">
        <v>0</v>
      </c>
      <c r="E845">
        <v>0</v>
      </c>
      <c r="F845">
        <v>0</v>
      </c>
      <c r="G845">
        <f>SUMIF(C$2:C845,Historico_y_Forms[[#This Row],[Proyecto]],D$2:D845)</f>
        <v>0</v>
      </c>
      <c r="H845">
        <f>SUMIF(C$2:C845,Historico_y_Forms[[#This Row],[Proyecto]],F$2:F845)</f>
        <v>0</v>
      </c>
      <c r="I84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45">
        <f>SUMIF(C$2:C845,Historico_y_Forms[[#This Row],[Proyecto]],E$2:E845)</f>
        <v>0</v>
      </c>
    </row>
    <row r="846" spans="1:10" x14ac:dyDescent="0.25">
      <c r="A846" s="167">
        <v>43677</v>
      </c>
      <c r="B846">
        <v>30</v>
      </c>
      <c r="C846" t="s">
        <v>33</v>
      </c>
      <c r="D846">
        <v>0</v>
      </c>
      <c r="E846">
        <v>0</v>
      </c>
      <c r="F846">
        <v>0</v>
      </c>
      <c r="G846">
        <f>SUMIF(C$2:C846,Historico_y_Forms[[#This Row],[Proyecto]],D$2:D846)</f>
        <v>0</v>
      </c>
      <c r="H846">
        <f>SUMIF(C$2:C846,Historico_y_Forms[[#This Row],[Proyecto]],F$2:F846)</f>
        <v>0</v>
      </c>
      <c r="I84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46">
        <f>SUMIF(C$2:C846,Historico_y_Forms[[#This Row],[Proyecto]],E$2:E846)</f>
        <v>0</v>
      </c>
    </row>
    <row r="847" spans="1:10" x14ac:dyDescent="0.25">
      <c r="A847" s="167">
        <v>43677</v>
      </c>
      <c r="B847">
        <v>9</v>
      </c>
      <c r="C847" t="s">
        <v>130</v>
      </c>
      <c r="D847">
        <v>0</v>
      </c>
      <c r="E847">
        <v>0</v>
      </c>
      <c r="F847">
        <v>0</v>
      </c>
      <c r="G847">
        <f>SUMIF(C$2:C847,Historico_y_Forms[[#This Row],[Proyecto]],D$2:D847)</f>
        <v>0</v>
      </c>
      <c r="H847">
        <f>SUMIF(C$2:C847,Historico_y_Forms[[#This Row],[Proyecto]],F$2:F847)</f>
        <v>0</v>
      </c>
      <c r="I84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47">
        <f>SUMIF(C$2:C847,Historico_y_Forms[[#This Row],[Proyecto]],E$2:E847)</f>
        <v>0</v>
      </c>
    </row>
    <row r="848" spans="1:10" x14ac:dyDescent="0.25">
      <c r="A848" s="167">
        <v>43677</v>
      </c>
      <c r="B848">
        <v>35</v>
      </c>
      <c r="C848" t="s">
        <v>144</v>
      </c>
      <c r="D848">
        <v>0</v>
      </c>
      <c r="E848">
        <v>0</v>
      </c>
      <c r="F848">
        <v>0</v>
      </c>
      <c r="G848">
        <f>SUMIF(C$2:C848,Historico_y_Forms[[#This Row],[Proyecto]],D$2:D848)</f>
        <v>0</v>
      </c>
      <c r="H848">
        <f>SUMIF(C$2:C848,Historico_y_Forms[[#This Row],[Proyecto]],F$2:F848)</f>
        <v>0</v>
      </c>
      <c r="I8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48">
        <f>SUMIF(C$2:C848,Historico_y_Forms[[#This Row],[Proyecto]],E$2:E848)</f>
        <v>0</v>
      </c>
    </row>
    <row r="849" spans="1:10" x14ac:dyDescent="0.25">
      <c r="A849" s="167">
        <v>43677</v>
      </c>
      <c r="B849">
        <v>42</v>
      </c>
      <c r="C849" t="s">
        <v>151</v>
      </c>
      <c r="D849">
        <v>19</v>
      </c>
      <c r="E849">
        <v>10</v>
      </c>
      <c r="F849">
        <v>0</v>
      </c>
      <c r="G849">
        <f>SUMIF(C$2:C849,Historico_y_Forms[[#This Row],[Proyecto]],D$2:D849)</f>
        <v>44</v>
      </c>
      <c r="H849">
        <f>SUMIF(C$2:C849,Historico_y_Forms[[#This Row],[Proyecto]],F$2:F849)</f>
        <v>0</v>
      </c>
      <c r="I849">
        <f>VLOOKUP(Historico_y_Forms[[#This Row],[Proyecto]],Dim_Proyectos[[#All],[Proyecto]:[Fecha de terminacion]],5,0)-Historico_y_Forms[[#This Row],[Ventas acumuladas]]+Historico_y_Forms[[#This Row],[Desistimientos acumulados]]</f>
        <v>276</v>
      </c>
      <c r="J849">
        <f>SUMIF(C$2:C849,Historico_y_Forms[[#This Row],[Proyecto]],E$2:E849)</f>
        <v>40</v>
      </c>
    </row>
    <row r="850" spans="1:10" x14ac:dyDescent="0.25">
      <c r="A850" s="167">
        <v>43677</v>
      </c>
      <c r="B850">
        <v>39</v>
      </c>
      <c r="C850" t="s">
        <v>178</v>
      </c>
      <c r="D850">
        <v>3</v>
      </c>
      <c r="E850">
        <v>3</v>
      </c>
      <c r="F850">
        <v>0</v>
      </c>
      <c r="G850">
        <f>SUMIF(C$2:C850,Historico_y_Forms[[#This Row],[Proyecto]],D$2:D850)</f>
        <v>99</v>
      </c>
      <c r="H850">
        <f>SUMIF(C$2:C850,Historico_y_Forms[[#This Row],[Proyecto]],F$2:F850)</f>
        <v>0</v>
      </c>
      <c r="I850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850">
        <f>SUMIF(C$2:C850,Historico_y_Forms[[#This Row],[Proyecto]],E$2:E850)</f>
        <v>86</v>
      </c>
    </row>
    <row r="851" spans="1:10" x14ac:dyDescent="0.25">
      <c r="A851" s="167">
        <v>43677</v>
      </c>
      <c r="B851">
        <v>36</v>
      </c>
      <c r="C851" t="s">
        <v>145</v>
      </c>
      <c r="D851">
        <v>2</v>
      </c>
      <c r="E851">
        <v>6</v>
      </c>
      <c r="F851">
        <v>0</v>
      </c>
      <c r="G851">
        <f>SUMIF(C$2:C851,Historico_y_Forms[[#This Row],[Proyecto]],D$2:D851)</f>
        <v>193</v>
      </c>
      <c r="H851">
        <f>SUMIF(C$2:C851,Historico_y_Forms[[#This Row],[Proyecto]],F$2:F851)</f>
        <v>0</v>
      </c>
      <c r="I851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851">
        <f>SUMIF(C$2:C851,Historico_y_Forms[[#This Row],[Proyecto]],E$2:E851)</f>
        <v>186</v>
      </c>
    </row>
    <row r="852" spans="1:10" x14ac:dyDescent="0.25">
      <c r="A852" s="167">
        <v>43677</v>
      </c>
      <c r="B852">
        <v>43</v>
      </c>
      <c r="C852" t="s">
        <v>153</v>
      </c>
      <c r="D852">
        <v>0</v>
      </c>
      <c r="E852">
        <v>0</v>
      </c>
      <c r="F852">
        <v>0</v>
      </c>
      <c r="G852">
        <f>SUMIF(C$2:C852,Historico_y_Forms[[#This Row],[Proyecto]],D$2:D852)</f>
        <v>82</v>
      </c>
      <c r="H852">
        <f>SUMIF(C$2:C852,Historico_y_Forms[[#This Row],[Proyecto]],F$2:F852)</f>
        <v>0</v>
      </c>
      <c r="I85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852">
        <f>SUMIF(C$2:C852,Historico_y_Forms[[#This Row],[Proyecto]],E$2:E852)</f>
        <v>24</v>
      </c>
    </row>
    <row r="853" spans="1:10" x14ac:dyDescent="0.25">
      <c r="A853" s="167">
        <v>43677</v>
      </c>
      <c r="B853">
        <v>21</v>
      </c>
      <c r="C853" t="s">
        <v>139</v>
      </c>
      <c r="D853">
        <v>0</v>
      </c>
      <c r="E853">
        <v>0</v>
      </c>
      <c r="F853">
        <v>0</v>
      </c>
      <c r="G853">
        <f>SUMIF(C$2:C853,Historico_y_Forms[[#This Row],[Proyecto]],D$2:D853)</f>
        <v>0</v>
      </c>
      <c r="H853">
        <f>SUMIF(C$2:C853,Historico_y_Forms[[#This Row],[Proyecto]],F$2:F853)</f>
        <v>0</v>
      </c>
      <c r="I85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53">
        <f>SUMIF(C$2:C853,Historico_y_Forms[[#This Row],[Proyecto]],E$2:E853)</f>
        <v>0</v>
      </c>
    </row>
    <row r="854" spans="1:10" x14ac:dyDescent="0.25">
      <c r="A854" s="167">
        <v>43677</v>
      </c>
      <c r="B854">
        <v>2</v>
      </c>
      <c r="C854" t="s">
        <v>51</v>
      </c>
      <c r="D854">
        <v>0</v>
      </c>
      <c r="E854">
        <v>0</v>
      </c>
      <c r="F854">
        <v>0</v>
      </c>
      <c r="G854">
        <f>SUMIF(C$2:C854,Historico_y_Forms[[#This Row],[Proyecto]],D$2:D854)</f>
        <v>0</v>
      </c>
      <c r="H854">
        <f>SUMIF(C$2:C854,Historico_y_Forms[[#This Row],[Proyecto]],F$2:F854)</f>
        <v>0</v>
      </c>
      <c r="I85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54">
        <f>SUMIF(C$2:C854,Historico_y_Forms[[#This Row],[Proyecto]],E$2:E854)</f>
        <v>0</v>
      </c>
    </row>
    <row r="855" spans="1:10" x14ac:dyDescent="0.25">
      <c r="A855" s="167">
        <v>43677</v>
      </c>
      <c r="B855">
        <v>3</v>
      </c>
      <c r="C855" t="s">
        <v>52</v>
      </c>
      <c r="D855">
        <v>0</v>
      </c>
      <c r="E855">
        <v>0</v>
      </c>
      <c r="F855">
        <v>0</v>
      </c>
      <c r="G855">
        <f>SUMIF(C$2:C855,Historico_y_Forms[[#This Row],[Proyecto]],D$2:D855)</f>
        <v>0</v>
      </c>
      <c r="H855">
        <f>SUMIF(C$2:C855,Historico_y_Forms[[#This Row],[Proyecto]],F$2:F855)</f>
        <v>0</v>
      </c>
      <c r="I85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855">
        <f>SUMIF(C$2:C855,Historico_y_Forms[[#This Row],[Proyecto]],E$2:E855)</f>
        <v>0</v>
      </c>
    </row>
    <row r="856" spans="1:10" x14ac:dyDescent="0.25">
      <c r="A856" s="167">
        <v>43677</v>
      </c>
      <c r="B856">
        <v>1</v>
      </c>
      <c r="C856" t="s">
        <v>50</v>
      </c>
      <c r="D856">
        <v>18</v>
      </c>
      <c r="E856">
        <v>18</v>
      </c>
      <c r="F856">
        <v>0</v>
      </c>
      <c r="G856">
        <f>SUMIF(C$2:C856,Historico_y_Forms[[#This Row],[Proyecto]],D$2:D856)</f>
        <v>292</v>
      </c>
      <c r="H856">
        <f>SUMIF(C$2:C856,Historico_y_Forms[[#This Row],[Proyecto]],F$2:F856)</f>
        <v>10</v>
      </c>
      <c r="I856">
        <f>VLOOKUP(Historico_y_Forms[[#This Row],[Proyecto]],Dim_Proyectos[[#All],[Proyecto]:[Fecha de terminacion]],5,0)-Historico_y_Forms[[#This Row],[Ventas acumuladas]]+Historico_y_Forms[[#This Row],[Desistimientos acumulados]]</f>
        <v>210</v>
      </c>
      <c r="J856">
        <f>SUMIF(C$2:C856,Historico_y_Forms[[#This Row],[Proyecto]],E$2:E856)</f>
        <v>226</v>
      </c>
    </row>
    <row r="857" spans="1:10" x14ac:dyDescent="0.25">
      <c r="A857" s="167">
        <v>43708</v>
      </c>
      <c r="B857">
        <v>22</v>
      </c>
      <c r="C857" t="s">
        <v>140</v>
      </c>
      <c r="D857">
        <v>0</v>
      </c>
      <c r="E857">
        <v>0</v>
      </c>
      <c r="F857">
        <v>0</v>
      </c>
      <c r="G857">
        <f>SUMIF(C$2:C857,Historico_y_Forms[[#This Row],[Proyecto]],D$2:D857)</f>
        <v>0</v>
      </c>
      <c r="H857">
        <f>SUMIF(C$2:C857,Historico_y_Forms[[#This Row],[Proyecto]],F$2:F857)</f>
        <v>0</v>
      </c>
      <c r="I85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857">
        <f>SUMIF(C$2:C857,Historico_y_Forms[[#This Row],[Proyecto]],E$2:E857)</f>
        <v>0</v>
      </c>
    </row>
    <row r="858" spans="1:10" x14ac:dyDescent="0.25">
      <c r="A858" s="167">
        <v>43708</v>
      </c>
      <c r="B858">
        <v>16</v>
      </c>
      <c r="C858" t="s">
        <v>136</v>
      </c>
      <c r="D858">
        <v>0</v>
      </c>
      <c r="E858">
        <v>0</v>
      </c>
      <c r="F858">
        <v>0</v>
      </c>
      <c r="G858">
        <f>SUMIF(C$2:C858,Historico_y_Forms[[#This Row],[Proyecto]],D$2:D858)</f>
        <v>0</v>
      </c>
      <c r="H858">
        <f>SUMIF(C$2:C858,Historico_y_Forms[[#This Row],[Proyecto]],F$2:F858)</f>
        <v>0</v>
      </c>
      <c r="I8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58">
        <f>SUMIF(C$2:C858,Historico_y_Forms[[#This Row],[Proyecto]],E$2:E858)</f>
        <v>0</v>
      </c>
    </row>
    <row r="859" spans="1:10" x14ac:dyDescent="0.25">
      <c r="A859" s="167">
        <v>43708</v>
      </c>
      <c r="B859">
        <v>17</v>
      </c>
      <c r="C859" t="s">
        <v>137</v>
      </c>
      <c r="D859">
        <v>0</v>
      </c>
      <c r="E859">
        <v>0</v>
      </c>
      <c r="F859">
        <v>0</v>
      </c>
      <c r="G859">
        <f>SUMIF(C$2:C859,Historico_y_Forms[[#This Row],[Proyecto]],D$2:D859)</f>
        <v>0</v>
      </c>
      <c r="H859">
        <f>SUMIF(C$2:C859,Historico_y_Forms[[#This Row],[Proyecto]],F$2:F859)</f>
        <v>0</v>
      </c>
      <c r="I85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59">
        <f>SUMIF(C$2:C859,Historico_y_Forms[[#This Row],[Proyecto]],E$2:E859)</f>
        <v>0</v>
      </c>
    </row>
    <row r="860" spans="1:10" x14ac:dyDescent="0.25">
      <c r="A860" s="167">
        <v>43708</v>
      </c>
      <c r="B860">
        <v>11</v>
      </c>
      <c r="C860" t="s">
        <v>131</v>
      </c>
      <c r="D860">
        <v>0</v>
      </c>
      <c r="E860">
        <v>0</v>
      </c>
      <c r="F860">
        <v>0</v>
      </c>
      <c r="G860">
        <f>SUMIF(C$2:C860,Historico_y_Forms[[#This Row],[Proyecto]],D$2:D860)</f>
        <v>0</v>
      </c>
      <c r="H860">
        <f>SUMIF(C$2:C860,Historico_y_Forms[[#This Row],[Proyecto]],F$2:F860)</f>
        <v>0</v>
      </c>
      <c r="I860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860">
        <f>SUMIF(C$2:C860,Historico_y_Forms[[#This Row],[Proyecto]],E$2:E860)</f>
        <v>0</v>
      </c>
    </row>
    <row r="861" spans="1:10" x14ac:dyDescent="0.25">
      <c r="A861" s="167">
        <v>43708</v>
      </c>
      <c r="B861">
        <v>40</v>
      </c>
      <c r="C861" t="s">
        <v>149</v>
      </c>
      <c r="D861">
        <v>0</v>
      </c>
      <c r="E861">
        <v>0</v>
      </c>
      <c r="F861">
        <v>0</v>
      </c>
      <c r="G861">
        <f>SUMIF(C$2:C861,Historico_y_Forms[[#This Row],[Proyecto]],D$2:D861)</f>
        <v>385</v>
      </c>
      <c r="H861">
        <f>SUMIF(C$2:C861,Historico_y_Forms[[#This Row],[Proyecto]],F$2:F861)</f>
        <v>0</v>
      </c>
      <c r="I861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861">
        <f>SUMIF(C$2:C861,Historico_y_Forms[[#This Row],[Proyecto]],E$2:E861)</f>
        <v>0</v>
      </c>
    </row>
    <row r="862" spans="1:10" x14ac:dyDescent="0.25">
      <c r="A862" s="167">
        <v>43708</v>
      </c>
      <c r="B862">
        <v>12</v>
      </c>
      <c r="C862" t="s">
        <v>132</v>
      </c>
      <c r="D862">
        <v>0</v>
      </c>
      <c r="E862">
        <v>0</v>
      </c>
      <c r="F862">
        <v>0</v>
      </c>
      <c r="G862">
        <f>SUMIF(C$2:C862,Historico_y_Forms[[#This Row],[Proyecto]],D$2:D862)</f>
        <v>0</v>
      </c>
      <c r="H862">
        <f>SUMIF(C$2:C862,Historico_y_Forms[[#This Row],[Proyecto]],F$2:F862)</f>
        <v>0</v>
      </c>
      <c r="I86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862">
        <f>SUMIF(C$2:C862,Historico_y_Forms[[#This Row],[Proyecto]],E$2:E862)</f>
        <v>0</v>
      </c>
    </row>
    <row r="863" spans="1:10" x14ac:dyDescent="0.25">
      <c r="A863" s="167">
        <v>43708</v>
      </c>
      <c r="B863">
        <v>13</v>
      </c>
      <c r="C863" t="s">
        <v>133</v>
      </c>
      <c r="D863">
        <v>0</v>
      </c>
      <c r="E863">
        <v>0</v>
      </c>
      <c r="F863">
        <v>0</v>
      </c>
      <c r="G863">
        <f>SUMIF(C$2:C863,Historico_y_Forms[[#This Row],[Proyecto]],D$2:D863)</f>
        <v>0</v>
      </c>
      <c r="H863">
        <f>SUMIF(C$2:C863,Historico_y_Forms[[#This Row],[Proyecto]],F$2:F863)</f>
        <v>0</v>
      </c>
      <c r="I86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863">
        <f>SUMIF(C$2:C863,Historico_y_Forms[[#This Row],[Proyecto]],E$2:E863)</f>
        <v>0</v>
      </c>
    </row>
    <row r="864" spans="1:10" x14ac:dyDescent="0.25">
      <c r="A864" s="167">
        <v>43708</v>
      </c>
      <c r="B864">
        <v>14</v>
      </c>
      <c r="C864" t="s">
        <v>134</v>
      </c>
      <c r="D864">
        <v>0</v>
      </c>
      <c r="E864">
        <v>0</v>
      </c>
      <c r="F864">
        <v>0</v>
      </c>
      <c r="G864">
        <f>SUMIF(C$2:C864,Historico_y_Forms[[#This Row],[Proyecto]],D$2:D864)</f>
        <v>0</v>
      </c>
      <c r="H864">
        <f>SUMIF(C$2:C864,Historico_y_Forms[[#This Row],[Proyecto]],F$2:F864)</f>
        <v>0</v>
      </c>
      <c r="I8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64">
        <f>SUMIF(C$2:C864,Historico_y_Forms[[#This Row],[Proyecto]],E$2:E864)</f>
        <v>0</v>
      </c>
    </row>
    <row r="865" spans="1:10" x14ac:dyDescent="0.25">
      <c r="A865" s="167">
        <v>43708</v>
      </c>
      <c r="B865">
        <v>15</v>
      </c>
      <c r="C865" t="s">
        <v>135</v>
      </c>
      <c r="D865">
        <v>0</v>
      </c>
      <c r="E865">
        <v>0</v>
      </c>
      <c r="F865">
        <v>0</v>
      </c>
      <c r="G865">
        <f>SUMIF(C$2:C865,Historico_y_Forms[[#This Row],[Proyecto]],D$2:D865)</f>
        <v>0</v>
      </c>
      <c r="H865">
        <f>SUMIF(C$2:C865,Historico_y_Forms[[#This Row],[Proyecto]],F$2:F865)</f>
        <v>0</v>
      </c>
      <c r="I86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865">
        <f>SUMIF(C$2:C865,Historico_y_Forms[[#This Row],[Proyecto]],E$2:E865)</f>
        <v>0</v>
      </c>
    </row>
    <row r="866" spans="1:10" x14ac:dyDescent="0.25">
      <c r="A866" s="167">
        <v>43708</v>
      </c>
      <c r="B866">
        <v>41</v>
      </c>
      <c r="C866" t="s">
        <v>150</v>
      </c>
      <c r="D866">
        <v>0</v>
      </c>
      <c r="E866">
        <v>6</v>
      </c>
      <c r="F866">
        <v>0</v>
      </c>
      <c r="G866">
        <f>SUMIF(C$2:C866,Historico_y_Forms[[#This Row],[Proyecto]],D$2:D866)</f>
        <v>146</v>
      </c>
      <c r="H866">
        <f>SUMIF(C$2:C866,Historico_y_Forms[[#This Row],[Proyecto]],F$2:F866)</f>
        <v>0</v>
      </c>
      <c r="I86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866">
        <f>SUMIF(C$2:C866,Historico_y_Forms[[#This Row],[Proyecto]],E$2:E866)</f>
        <v>156</v>
      </c>
    </row>
    <row r="867" spans="1:10" x14ac:dyDescent="0.25">
      <c r="A867" s="167">
        <v>43708</v>
      </c>
      <c r="B867">
        <v>10</v>
      </c>
      <c r="C867" t="s">
        <v>81</v>
      </c>
      <c r="D867">
        <v>0</v>
      </c>
      <c r="E867">
        <v>0</v>
      </c>
      <c r="F867">
        <v>0</v>
      </c>
      <c r="G867">
        <f>SUMIF(C$2:C867,Historico_y_Forms[[#This Row],[Proyecto]],D$2:D867)</f>
        <v>0</v>
      </c>
      <c r="H867">
        <f>SUMIF(C$2:C867,Historico_y_Forms[[#This Row],[Proyecto]],F$2:F867)</f>
        <v>0</v>
      </c>
      <c r="I86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867">
        <f>SUMIF(C$2:C867,Historico_y_Forms[[#This Row],[Proyecto]],E$2:E867)</f>
        <v>0</v>
      </c>
    </row>
    <row r="868" spans="1:10" x14ac:dyDescent="0.25">
      <c r="A868" s="167">
        <v>43708</v>
      </c>
      <c r="B868">
        <v>23</v>
      </c>
      <c r="C868" t="s">
        <v>142</v>
      </c>
      <c r="D868">
        <v>0</v>
      </c>
      <c r="E868">
        <v>0</v>
      </c>
      <c r="F868">
        <v>0</v>
      </c>
      <c r="G868">
        <f>SUMIF(C$2:C868,Historico_y_Forms[[#This Row],[Proyecto]],D$2:D868)</f>
        <v>96</v>
      </c>
      <c r="H868">
        <f>SUMIF(C$2:C868,Historico_y_Forms[[#This Row],[Proyecto]],F$2:F868)</f>
        <v>0</v>
      </c>
      <c r="I86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868">
        <f>SUMIF(C$2:C868,Historico_y_Forms[[#This Row],[Proyecto]],E$2:E868)</f>
        <v>0</v>
      </c>
    </row>
    <row r="869" spans="1:10" x14ac:dyDescent="0.25">
      <c r="A869" s="167">
        <v>43708</v>
      </c>
      <c r="B869">
        <v>24</v>
      </c>
      <c r="C869" t="s">
        <v>143</v>
      </c>
      <c r="D869">
        <v>0</v>
      </c>
      <c r="E869">
        <v>3</v>
      </c>
      <c r="F869">
        <v>1</v>
      </c>
      <c r="G869">
        <f>SUMIF(C$2:C869,Historico_y_Forms[[#This Row],[Proyecto]],D$2:D869)</f>
        <v>86</v>
      </c>
      <c r="H869">
        <f>SUMIF(C$2:C869,Historico_y_Forms[[#This Row],[Proyecto]],F$2:F869)</f>
        <v>10</v>
      </c>
      <c r="I86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869">
        <f>SUMIF(C$2:C869,Historico_y_Forms[[#This Row],[Proyecto]],E$2:E869)</f>
        <v>93</v>
      </c>
    </row>
    <row r="870" spans="1:10" x14ac:dyDescent="0.25">
      <c r="A870" s="167">
        <v>43708</v>
      </c>
      <c r="B870">
        <v>25</v>
      </c>
      <c r="C870" t="s">
        <v>92</v>
      </c>
      <c r="D870">
        <v>0</v>
      </c>
      <c r="E870">
        <v>0</v>
      </c>
      <c r="F870">
        <v>0</v>
      </c>
      <c r="G870">
        <f>SUMIF(C$2:C870,Historico_y_Forms[[#This Row],[Proyecto]],D$2:D870)</f>
        <v>0</v>
      </c>
      <c r="H870">
        <f>SUMIF(C$2:C870,Historico_y_Forms[[#This Row],[Proyecto]],F$2:F870)</f>
        <v>0</v>
      </c>
      <c r="I87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70">
        <f>SUMIF(C$2:C870,Historico_y_Forms[[#This Row],[Proyecto]],E$2:E870)</f>
        <v>0</v>
      </c>
    </row>
    <row r="871" spans="1:10" x14ac:dyDescent="0.25">
      <c r="A871" s="167">
        <v>43708</v>
      </c>
      <c r="B871">
        <v>26</v>
      </c>
      <c r="C871" t="s">
        <v>141</v>
      </c>
      <c r="D871">
        <v>0</v>
      </c>
      <c r="E871">
        <v>0</v>
      </c>
      <c r="F871">
        <v>0</v>
      </c>
      <c r="G871">
        <f>SUMIF(C$2:C871,Historico_y_Forms[[#This Row],[Proyecto]],D$2:D871)</f>
        <v>0</v>
      </c>
      <c r="H871">
        <f>SUMIF(C$2:C871,Historico_y_Forms[[#This Row],[Proyecto]],F$2:F871)</f>
        <v>0</v>
      </c>
      <c r="I87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871">
        <f>SUMIF(C$2:C871,Historico_y_Forms[[#This Row],[Proyecto]],E$2:E871)</f>
        <v>0</v>
      </c>
    </row>
    <row r="872" spans="1:10" x14ac:dyDescent="0.25">
      <c r="A872" s="167">
        <v>43708</v>
      </c>
      <c r="B872">
        <v>7</v>
      </c>
      <c r="C872" t="s">
        <v>128</v>
      </c>
      <c r="D872">
        <v>0</v>
      </c>
      <c r="E872">
        <v>0</v>
      </c>
      <c r="F872">
        <v>0</v>
      </c>
      <c r="G872">
        <f>SUMIF(C$2:C872,Historico_y_Forms[[#This Row],[Proyecto]],D$2:D872)</f>
        <v>0</v>
      </c>
      <c r="H872">
        <f>SUMIF(C$2:C872,Historico_y_Forms[[#This Row],[Proyecto]],F$2:F872)</f>
        <v>0</v>
      </c>
      <c r="I87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872">
        <f>SUMIF(C$2:C872,Historico_y_Forms[[#This Row],[Proyecto]],E$2:E872)</f>
        <v>0</v>
      </c>
    </row>
    <row r="873" spans="1:10" x14ac:dyDescent="0.25">
      <c r="A873" s="167">
        <v>43708</v>
      </c>
      <c r="B873">
        <v>27</v>
      </c>
      <c r="C873" t="s">
        <v>30</v>
      </c>
      <c r="D873">
        <v>0</v>
      </c>
      <c r="E873">
        <v>0</v>
      </c>
      <c r="F873">
        <v>0</v>
      </c>
      <c r="G873">
        <f>SUMIF(C$2:C873,Historico_y_Forms[[#This Row],[Proyecto]],D$2:D873)</f>
        <v>0</v>
      </c>
      <c r="H873">
        <f>SUMIF(C$2:C873,Historico_y_Forms[[#This Row],[Proyecto]],F$2:F873)</f>
        <v>0</v>
      </c>
      <c r="I87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73">
        <f>SUMIF(C$2:C873,Historico_y_Forms[[#This Row],[Proyecto]],E$2:E873)</f>
        <v>0</v>
      </c>
    </row>
    <row r="874" spans="1:10" x14ac:dyDescent="0.25">
      <c r="A874" s="167">
        <v>43708</v>
      </c>
      <c r="B874">
        <v>28</v>
      </c>
      <c r="C874" t="s">
        <v>31</v>
      </c>
      <c r="D874">
        <v>0</v>
      </c>
      <c r="E874">
        <v>0</v>
      </c>
      <c r="F874">
        <v>0</v>
      </c>
      <c r="G874">
        <f>SUMIF(C$2:C874,Historico_y_Forms[[#This Row],[Proyecto]],D$2:D874)</f>
        <v>0</v>
      </c>
      <c r="H874">
        <f>SUMIF(C$2:C874,Historico_y_Forms[[#This Row],[Proyecto]],F$2:F874)</f>
        <v>0</v>
      </c>
      <c r="I87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874">
        <f>SUMIF(C$2:C874,Historico_y_Forms[[#This Row],[Proyecto]],E$2:E874)</f>
        <v>0</v>
      </c>
    </row>
    <row r="875" spans="1:10" x14ac:dyDescent="0.25">
      <c r="A875" s="167">
        <v>43708</v>
      </c>
      <c r="B875">
        <v>44</v>
      </c>
      <c r="C875" t="s">
        <v>154</v>
      </c>
      <c r="D875">
        <v>1</v>
      </c>
      <c r="E875">
        <v>0</v>
      </c>
      <c r="F875">
        <v>0</v>
      </c>
      <c r="G875">
        <f>SUMIF(C$2:C875,Historico_y_Forms[[#This Row],[Proyecto]],D$2:D875)</f>
        <v>91</v>
      </c>
      <c r="H875">
        <f>SUMIF(C$2:C875,Historico_y_Forms[[#This Row],[Proyecto]],F$2:F875)</f>
        <v>0</v>
      </c>
      <c r="I875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875">
        <f>SUMIF(C$2:C875,Historico_y_Forms[[#This Row],[Proyecto]],E$2:E875)</f>
        <v>96</v>
      </c>
    </row>
    <row r="876" spans="1:10" x14ac:dyDescent="0.25">
      <c r="A876" s="167">
        <v>43708</v>
      </c>
      <c r="B876">
        <v>37</v>
      </c>
      <c r="C876" t="s">
        <v>146</v>
      </c>
      <c r="D876">
        <v>2</v>
      </c>
      <c r="E876">
        <v>3</v>
      </c>
      <c r="F876">
        <v>0</v>
      </c>
      <c r="G876">
        <f>SUMIF(C$2:C876,Historico_y_Forms[[#This Row],[Proyecto]],D$2:D876)</f>
        <v>186</v>
      </c>
      <c r="H876">
        <f>SUMIF(C$2:C876,Historico_y_Forms[[#This Row],[Proyecto]],F$2:F876)</f>
        <v>0</v>
      </c>
      <c r="I87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876">
        <f>SUMIF(C$2:C876,Historico_y_Forms[[#This Row],[Proyecto]],E$2:E876)</f>
        <v>156</v>
      </c>
    </row>
    <row r="877" spans="1:10" x14ac:dyDescent="0.25">
      <c r="A877" s="167">
        <v>43708</v>
      </c>
      <c r="B877">
        <v>6</v>
      </c>
      <c r="C877" t="s">
        <v>127</v>
      </c>
      <c r="D877">
        <v>0</v>
      </c>
      <c r="E877">
        <v>0</v>
      </c>
      <c r="F877">
        <v>0</v>
      </c>
      <c r="G877">
        <f>SUMIF(C$2:C877,Historico_y_Forms[[#This Row],[Proyecto]],D$2:D877)</f>
        <v>0</v>
      </c>
      <c r="H877">
        <f>SUMIF(C$2:C877,Historico_y_Forms[[#This Row],[Proyecto]],F$2:F877)</f>
        <v>0</v>
      </c>
      <c r="I87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77">
        <f>SUMIF(C$2:C877,Historico_y_Forms[[#This Row],[Proyecto]],E$2:E877)</f>
        <v>0</v>
      </c>
    </row>
    <row r="878" spans="1:10" x14ac:dyDescent="0.25">
      <c r="A878" s="167">
        <v>43708</v>
      </c>
      <c r="B878">
        <v>5</v>
      </c>
      <c r="C878" t="s">
        <v>125</v>
      </c>
      <c r="D878">
        <v>2</v>
      </c>
      <c r="E878">
        <v>10</v>
      </c>
      <c r="F878">
        <v>0</v>
      </c>
      <c r="G878">
        <f>SUMIF(C$2:C878,Historico_y_Forms[[#This Row],[Proyecto]],D$2:D878)</f>
        <v>100</v>
      </c>
      <c r="H878">
        <f>SUMIF(C$2:C878,Historico_y_Forms[[#This Row],[Proyecto]],F$2:F878)</f>
        <v>6</v>
      </c>
      <c r="I878">
        <f>VLOOKUP(Historico_y_Forms[[#This Row],[Proyecto]],Dim_Proyectos[[#All],[Proyecto]:[Fecha de terminacion]],5,0)-Historico_y_Forms[[#This Row],[Ventas acumuladas]]+Historico_y_Forms[[#This Row],[Desistimientos acumulados]]</f>
        <v>122</v>
      </c>
      <c r="J878">
        <f>SUMIF(C$2:C878,Historico_y_Forms[[#This Row],[Proyecto]],E$2:E878)</f>
        <v>110</v>
      </c>
    </row>
    <row r="879" spans="1:10" x14ac:dyDescent="0.25">
      <c r="A879" s="167">
        <v>43708</v>
      </c>
      <c r="B879">
        <v>38</v>
      </c>
      <c r="C879" t="s">
        <v>147</v>
      </c>
      <c r="D879">
        <v>2</v>
      </c>
      <c r="E879">
        <v>0</v>
      </c>
      <c r="F879">
        <v>0</v>
      </c>
      <c r="G879">
        <f>SUMIF(C$2:C879,Historico_y_Forms[[#This Row],[Proyecto]],D$2:D879)</f>
        <v>186</v>
      </c>
      <c r="H879">
        <f>SUMIF(C$2:C879,Historico_y_Forms[[#This Row],[Proyecto]],F$2:F879)</f>
        <v>0</v>
      </c>
      <c r="I87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879">
        <f>SUMIF(C$2:C879,Historico_y_Forms[[#This Row],[Proyecto]],E$2:E879)</f>
        <v>0</v>
      </c>
    </row>
    <row r="880" spans="1:10" x14ac:dyDescent="0.25">
      <c r="A880" s="167">
        <v>43708</v>
      </c>
      <c r="B880">
        <v>4</v>
      </c>
      <c r="C880" t="s">
        <v>126</v>
      </c>
      <c r="D880">
        <v>6</v>
      </c>
      <c r="E880">
        <v>136</v>
      </c>
      <c r="F880">
        <v>0</v>
      </c>
      <c r="G880">
        <f>SUMIF(C$2:C880,Historico_y_Forms[[#This Row],[Proyecto]],D$2:D880)</f>
        <v>136</v>
      </c>
      <c r="H880">
        <f>SUMIF(C$2:C880,Historico_y_Forms[[#This Row],[Proyecto]],F$2:F880)</f>
        <v>3</v>
      </c>
      <c r="I880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880">
        <f>SUMIF(C$2:C880,Historico_y_Forms[[#This Row],[Proyecto]],E$2:E880)</f>
        <v>1212</v>
      </c>
    </row>
    <row r="881" spans="1:10" x14ac:dyDescent="0.25">
      <c r="A881" s="167">
        <v>43708</v>
      </c>
      <c r="B881">
        <v>8</v>
      </c>
      <c r="C881" t="s">
        <v>77</v>
      </c>
      <c r="D881">
        <v>4</v>
      </c>
      <c r="E881">
        <v>3</v>
      </c>
      <c r="F881">
        <v>4</v>
      </c>
      <c r="G881">
        <f>SUMIF(C$2:C881,Historico_y_Forms[[#This Row],[Proyecto]],D$2:D881)</f>
        <v>73</v>
      </c>
      <c r="H881">
        <f>SUMIF(C$2:C881,Historico_y_Forms[[#This Row],[Proyecto]],F$2:F881)</f>
        <v>10</v>
      </c>
      <c r="I881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881">
        <f>SUMIF(C$2:C881,Historico_y_Forms[[#This Row],[Proyecto]],E$2:E881)</f>
        <v>45</v>
      </c>
    </row>
    <row r="882" spans="1:10" x14ac:dyDescent="0.25">
      <c r="A882" s="167">
        <v>43708</v>
      </c>
      <c r="B882">
        <v>18</v>
      </c>
      <c r="C882" t="s">
        <v>152</v>
      </c>
      <c r="D882">
        <v>0</v>
      </c>
      <c r="E882">
        <v>2</v>
      </c>
      <c r="F882">
        <v>0</v>
      </c>
      <c r="G882">
        <f>SUMIF(C$2:C882,Historico_y_Forms[[#This Row],[Proyecto]],D$2:D882)</f>
        <v>158</v>
      </c>
      <c r="H882">
        <f>SUMIF(C$2:C882,Historico_y_Forms[[#This Row],[Proyecto]],F$2:F882)</f>
        <v>0</v>
      </c>
      <c r="I882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882">
        <f>SUMIF(C$2:C882,Historico_y_Forms[[#This Row],[Proyecto]],E$2:E882)</f>
        <v>166</v>
      </c>
    </row>
    <row r="883" spans="1:10" x14ac:dyDescent="0.25">
      <c r="A883" s="167">
        <v>43708</v>
      </c>
      <c r="B883">
        <v>19</v>
      </c>
      <c r="C883" t="s">
        <v>138</v>
      </c>
      <c r="D883">
        <v>14</v>
      </c>
      <c r="E883">
        <v>6</v>
      </c>
      <c r="F883">
        <v>0</v>
      </c>
      <c r="G883">
        <f>SUMIF(C$2:C883,Historico_y_Forms[[#This Row],[Proyecto]],D$2:D883)</f>
        <v>95</v>
      </c>
      <c r="H883">
        <f>SUMIF(C$2:C883,Historico_y_Forms[[#This Row],[Proyecto]],F$2:F883)</f>
        <v>8</v>
      </c>
      <c r="I883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883">
        <f>SUMIF(C$2:C883,Historico_y_Forms[[#This Row],[Proyecto]],E$2:E883)</f>
        <v>98</v>
      </c>
    </row>
    <row r="884" spans="1:10" x14ac:dyDescent="0.25">
      <c r="A884" s="167">
        <v>43708</v>
      </c>
      <c r="B884">
        <v>20</v>
      </c>
      <c r="C884" t="s">
        <v>88</v>
      </c>
      <c r="D884">
        <v>0</v>
      </c>
      <c r="E884">
        <v>0</v>
      </c>
      <c r="F884">
        <v>0</v>
      </c>
      <c r="G884">
        <f>SUMIF(C$2:C884,Historico_y_Forms[[#This Row],[Proyecto]],D$2:D884)</f>
        <v>0</v>
      </c>
      <c r="H884">
        <f>SUMIF(C$2:C884,Historico_y_Forms[[#This Row],[Proyecto]],F$2:F884)</f>
        <v>0</v>
      </c>
      <c r="I88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884">
        <f>SUMIF(C$2:C884,Historico_y_Forms[[#This Row],[Proyecto]],E$2:E884)</f>
        <v>0</v>
      </c>
    </row>
    <row r="885" spans="1:10" x14ac:dyDescent="0.25">
      <c r="A885" s="167">
        <v>43708</v>
      </c>
      <c r="B885">
        <v>45</v>
      </c>
      <c r="C885" t="s">
        <v>155</v>
      </c>
      <c r="D885">
        <v>0</v>
      </c>
      <c r="E885">
        <v>0</v>
      </c>
      <c r="F885">
        <v>0</v>
      </c>
      <c r="G885">
        <f>SUMIF(C$2:C885,Historico_y_Forms[[#This Row],[Proyecto]],D$2:D885)</f>
        <v>133</v>
      </c>
      <c r="H885">
        <f>SUMIF(C$2:C885,Historico_y_Forms[[#This Row],[Proyecto]],F$2:F885)</f>
        <v>0</v>
      </c>
      <c r="I88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885">
        <f>SUMIF(C$2:C885,Historico_y_Forms[[#This Row],[Proyecto]],E$2:E885)</f>
        <v>0</v>
      </c>
    </row>
    <row r="886" spans="1:10" x14ac:dyDescent="0.25">
      <c r="A886" s="167">
        <v>43708</v>
      </c>
      <c r="B886">
        <v>31</v>
      </c>
      <c r="C886" t="s">
        <v>97</v>
      </c>
      <c r="D886">
        <v>0</v>
      </c>
      <c r="E886">
        <v>0</v>
      </c>
      <c r="F886">
        <v>0</v>
      </c>
      <c r="G886">
        <f>SUMIF(C$2:C886,Historico_y_Forms[[#This Row],[Proyecto]],D$2:D886)</f>
        <v>0</v>
      </c>
      <c r="H886">
        <f>SUMIF(C$2:C886,Historico_y_Forms[[#This Row],[Proyecto]],F$2:F886)</f>
        <v>0</v>
      </c>
      <c r="I88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86">
        <f>SUMIF(C$2:C886,Historico_y_Forms[[#This Row],[Proyecto]],E$2:E886)</f>
        <v>0</v>
      </c>
    </row>
    <row r="887" spans="1:10" x14ac:dyDescent="0.25">
      <c r="A887" s="167">
        <v>43708</v>
      </c>
      <c r="B887">
        <v>32</v>
      </c>
      <c r="C887" t="s">
        <v>100</v>
      </c>
      <c r="D887">
        <v>0</v>
      </c>
      <c r="E887">
        <v>0</v>
      </c>
      <c r="F887">
        <v>0</v>
      </c>
      <c r="G887">
        <f>SUMIF(C$2:C887,Historico_y_Forms[[#This Row],[Proyecto]],D$2:D887)</f>
        <v>0</v>
      </c>
      <c r="H887">
        <f>SUMIF(C$2:C887,Historico_y_Forms[[#This Row],[Proyecto]],F$2:F887)</f>
        <v>0</v>
      </c>
      <c r="I88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87">
        <f>SUMIF(C$2:C887,Historico_y_Forms[[#This Row],[Proyecto]],E$2:E887)</f>
        <v>0</v>
      </c>
    </row>
    <row r="888" spans="1:10" x14ac:dyDescent="0.25">
      <c r="A888" s="167">
        <v>43708</v>
      </c>
      <c r="B888">
        <v>33</v>
      </c>
      <c r="C888" t="s">
        <v>101</v>
      </c>
      <c r="D888">
        <v>0</v>
      </c>
      <c r="E888">
        <v>0</v>
      </c>
      <c r="F888">
        <v>0</v>
      </c>
      <c r="G888">
        <f>SUMIF(C$2:C888,Historico_y_Forms[[#This Row],[Proyecto]],D$2:D888)</f>
        <v>0</v>
      </c>
      <c r="H888">
        <f>SUMIF(C$2:C888,Historico_y_Forms[[#This Row],[Proyecto]],F$2:F888)</f>
        <v>0</v>
      </c>
      <c r="I88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888">
        <f>SUMIF(C$2:C888,Historico_y_Forms[[#This Row],[Proyecto]],E$2:E888)</f>
        <v>0</v>
      </c>
    </row>
    <row r="889" spans="1:10" x14ac:dyDescent="0.25">
      <c r="A889" s="167">
        <v>43708</v>
      </c>
      <c r="B889">
        <v>34</v>
      </c>
      <c r="C889" t="s">
        <v>102</v>
      </c>
      <c r="D889">
        <v>0</v>
      </c>
      <c r="E889">
        <v>0</v>
      </c>
      <c r="F889">
        <v>0</v>
      </c>
      <c r="G889">
        <f>SUMIF(C$2:C889,Historico_y_Forms[[#This Row],[Proyecto]],D$2:D889)</f>
        <v>0</v>
      </c>
      <c r="H889">
        <f>SUMIF(C$2:C889,Historico_y_Forms[[#This Row],[Proyecto]],F$2:F889)</f>
        <v>0</v>
      </c>
      <c r="I88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889">
        <f>SUMIF(C$2:C889,Historico_y_Forms[[#This Row],[Proyecto]],E$2:E889)</f>
        <v>0</v>
      </c>
    </row>
    <row r="890" spans="1:10" x14ac:dyDescent="0.25">
      <c r="A890" s="167">
        <v>43708</v>
      </c>
      <c r="B890">
        <v>29</v>
      </c>
      <c r="C890" t="s">
        <v>32</v>
      </c>
      <c r="D890">
        <v>0</v>
      </c>
      <c r="E890">
        <v>0</v>
      </c>
      <c r="F890">
        <v>0</v>
      </c>
      <c r="G890">
        <f>SUMIF(C$2:C890,Historico_y_Forms[[#This Row],[Proyecto]],D$2:D890)</f>
        <v>0</v>
      </c>
      <c r="H890">
        <f>SUMIF(C$2:C890,Historico_y_Forms[[#This Row],[Proyecto]],F$2:F890)</f>
        <v>0</v>
      </c>
      <c r="I89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90">
        <f>SUMIF(C$2:C890,Historico_y_Forms[[#This Row],[Proyecto]],E$2:E890)</f>
        <v>0</v>
      </c>
    </row>
    <row r="891" spans="1:10" x14ac:dyDescent="0.25">
      <c r="A891" s="167">
        <v>43708</v>
      </c>
      <c r="B891">
        <v>30</v>
      </c>
      <c r="C891" t="s">
        <v>33</v>
      </c>
      <c r="D891">
        <v>0</v>
      </c>
      <c r="E891">
        <v>0</v>
      </c>
      <c r="F891">
        <v>0</v>
      </c>
      <c r="G891">
        <f>SUMIF(C$2:C891,Historico_y_Forms[[#This Row],[Proyecto]],D$2:D891)</f>
        <v>0</v>
      </c>
      <c r="H891">
        <f>SUMIF(C$2:C891,Historico_y_Forms[[#This Row],[Proyecto]],F$2:F891)</f>
        <v>0</v>
      </c>
      <c r="I89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891">
        <f>SUMIF(C$2:C891,Historico_y_Forms[[#This Row],[Proyecto]],E$2:E891)</f>
        <v>0</v>
      </c>
    </row>
    <row r="892" spans="1:10" x14ac:dyDescent="0.25">
      <c r="A892" s="167">
        <v>43708</v>
      </c>
      <c r="B892">
        <v>9</v>
      </c>
      <c r="C892" t="s">
        <v>130</v>
      </c>
      <c r="D892">
        <v>0</v>
      </c>
      <c r="E892">
        <v>0</v>
      </c>
      <c r="F892">
        <v>0</v>
      </c>
      <c r="G892">
        <f>SUMIF(C$2:C892,Historico_y_Forms[[#This Row],[Proyecto]],D$2:D892)</f>
        <v>0</v>
      </c>
      <c r="H892">
        <f>SUMIF(C$2:C892,Historico_y_Forms[[#This Row],[Proyecto]],F$2:F892)</f>
        <v>0</v>
      </c>
      <c r="I89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892">
        <f>SUMIF(C$2:C892,Historico_y_Forms[[#This Row],[Proyecto]],E$2:E892)</f>
        <v>0</v>
      </c>
    </row>
    <row r="893" spans="1:10" x14ac:dyDescent="0.25">
      <c r="A893" s="167">
        <v>43708</v>
      </c>
      <c r="B893">
        <v>35</v>
      </c>
      <c r="C893" t="s">
        <v>144</v>
      </c>
      <c r="D893">
        <v>0</v>
      </c>
      <c r="E893">
        <v>0</v>
      </c>
      <c r="F893">
        <v>0</v>
      </c>
      <c r="G893">
        <f>SUMIF(C$2:C893,Historico_y_Forms[[#This Row],[Proyecto]],D$2:D893)</f>
        <v>0</v>
      </c>
      <c r="H893">
        <f>SUMIF(C$2:C893,Historico_y_Forms[[#This Row],[Proyecto]],F$2:F893)</f>
        <v>0</v>
      </c>
      <c r="I8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893">
        <f>SUMIF(C$2:C893,Historico_y_Forms[[#This Row],[Proyecto]],E$2:E893)</f>
        <v>0</v>
      </c>
    </row>
    <row r="894" spans="1:10" x14ac:dyDescent="0.25">
      <c r="A894" s="167">
        <v>43708</v>
      </c>
      <c r="B894">
        <v>42</v>
      </c>
      <c r="C894" t="s">
        <v>151</v>
      </c>
      <c r="D894">
        <v>11</v>
      </c>
      <c r="E894">
        <v>10</v>
      </c>
      <c r="F894">
        <v>0</v>
      </c>
      <c r="G894">
        <f>SUMIF(C$2:C894,Historico_y_Forms[[#This Row],[Proyecto]],D$2:D894)</f>
        <v>55</v>
      </c>
      <c r="H894">
        <f>SUMIF(C$2:C894,Historico_y_Forms[[#This Row],[Proyecto]],F$2:F894)</f>
        <v>0</v>
      </c>
      <c r="I894">
        <f>VLOOKUP(Historico_y_Forms[[#This Row],[Proyecto]],Dim_Proyectos[[#All],[Proyecto]:[Fecha de terminacion]],5,0)-Historico_y_Forms[[#This Row],[Ventas acumuladas]]+Historico_y_Forms[[#This Row],[Desistimientos acumulados]]</f>
        <v>265</v>
      </c>
      <c r="J894">
        <f>SUMIF(C$2:C894,Historico_y_Forms[[#This Row],[Proyecto]],E$2:E894)</f>
        <v>50</v>
      </c>
    </row>
    <row r="895" spans="1:10" x14ac:dyDescent="0.25">
      <c r="A895" s="167">
        <v>43708</v>
      </c>
      <c r="B895">
        <v>39</v>
      </c>
      <c r="C895" t="s">
        <v>178</v>
      </c>
      <c r="D895">
        <v>1</v>
      </c>
      <c r="E895">
        <v>3</v>
      </c>
      <c r="F895">
        <v>0</v>
      </c>
      <c r="G895">
        <f>SUMIF(C$2:C895,Historico_y_Forms[[#This Row],[Proyecto]],D$2:D895)</f>
        <v>100</v>
      </c>
      <c r="H895">
        <f>SUMIF(C$2:C895,Historico_y_Forms[[#This Row],[Proyecto]],F$2:F895)</f>
        <v>0</v>
      </c>
      <c r="I895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895">
        <f>SUMIF(C$2:C895,Historico_y_Forms[[#This Row],[Proyecto]],E$2:E895)</f>
        <v>89</v>
      </c>
    </row>
    <row r="896" spans="1:10" x14ac:dyDescent="0.25">
      <c r="A896" s="167">
        <v>43708</v>
      </c>
      <c r="B896">
        <v>36</v>
      </c>
      <c r="C896" t="s">
        <v>145</v>
      </c>
      <c r="D896">
        <v>3</v>
      </c>
      <c r="E896">
        <v>6</v>
      </c>
      <c r="F896">
        <v>0</v>
      </c>
      <c r="G896">
        <f>SUMIF(C$2:C896,Historico_y_Forms[[#This Row],[Proyecto]],D$2:D896)</f>
        <v>196</v>
      </c>
      <c r="H896">
        <f>SUMIF(C$2:C896,Historico_y_Forms[[#This Row],[Proyecto]],F$2:F896)</f>
        <v>0</v>
      </c>
      <c r="I896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896">
        <f>SUMIF(C$2:C896,Historico_y_Forms[[#This Row],[Proyecto]],E$2:E896)</f>
        <v>192</v>
      </c>
    </row>
    <row r="897" spans="1:10" x14ac:dyDescent="0.25">
      <c r="A897" s="167">
        <v>43708</v>
      </c>
      <c r="B897">
        <v>43</v>
      </c>
      <c r="C897" t="s">
        <v>153</v>
      </c>
      <c r="D897">
        <v>0</v>
      </c>
      <c r="E897">
        <v>0</v>
      </c>
      <c r="F897">
        <v>0</v>
      </c>
      <c r="G897">
        <f>SUMIF(C$2:C897,Historico_y_Forms[[#This Row],[Proyecto]],D$2:D897)</f>
        <v>82</v>
      </c>
      <c r="H897">
        <f>SUMIF(C$2:C897,Historico_y_Forms[[#This Row],[Proyecto]],F$2:F897)</f>
        <v>0</v>
      </c>
      <c r="I89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897">
        <f>SUMIF(C$2:C897,Historico_y_Forms[[#This Row],[Proyecto]],E$2:E897)</f>
        <v>24</v>
      </c>
    </row>
    <row r="898" spans="1:10" x14ac:dyDescent="0.25">
      <c r="A898" s="167">
        <v>43708</v>
      </c>
      <c r="B898">
        <v>21</v>
      </c>
      <c r="C898" t="s">
        <v>139</v>
      </c>
      <c r="D898">
        <v>0</v>
      </c>
      <c r="E898">
        <v>0</v>
      </c>
      <c r="F898">
        <v>0</v>
      </c>
      <c r="G898">
        <f>SUMIF(C$2:C898,Historico_y_Forms[[#This Row],[Proyecto]],D$2:D898)</f>
        <v>0</v>
      </c>
      <c r="H898">
        <f>SUMIF(C$2:C898,Historico_y_Forms[[#This Row],[Proyecto]],F$2:F898)</f>
        <v>0</v>
      </c>
      <c r="I89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898">
        <f>SUMIF(C$2:C898,Historico_y_Forms[[#This Row],[Proyecto]],E$2:E898)</f>
        <v>0</v>
      </c>
    </row>
    <row r="899" spans="1:10" x14ac:dyDescent="0.25">
      <c r="A899" s="167">
        <v>43708</v>
      </c>
      <c r="B899">
        <v>2</v>
      </c>
      <c r="C899" t="s">
        <v>51</v>
      </c>
      <c r="D899">
        <v>0</v>
      </c>
      <c r="E899">
        <v>0</v>
      </c>
      <c r="F899">
        <v>0</v>
      </c>
      <c r="G899">
        <f>SUMIF(C$2:C899,Historico_y_Forms[[#This Row],[Proyecto]],D$2:D899)</f>
        <v>0</v>
      </c>
      <c r="H899">
        <f>SUMIF(C$2:C899,Historico_y_Forms[[#This Row],[Proyecto]],F$2:F899)</f>
        <v>0</v>
      </c>
      <c r="I89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899">
        <f>SUMIF(C$2:C899,Historico_y_Forms[[#This Row],[Proyecto]],E$2:E899)</f>
        <v>0</v>
      </c>
    </row>
    <row r="900" spans="1:10" x14ac:dyDescent="0.25">
      <c r="A900" s="167">
        <v>43708</v>
      </c>
      <c r="B900">
        <v>3</v>
      </c>
      <c r="C900" t="s">
        <v>52</v>
      </c>
      <c r="D900">
        <v>0</v>
      </c>
      <c r="E900">
        <v>0</v>
      </c>
      <c r="F900">
        <v>0</v>
      </c>
      <c r="G900">
        <f>SUMIF(C$2:C900,Historico_y_Forms[[#This Row],[Proyecto]],D$2:D900)</f>
        <v>0</v>
      </c>
      <c r="H900">
        <f>SUMIF(C$2:C900,Historico_y_Forms[[#This Row],[Proyecto]],F$2:F900)</f>
        <v>0</v>
      </c>
      <c r="I90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00">
        <f>SUMIF(C$2:C900,Historico_y_Forms[[#This Row],[Proyecto]],E$2:E900)</f>
        <v>0</v>
      </c>
    </row>
    <row r="901" spans="1:10" x14ac:dyDescent="0.25">
      <c r="A901" s="167">
        <v>43708</v>
      </c>
      <c r="B901">
        <v>1</v>
      </c>
      <c r="C901" t="s">
        <v>50</v>
      </c>
      <c r="D901">
        <v>23</v>
      </c>
      <c r="E901">
        <v>18</v>
      </c>
      <c r="F901">
        <v>3</v>
      </c>
      <c r="G901">
        <f>SUMIF(C$2:C901,Historico_y_Forms[[#This Row],[Proyecto]],D$2:D901)</f>
        <v>315</v>
      </c>
      <c r="H901">
        <f>SUMIF(C$2:C901,Historico_y_Forms[[#This Row],[Proyecto]],F$2:F901)</f>
        <v>13</v>
      </c>
      <c r="I901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901">
        <f>SUMIF(C$2:C901,Historico_y_Forms[[#This Row],[Proyecto]],E$2:E901)</f>
        <v>244</v>
      </c>
    </row>
    <row r="902" spans="1:10" x14ac:dyDescent="0.25">
      <c r="A902" s="167">
        <v>43738</v>
      </c>
      <c r="B902">
        <v>22</v>
      </c>
      <c r="C902" t="s">
        <v>140</v>
      </c>
      <c r="D902">
        <v>0</v>
      </c>
      <c r="E902">
        <v>0</v>
      </c>
      <c r="F902">
        <v>0</v>
      </c>
      <c r="G902">
        <f>SUMIF(C$2:C902,Historico_y_Forms[[#This Row],[Proyecto]],D$2:D902)</f>
        <v>0</v>
      </c>
      <c r="H902">
        <f>SUMIF(C$2:C902,Historico_y_Forms[[#This Row],[Proyecto]],F$2:F902)</f>
        <v>0</v>
      </c>
      <c r="I90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02">
        <f>SUMIF(C$2:C902,Historico_y_Forms[[#This Row],[Proyecto]],E$2:E902)</f>
        <v>0</v>
      </c>
    </row>
    <row r="903" spans="1:10" x14ac:dyDescent="0.25">
      <c r="A903" s="167">
        <v>43738</v>
      </c>
      <c r="B903">
        <v>16</v>
      </c>
      <c r="C903" t="s">
        <v>136</v>
      </c>
      <c r="D903">
        <v>0</v>
      </c>
      <c r="E903">
        <v>0</v>
      </c>
      <c r="F903">
        <v>0</v>
      </c>
      <c r="G903">
        <f>SUMIF(C$2:C903,Historico_y_Forms[[#This Row],[Proyecto]],D$2:D903)</f>
        <v>0</v>
      </c>
      <c r="H903">
        <f>SUMIF(C$2:C903,Historico_y_Forms[[#This Row],[Proyecto]],F$2:F903)</f>
        <v>0</v>
      </c>
      <c r="I9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03">
        <f>SUMIF(C$2:C903,Historico_y_Forms[[#This Row],[Proyecto]],E$2:E903)</f>
        <v>0</v>
      </c>
    </row>
    <row r="904" spans="1:10" x14ac:dyDescent="0.25">
      <c r="A904" s="167">
        <v>43738</v>
      </c>
      <c r="B904">
        <v>17</v>
      </c>
      <c r="C904" t="s">
        <v>137</v>
      </c>
      <c r="D904">
        <v>0</v>
      </c>
      <c r="E904">
        <v>0</v>
      </c>
      <c r="F904">
        <v>0</v>
      </c>
      <c r="G904">
        <f>SUMIF(C$2:C904,Historico_y_Forms[[#This Row],[Proyecto]],D$2:D904)</f>
        <v>0</v>
      </c>
      <c r="H904">
        <f>SUMIF(C$2:C904,Historico_y_Forms[[#This Row],[Proyecto]],F$2:F904)</f>
        <v>0</v>
      </c>
      <c r="I90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04">
        <f>SUMIF(C$2:C904,Historico_y_Forms[[#This Row],[Proyecto]],E$2:E904)</f>
        <v>0</v>
      </c>
    </row>
    <row r="905" spans="1:10" x14ac:dyDescent="0.25">
      <c r="A905" s="167">
        <v>43738</v>
      </c>
      <c r="B905">
        <v>11</v>
      </c>
      <c r="C905" t="s">
        <v>131</v>
      </c>
      <c r="D905">
        <v>0</v>
      </c>
      <c r="E905">
        <v>0</v>
      </c>
      <c r="F905">
        <v>0</v>
      </c>
      <c r="G905">
        <f>SUMIF(C$2:C905,Historico_y_Forms[[#This Row],[Proyecto]],D$2:D905)</f>
        <v>0</v>
      </c>
      <c r="H905">
        <f>SUMIF(C$2:C905,Historico_y_Forms[[#This Row],[Proyecto]],F$2:F905)</f>
        <v>0</v>
      </c>
      <c r="I905">
        <f>VLOOKUP(Historico_y_Forms[[#This Row],[Proyecto]],Dim_Proyectos[[#All],[Proyecto]:[Fecha de terminacion]],5,0)-Historico_y_Forms[[#This Row],[Ventas acumuladas]]+Historico_y_Forms[[#This Row],[Desistimientos acumulados]]</f>
        <v>613</v>
      </c>
      <c r="J905">
        <f>SUMIF(C$2:C905,Historico_y_Forms[[#This Row],[Proyecto]],E$2:E905)</f>
        <v>0</v>
      </c>
    </row>
    <row r="906" spans="1:10" x14ac:dyDescent="0.25">
      <c r="A906" s="167">
        <v>43738</v>
      </c>
      <c r="B906">
        <v>40</v>
      </c>
      <c r="C906" t="s">
        <v>149</v>
      </c>
      <c r="D906">
        <v>7</v>
      </c>
      <c r="E906">
        <v>0</v>
      </c>
      <c r="F906">
        <v>0</v>
      </c>
      <c r="G906">
        <f>SUMIF(C$2:C906,Historico_y_Forms[[#This Row],[Proyecto]],D$2:D906)</f>
        <v>392</v>
      </c>
      <c r="H906">
        <f>SUMIF(C$2:C906,Historico_y_Forms[[#This Row],[Proyecto]],F$2:F906)</f>
        <v>0</v>
      </c>
      <c r="I90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906">
        <f>SUMIF(C$2:C906,Historico_y_Forms[[#This Row],[Proyecto]],E$2:E906)</f>
        <v>0</v>
      </c>
    </row>
    <row r="907" spans="1:10" x14ac:dyDescent="0.25">
      <c r="A907" s="167">
        <v>43738</v>
      </c>
      <c r="B907">
        <v>12</v>
      </c>
      <c r="C907" t="s">
        <v>132</v>
      </c>
      <c r="D907">
        <v>0</v>
      </c>
      <c r="E907">
        <v>0</v>
      </c>
      <c r="F907">
        <v>0</v>
      </c>
      <c r="G907">
        <f>SUMIF(C$2:C907,Historico_y_Forms[[#This Row],[Proyecto]],D$2:D907)</f>
        <v>0</v>
      </c>
      <c r="H907">
        <f>SUMIF(C$2:C907,Historico_y_Forms[[#This Row],[Proyecto]],F$2:F907)</f>
        <v>0</v>
      </c>
      <c r="I90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07">
        <f>SUMIF(C$2:C907,Historico_y_Forms[[#This Row],[Proyecto]],E$2:E907)</f>
        <v>0</v>
      </c>
    </row>
    <row r="908" spans="1:10" x14ac:dyDescent="0.25">
      <c r="A908" s="167">
        <v>43738</v>
      </c>
      <c r="B908">
        <v>13</v>
      </c>
      <c r="C908" t="s">
        <v>133</v>
      </c>
      <c r="D908">
        <v>0</v>
      </c>
      <c r="E908">
        <v>0</v>
      </c>
      <c r="F908">
        <v>0</v>
      </c>
      <c r="G908">
        <f>SUMIF(C$2:C908,Historico_y_Forms[[#This Row],[Proyecto]],D$2:D908)</f>
        <v>0</v>
      </c>
      <c r="H908">
        <f>SUMIF(C$2:C908,Historico_y_Forms[[#This Row],[Proyecto]],F$2:F908)</f>
        <v>0</v>
      </c>
      <c r="I90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08">
        <f>SUMIF(C$2:C908,Historico_y_Forms[[#This Row],[Proyecto]],E$2:E908)</f>
        <v>0</v>
      </c>
    </row>
    <row r="909" spans="1:10" x14ac:dyDescent="0.25">
      <c r="A909" s="167">
        <v>43738</v>
      </c>
      <c r="B909">
        <v>14</v>
      </c>
      <c r="C909" t="s">
        <v>134</v>
      </c>
      <c r="D909">
        <v>0</v>
      </c>
      <c r="E909">
        <v>0</v>
      </c>
      <c r="F909">
        <v>0</v>
      </c>
      <c r="G909">
        <f>SUMIF(C$2:C909,Historico_y_Forms[[#This Row],[Proyecto]],D$2:D909)</f>
        <v>0</v>
      </c>
      <c r="H909">
        <f>SUMIF(C$2:C909,Historico_y_Forms[[#This Row],[Proyecto]],F$2:F909)</f>
        <v>0</v>
      </c>
      <c r="I9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09">
        <f>SUMIF(C$2:C909,Historico_y_Forms[[#This Row],[Proyecto]],E$2:E909)</f>
        <v>0</v>
      </c>
    </row>
    <row r="910" spans="1:10" x14ac:dyDescent="0.25">
      <c r="A910" s="167">
        <v>43738</v>
      </c>
      <c r="B910">
        <v>15</v>
      </c>
      <c r="C910" t="s">
        <v>135</v>
      </c>
      <c r="D910">
        <v>0</v>
      </c>
      <c r="E910">
        <v>0</v>
      </c>
      <c r="F910">
        <v>0</v>
      </c>
      <c r="G910">
        <f>SUMIF(C$2:C910,Historico_y_Forms[[#This Row],[Proyecto]],D$2:D910)</f>
        <v>0</v>
      </c>
      <c r="H910">
        <f>SUMIF(C$2:C910,Historico_y_Forms[[#This Row],[Proyecto]],F$2:F910)</f>
        <v>0</v>
      </c>
      <c r="I91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910">
        <f>SUMIF(C$2:C910,Historico_y_Forms[[#This Row],[Proyecto]],E$2:E910)</f>
        <v>0</v>
      </c>
    </row>
    <row r="911" spans="1:10" x14ac:dyDescent="0.25">
      <c r="A911" s="167">
        <v>43738</v>
      </c>
      <c r="B911">
        <v>41</v>
      </c>
      <c r="C911" t="s">
        <v>150</v>
      </c>
      <c r="D911">
        <v>1</v>
      </c>
      <c r="E911">
        <v>0</v>
      </c>
      <c r="F911">
        <v>0</v>
      </c>
      <c r="G911">
        <f>SUMIF(C$2:C911,Historico_y_Forms[[#This Row],[Proyecto]],D$2:D911)</f>
        <v>147</v>
      </c>
      <c r="H911">
        <f>SUMIF(C$2:C911,Historico_y_Forms[[#This Row],[Proyecto]],F$2:F911)</f>
        <v>0</v>
      </c>
      <c r="I91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911">
        <f>SUMIF(C$2:C911,Historico_y_Forms[[#This Row],[Proyecto]],E$2:E911)</f>
        <v>156</v>
      </c>
    </row>
    <row r="912" spans="1:10" x14ac:dyDescent="0.25">
      <c r="A912" s="167">
        <v>43738</v>
      </c>
      <c r="B912">
        <v>10</v>
      </c>
      <c r="C912" t="s">
        <v>81</v>
      </c>
      <c r="D912">
        <v>0</v>
      </c>
      <c r="E912">
        <v>0</v>
      </c>
      <c r="F912">
        <v>0</v>
      </c>
      <c r="G912">
        <f>SUMIF(C$2:C912,Historico_y_Forms[[#This Row],[Proyecto]],D$2:D912)</f>
        <v>0</v>
      </c>
      <c r="H912">
        <f>SUMIF(C$2:C912,Historico_y_Forms[[#This Row],[Proyecto]],F$2:F912)</f>
        <v>0</v>
      </c>
      <c r="I91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912">
        <f>SUMIF(C$2:C912,Historico_y_Forms[[#This Row],[Proyecto]],E$2:E912)</f>
        <v>0</v>
      </c>
    </row>
    <row r="913" spans="1:10" x14ac:dyDescent="0.25">
      <c r="A913" s="167">
        <v>43738</v>
      </c>
      <c r="B913">
        <v>23</v>
      </c>
      <c r="C913" t="s">
        <v>142</v>
      </c>
      <c r="D913">
        <v>1</v>
      </c>
      <c r="E913">
        <v>0</v>
      </c>
      <c r="F913">
        <v>0</v>
      </c>
      <c r="G913">
        <f>SUMIF(C$2:C913,Historico_y_Forms[[#This Row],[Proyecto]],D$2:D913)</f>
        <v>97</v>
      </c>
      <c r="H913">
        <f>SUMIF(C$2:C913,Historico_y_Forms[[#This Row],[Proyecto]],F$2:F913)</f>
        <v>0</v>
      </c>
      <c r="I91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913">
        <f>SUMIF(C$2:C913,Historico_y_Forms[[#This Row],[Proyecto]],E$2:E913)</f>
        <v>0</v>
      </c>
    </row>
    <row r="914" spans="1:10" x14ac:dyDescent="0.25">
      <c r="A914" s="167">
        <v>43738</v>
      </c>
      <c r="B914">
        <v>24</v>
      </c>
      <c r="C914" t="s">
        <v>143</v>
      </c>
      <c r="D914">
        <v>0</v>
      </c>
      <c r="E914">
        <v>3</v>
      </c>
      <c r="F914">
        <v>1</v>
      </c>
      <c r="G914">
        <f>SUMIF(C$2:C914,Historico_y_Forms[[#This Row],[Proyecto]],D$2:D914)</f>
        <v>86</v>
      </c>
      <c r="H914">
        <f>SUMIF(C$2:C914,Historico_y_Forms[[#This Row],[Proyecto]],F$2:F914)</f>
        <v>11</v>
      </c>
      <c r="I914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914">
        <f>SUMIF(C$2:C914,Historico_y_Forms[[#This Row],[Proyecto]],E$2:E914)</f>
        <v>96</v>
      </c>
    </row>
    <row r="915" spans="1:10" x14ac:dyDescent="0.25">
      <c r="A915" s="167">
        <v>43738</v>
      </c>
      <c r="B915">
        <v>25</v>
      </c>
      <c r="C915" t="s">
        <v>92</v>
      </c>
      <c r="D915">
        <v>0</v>
      </c>
      <c r="E915">
        <v>0</v>
      </c>
      <c r="F915">
        <v>0</v>
      </c>
      <c r="G915">
        <f>SUMIF(C$2:C915,Historico_y_Forms[[#This Row],[Proyecto]],D$2:D915)</f>
        <v>0</v>
      </c>
      <c r="H915">
        <f>SUMIF(C$2:C915,Historico_y_Forms[[#This Row],[Proyecto]],F$2:F915)</f>
        <v>0</v>
      </c>
      <c r="I91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15">
        <f>SUMIF(C$2:C915,Historico_y_Forms[[#This Row],[Proyecto]],E$2:E915)</f>
        <v>0</v>
      </c>
    </row>
    <row r="916" spans="1:10" x14ac:dyDescent="0.25">
      <c r="A916" s="167">
        <v>43738</v>
      </c>
      <c r="B916">
        <v>26</v>
      </c>
      <c r="C916" t="s">
        <v>141</v>
      </c>
      <c r="D916">
        <v>0</v>
      </c>
      <c r="E916">
        <v>0</v>
      </c>
      <c r="F916">
        <v>0</v>
      </c>
      <c r="G916">
        <f>SUMIF(C$2:C916,Historico_y_Forms[[#This Row],[Proyecto]],D$2:D916)</f>
        <v>0</v>
      </c>
      <c r="H916">
        <f>SUMIF(C$2:C916,Historico_y_Forms[[#This Row],[Proyecto]],F$2:F916)</f>
        <v>0</v>
      </c>
      <c r="I91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16">
        <f>SUMIF(C$2:C916,Historico_y_Forms[[#This Row],[Proyecto]],E$2:E916)</f>
        <v>0</v>
      </c>
    </row>
    <row r="917" spans="1:10" x14ac:dyDescent="0.25">
      <c r="A917" s="167">
        <v>43738</v>
      </c>
      <c r="B917">
        <v>7</v>
      </c>
      <c r="C917" t="s">
        <v>128</v>
      </c>
      <c r="D917">
        <v>0</v>
      </c>
      <c r="E917">
        <v>0</v>
      </c>
      <c r="F917">
        <v>0</v>
      </c>
      <c r="G917">
        <f>SUMIF(C$2:C917,Historico_y_Forms[[#This Row],[Proyecto]],D$2:D917)</f>
        <v>0</v>
      </c>
      <c r="H917">
        <f>SUMIF(C$2:C917,Historico_y_Forms[[#This Row],[Proyecto]],F$2:F917)</f>
        <v>0</v>
      </c>
      <c r="I91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917">
        <f>SUMIF(C$2:C917,Historico_y_Forms[[#This Row],[Proyecto]],E$2:E917)</f>
        <v>0</v>
      </c>
    </row>
    <row r="918" spans="1:10" x14ac:dyDescent="0.25">
      <c r="A918" s="167">
        <v>43738</v>
      </c>
      <c r="B918">
        <v>27</v>
      </c>
      <c r="C918" t="s">
        <v>30</v>
      </c>
      <c r="D918">
        <v>0</v>
      </c>
      <c r="E918">
        <v>0</v>
      </c>
      <c r="F918">
        <v>0</v>
      </c>
      <c r="G918">
        <f>SUMIF(C$2:C918,Historico_y_Forms[[#This Row],[Proyecto]],D$2:D918)</f>
        <v>0</v>
      </c>
      <c r="H918">
        <f>SUMIF(C$2:C918,Historico_y_Forms[[#This Row],[Proyecto]],F$2:F918)</f>
        <v>0</v>
      </c>
      <c r="I9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18">
        <f>SUMIF(C$2:C918,Historico_y_Forms[[#This Row],[Proyecto]],E$2:E918)</f>
        <v>0</v>
      </c>
    </row>
    <row r="919" spans="1:10" x14ac:dyDescent="0.25">
      <c r="A919" s="167">
        <v>43738</v>
      </c>
      <c r="B919">
        <v>28</v>
      </c>
      <c r="C919" t="s">
        <v>31</v>
      </c>
      <c r="D919">
        <v>0</v>
      </c>
      <c r="E919">
        <v>0</v>
      </c>
      <c r="F919">
        <v>0</v>
      </c>
      <c r="G919">
        <f>SUMIF(C$2:C919,Historico_y_Forms[[#This Row],[Proyecto]],D$2:D919)</f>
        <v>0</v>
      </c>
      <c r="H919">
        <f>SUMIF(C$2:C919,Historico_y_Forms[[#This Row],[Proyecto]],F$2:F919)</f>
        <v>0</v>
      </c>
      <c r="I9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19">
        <f>SUMIF(C$2:C919,Historico_y_Forms[[#This Row],[Proyecto]],E$2:E919)</f>
        <v>0</v>
      </c>
    </row>
    <row r="920" spans="1:10" x14ac:dyDescent="0.25">
      <c r="A920" s="167">
        <v>43738</v>
      </c>
      <c r="B920">
        <v>44</v>
      </c>
      <c r="C920" t="s">
        <v>154</v>
      </c>
      <c r="D920">
        <v>0</v>
      </c>
      <c r="E920">
        <v>0</v>
      </c>
      <c r="F920">
        <v>0</v>
      </c>
      <c r="G920">
        <f>SUMIF(C$2:C920,Historico_y_Forms[[#This Row],[Proyecto]],D$2:D920)</f>
        <v>91</v>
      </c>
      <c r="H920">
        <f>SUMIF(C$2:C920,Historico_y_Forms[[#This Row],[Proyecto]],F$2:F920)</f>
        <v>0</v>
      </c>
      <c r="I920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920">
        <f>SUMIF(C$2:C920,Historico_y_Forms[[#This Row],[Proyecto]],E$2:E920)</f>
        <v>96</v>
      </c>
    </row>
    <row r="921" spans="1:10" x14ac:dyDescent="0.25">
      <c r="A921" s="167">
        <v>43738</v>
      </c>
      <c r="B921">
        <v>37</v>
      </c>
      <c r="C921" t="s">
        <v>146</v>
      </c>
      <c r="D921">
        <v>1</v>
      </c>
      <c r="E921">
        <v>3</v>
      </c>
      <c r="F921">
        <v>0</v>
      </c>
      <c r="G921">
        <f>SUMIF(C$2:C921,Historico_y_Forms[[#This Row],[Proyecto]],D$2:D921)</f>
        <v>187</v>
      </c>
      <c r="H921">
        <f>SUMIF(C$2:C921,Historico_y_Forms[[#This Row],[Proyecto]],F$2:F921)</f>
        <v>0</v>
      </c>
      <c r="I92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921">
        <f>SUMIF(C$2:C921,Historico_y_Forms[[#This Row],[Proyecto]],E$2:E921)</f>
        <v>159</v>
      </c>
    </row>
    <row r="922" spans="1:10" x14ac:dyDescent="0.25">
      <c r="A922" s="167">
        <v>43738</v>
      </c>
      <c r="B922">
        <v>6</v>
      </c>
      <c r="C922" t="s">
        <v>127</v>
      </c>
      <c r="D922">
        <v>0</v>
      </c>
      <c r="E922">
        <v>0</v>
      </c>
      <c r="F922">
        <v>0</v>
      </c>
      <c r="G922">
        <f>SUMIF(C$2:C922,Historico_y_Forms[[#This Row],[Proyecto]],D$2:D922)</f>
        <v>0</v>
      </c>
      <c r="H922">
        <f>SUMIF(C$2:C922,Historico_y_Forms[[#This Row],[Proyecto]],F$2:F922)</f>
        <v>0</v>
      </c>
      <c r="I92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22">
        <f>SUMIF(C$2:C922,Historico_y_Forms[[#This Row],[Proyecto]],E$2:E922)</f>
        <v>0</v>
      </c>
    </row>
    <row r="923" spans="1:10" x14ac:dyDescent="0.25">
      <c r="A923" s="167">
        <v>43738</v>
      </c>
      <c r="B923">
        <v>5</v>
      </c>
      <c r="C923" t="s">
        <v>125</v>
      </c>
      <c r="D923">
        <v>5</v>
      </c>
      <c r="E923">
        <v>10</v>
      </c>
      <c r="F923">
        <v>0</v>
      </c>
      <c r="G923">
        <f>SUMIF(C$2:C923,Historico_y_Forms[[#This Row],[Proyecto]],D$2:D923)</f>
        <v>105</v>
      </c>
      <c r="H923">
        <f>SUMIF(C$2:C923,Historico_y_Forms[[#This Row],[Proyecto]],F$2:F923)</f>
        <v>6</v>
      </c>
      <c r="I923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923">
        <f>SUMIF(C$2:C923,Historico_y_Forms[[#This Row],[Proyecto]],E$2:E923)</f>
        <v>120</v>
      </c>
    </row>
    <row r="924" spans="1:10" x14ac:dyDescent="0.25">
      <c r="A924" s="167">
        <v>43738</v>
      </c>
      <c r="B924">
        <v>38</v>
      </c>
      <c r="C924" t="s">
        <v>147</v>
      </c>
      <c r="D924">
        <v>2</v>
      </c>
      <c r="E924">
        <v>0</v>
      </c>
      <c r="F924">
        <v>2</v>
      </c>
      <c r="G924">
        <f>SUMIF(C$2:C924,Historico_y_Forms[[#This Row],[Proyecto]],D$2:D924)</f>
        <v>188</v>
      </c>
      <c r="H924">
        <f>SUMIF(C$2:C924,Historico_y_Forms[[#This Row],[Proyecto]],F$2:F924)</f>
        <v>2</v>
      </c>
      <c r="I92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924">
        <f>SUMIF(C$2:C924,Historico_y_Forms[[#This Row],[Proyecto]],E$2:E924)</f>
        <v>0</v>
      </c>
    </row>
    <row r="925" spans="1:10" x14ac:dyDescent="0.25">
      <c r="A925" s="167">
        <v>43738</v>
      </c>
      <c r="B925">
        <v>4</v>
      </c>
      <c r="C925" t="s">
        <v>126</v>
      </c>
      <c r="D925">
        <v>13</v>
      </c>
      <c r="E925">
        <v>149</v>
      </c>
      <c r="F925">
        <v>0</v>
      </c>
      <c r="G925">
        <f>SUMIF(C$2:C925,Historico_y_Forms[[#This Row],[Proyecto]],D$2:D925)</f>
        <v>149</v>
      </c>
      <c r="H925">
        <f>SUMIF(C$2:C925,Historico_y_Forms[[#This Row],[Proyecto]],F$2:F925)</f>
        <v>3</v>
      </c>
      <c r="I925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925">
        <f>SUMIF(C$2:C925,Historico_y_Forms[[#This Row],[Proyecto]],E$2:E925)</f>
        <v>1361</v>
      </c>
    </row>
    <row r="926" spans="1:10" x14ac:dyDescent="0.25">
      <c r="A926" s="167">
        <v>43738</v>
      </c>
      <c r="B926">
        <v>8</v>
      </c>
      <c r="C926" t="s">
        <v>77</v>
      </c>
      <c r="D926">
        <v>5</v>
      </c>
      <c r="E926">
        <v>3</v>
      </c>
      <c r="F926">
        <v>0</v>
      </c>
      <c r="G926">
        <f>SUMIF(C$2:C926,Historico_y_Forms[[#This Row],[Proyecto]],D$2:D926)</f>
        <v>78</v>
      </c>
      <c r="H926">
        <f>SUMIF(C$2:C926,Historico_y_Forms[[#This Row],[Proyecto]],F$2:F926)</f>
        <v>10</v>
      </c>
      <c r="I926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926">
        <f>SUMIF(C$2:C926,Historico_y_Forms[[#This Row],[Proyecto]],E$2:E926)</f>
        <v>48</v>
      </c>
    </row>
    <row r="927" spans="1:10" x14ac:dyDescent="0.25">
      <c r="A927" s="167">
        <v>43738</v>
      </c>
      <c r="B927">
        <v>18</v>
      </c>
      <c r="C927" t="s">
        <v>152</v>
      </c>
      <c r="D927">
        <v>5</v>
      </c>
      <c r="E927">
        <v>2</v>
      </c>
      <c r="F927">
        <v>0</v>
      </c>
      <c r="G927">
        <f>SUMIF(C$2:C927,Historico_y_Forms[[#This Row],[Proyecto]],D$2:D927)</f>
        <v>163</v>
      </c>
      <c r="H927">
        <f>SUMIF(C$2:C927,Historico_y_Forms[[#This Row],[Proyecto]],F$2:F927)</f>
        <v>0</v>
      </c>
      <c r="I92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927">
        <f>SUMIF(C$2:C927,Historico_y_Forms[[#This Row],[Proyecto]],E$2:E927)</f>
        <v>168</v>
      </c>
    </row>
    <row r="928" spans="1:10" x14ac:dyDescent="0.25">
      <c r="A928" s="167">
        <v>43738</v>
      </c>
      <c r="B928">
        <v>19</v>
      </c>
      <c r="C928" t="s">
        <v>138</v>
      </c>
      <c r="D928">
        <v>10</v>
      </c>
      <c r="E928">
        <v>6</v>
      </c>
      <c r="F928">
        <v>1</v>
      </c>
      <c r="G928">
        <f>SUMIF(C$2:C928,Historico_y_Forms[[#This Row],[Proyecto]],D$2:D928)</f>
        <v>105</v>
      </c>
      <c r="H928">
        <f>SUMIF(C$2:C928,Historico_y_Forms[[#This Row],[Proyecto]],F$2:F928)</f>
        <v>9</v>
      </c>
      <c r="I928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28">
        <f>SUMIF(C$2:C928,Historico_y_Forms[[#This Row],[Proyecto]],E$2:E928)</f>
        <v>104</v>
      </c>
    </row>
    <row r="929" spans="1:10" x14ac:dyDescent="0.25">
      <c r="A929" s="167">
        <v>43738</v>
      </c>
      <c r="B929">
        <v>20</v>
      </c>
      <c r="C929" t="s">
        <v>88</v>
      </c>
      <c r="D929">
        <v>0</v>
      </c>
      <c r="E929">
        <v>0</v>
      </c>
      <c r="F929">
        <v>0</v>
      </c>
      <c r="G929">
        <f>SUMIF(C$2:C929,Historico_y_Forms[[#This Row],[Proyecto]],D$2:D929)</f>
        <v>0</v>
      </c>
      <c r="H929">
        <f>SUMIF(C$2:C929,Historico_y_Forms[[#This Row],[Proyecto]],F$2:F929)</f>
        <v>0</v>
      </c>
      <c r="I9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29">
        <f>SUMIF(C$2:C929,Historico_y_Forms[[#This Row],[Proyecto]],E$2:E929)</f>
        <v>0</v>
      </c>
    </row>
    <row r="930" spans="1:10" x14ac:dyDescent="0.25">
      <c r="A930" s="167">
        <v>43738</v>
      </c>
      <c r="B930">
        <v>45</v>
      </c>
      <c r="C930" t="s">
        <v>155</v>
      </c>
      <c r="D930">
        <v>0</v>
      </c>
      <c r="E930">
        <v>0</v>
      </c>
      <c r="F930">
        <v>0</v>
      </c>
      <c r="G930">
        <f>SUMIF(C$2:C930,Historico_y_Forms[[#This Row],[Proyecto]],D$2:D930)</f>
        <v>133</v>
      </c>
      <c r="H930">
        <f>SUMIF(C$2:C930,Historico_y_Forms[[#This Row],[Proyecto]],F$2:F930)</f>
        <v>0</v>
      </c>
      <c r="I93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930">
        <f>SUMIF(C$2:C930,Historico_y_Forms[[#This Row],[Proyecto]],E$2:E930)</f>
        <v>0</v>
      </c>
    </row>
    <row r="931" spans="1:10" x14ac:dyDescent="0.25">
      <c r="A931" s="167">
        <v>43738</v>
      </c>
      <c r="B931">
        <v>31</v>
      </c>
      <c r="C931" t="s">
        <v>97</v>
      </c>
      <c r="D931">
        <v>0</v>
      </c>
      <c r="E931">
        <v>0</v>
      </c>
      <c r="F931">
        <v>0</v>
      </c>
      <c r="G931">
        <f>SUMIF(C$2:C931,Historico_y_Forms[[#This Row],[Proyecto]],D$2:D931)</f>
        <v>0</v>
      </c>
      <c r="H931">
        <f>SUMIF(C$2:C931,Historico_y_Forms[[#This Row],[Proyecto]],F$2:F931)</f>
        <v>0</v>
      </c>
      <c r="I9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31">
        <f>SUMIF(C$2:C931,Historico_y_Forms[[#This Row],[Proyecto]],E$2:E931)</f>
        <v>0</v>
      </c>
    </row>
    <row r="932" spans="1:10" x14ac:dyDescent="0.25">
      <c r="A932" s="167">
        <v>43738</v>
      </c>
      <c r="B932">
        <v>32</v>
      </c>
      <c r="C932" t="s">
        <v>100</v>
      </c>
      <c r="D932">
        <v>0</v>
      </c>
      <c r="E932">
        <v>0</v>
      </c>
      <c r="F932">
        <v>0</v>
      </c>
      <c r="G932">
        <f>SUMIF(C$2:C932,Historico_y_Forms[[#This Row],[Proyecto]],D$2:D932)</f>
        <v>0</v>
      </c>
      <c r="H932">
        <f>SUMIF(C$2:C932,Historico_y_Forms[[#This Row],[Proyecto]],F$2:F932)</f>
        <v>0</v>
      </c>
      <c r="I93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32">
        <f>SUMIF(C$2:C932,Historico_y_Forms[[#This Row],[Proyecto]],E$2:E932)</f>
        <v>0</v>
      </c>
    </row>
    <row r="933" spans="1:10" x14ac:dyDescent="0.25">
      <c r="A933" s="167">
        <v>43738</v>
      </c>
      <c r="B933">
        <v>33</v>
      </c>
      <c r="C933" t="s">
        <v>101</v>
      </c>
      <c r="D933">
        <v>0</v>
      </c>
      <c r="E933">
        <v>0</v>
      </c>
      <c r="F933">
        <v>0</v>
      </c>
      <c r="G933">
        <f>SUMIF(C$2:C933,Historico_y_Forms[[#This Row],[Proyecto]],D$2:D933)</f>
        <v>0</v>
      </c>
      <c r="H933">
        <f>SUMIF(C$2:C933,Historico_y_Forms[[#This Row],[Proyecto]],F$2:F933)</f>
        <v>0</v>
      </c>
      <c r="I93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33">
        <f>SUMIF(C$2:C933,Historico_y_Forms[[#This Row],[Proyecto]],E$2:E933)</f>
        <v>0</v>
      </c>
    </row>
    <row r="934" spans="1:10" x14ac:dyDescent="0.25">
      <c r="A934" s="167">
        <v>43738</v>
      </c>
      <c r="B934">
        <v>34</v>
      </c>
      <c r="C934" t="s">
        <v>102</v>
      </c>
      <c r="D934">
        <v>0</v>
      </c>
      <c r="E934">
        <v>0</v>
      </c>
      <c r="F934">
        <v>0</v>
      </c>
      <c r="G934">
        <f>SUMIF(C$2:C934,Historico_y_Forms[[#This Row],[Proyecto]],D$2:D934)</f>
        <v>0</v>
      </c>
      <c r="H934">
        <f>SUMIF(C$2:C934,Historico_y_Forms[[#This Row],[Proyecto]],F$2:F934)</f>
        <v>0</v>
      </c>
      <c r="I93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934">
        <f>SUMIF(C$2:C934,Historico_y_Forms[[#This Row],[Proyecto]],E$2:E934)</f>
        <v>0</v>
      </c>
    </row>
    <row r="935" spans="1:10" x14ac:dyDescent="0.25">
      <c r="A935" s="167">
        <v>43738</v>
      </c>
      <c r="B935">
        <v>29</v>
      </c>
      <c r="C935" t="s">
        <v>32</v>
      </c>
      <c r="D935">
        <v>0</v>
      </c>
      <c r="E935">
        <v>0</v>
      </c>
      <c r="F935">
        <v>0</v>
      </c>
      <c r="G935">
        <f>SUMIF(C$2:C935,Historico_y_Forms[[#This Row],[Proyecto]],D$2:D935)</f>
        <v>0</v>
      </c>
      <c r="H935">
        <f>SUMIF(C$2:C935,Historico_y_Forms[[#This Row],[Proyecto]],F$2:F935)</f>
        <v>0</v>
      </c>
      <c r="I9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35">
        <f>SUMIF(C$2:C935,Historico_y_Forms[[#This Row],[Proyecto]],E$2:E935)</f>
        <v>0</v>
      </c>
    </row>
    <row r="936" spans="1:10" x14ac:dyDescent="0.25">
      <c r="A936" s="167">
        <v>43738</v>
      </c>
      <c r="B936">
        <v>30</v>
      </c>
      <c r="C936" t="s">
        <v>33</v>
      </c>
      <c r="D936">
        <v>0</v>
      </c>
      <c r="E936">
        <v>0</v>
      </c>
      <c r="F936">
        <v>0</v>
      </c>
      <c r="G936">
        <f>SUMIF(C$2:C936,Historico_y_Forms[[#This Row],[Proyecto]],D$2:D936)</f>
        <v>0</v>
      </c>
      <c r="H936">
        <f>SUMIF(C$2:C936,Historico_y_Forms[[#This Row],[Proyecto]],F$2:F936)</f>
        <v>0</v>
      </c>
      <c r="I9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36">
        <f>SUMIF(C$2:C936,Historico_y_Forms[[#This Row],[Proyecto]],E$2:E936)</f>
        <v>0</v>
      </c>
    </row>
    <row r="937" spans="1:10" x14ac:dyDescent="0.25">
      <c r="A937" s="167">
        <v>43738</v>
      </c>
      <c r="B937">
        <v>9</v>
      </c>
      <c r="C937" t="s">
        <v>130</v>
      </c>
      <c r="D937">
        <v>0</v>
      </c>
      <c r="E937">
        <v>0</v>
      </c>
      <c r="F937">
        <v>0</v>
      </c>
      <c r="G937">
        <f>SUMIF(C$2:C937,Historico_y_Forms[[#This Row],[Proyecto]],D$2:D937)</f>
        <v>0</v>
      </c>
      <c r="H937">
        <f>SUMIF(C$2:C937,Historico_y_Forms[[#This Row],[Proyecto]],F$2:F937)</f>
        <v>0</v>
      </c>
      <c r="I93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937">
        <f>SUMIF(C$2:C937,Historico_y_Forms[[#This Row],[Proyecto]],E$2:E937)</f>
        <v>0</v>
      </c>
    </row>
    <row r="938" spans="1:10" x14ac:dyDescent="0.25">
      <c r="A938" s="167">
        <v>43738</v>
      </c>
      <c r="B938">
        <v>35</v>
      </c>
      <c r="C938" t="s">
        <v>144</v>
      </c>
      <c r="D938">
        <v>0</v>
      </c>
      <c r="E938">
        <v>0</v>
      </c>
      <c r="F938">
        <v>0</v>
      </c>
      <c r="G938">
        <f>SUMIF(C$2:C938,Historico_y_Forms[[#This Row],[Proyecto]],D$2:D938)</f>
        <v>0</v>
      </c>
      <c r="H938">
        <f>SUMIF(C$2:C938,Historico_y_Forms[[#This Row],[Proyecto]],F$2:F938)</f>
        <v>0</v>
      </c>
      <c r="I9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38">
        <f>SUMIF(C$2:C938,Historico_y_Forms[[#This Row],[Proyecto]],E$2:E938)</f>
        <v>0</v>
      </c>
    </row>
    <row r="939" spans="1:10" x14ac:dyDescent="0.25">
      <c r="A939" s="167">
        <v>43738</v>
      </c>
      <c r="B939">
        <v>42</v>
      </c>
      <c r="C939" t="s">
        <v>151</v>
      </c>
      <c r="D939">
        <v>28</v>
      </c>
      <c r="E939">
        <v>10</v>
      </c>
      <c r="F939">
        <v>0</v>
      </c>
      <c r="G939">
        <f>SUMIF(C$2:C939,Historico_y_Forms[[#This Row],[Proyecto]],D$2:D939)</f>
        <v>83</v>
      </c>
      <c r="H939">
        <f>SUMIF(C$2:C939,Historico_y_Forms[[#This Row],[Proyecto]],F$2:F939)</f>
        <v>0</v>
      </c>
      <c r="I939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939">
        <f>SUMIF(C$2:C939,Historico_y_Forms[[#This Row],[Proyecto]],E$2:E939)</f>
        <v>60</v>
      </c>
    </row>
    <row r="940" spans="1:10" x14ac:dyDescent="0.25">
      <c r="A940" s="167">
        <v>43738</v>
      </c>
      <c r="B940">
        <v>39</v>
      </c>
      <c r="C940" t="s">
        <v>178</v>
      </c>
      <c r="D940">
        <v>0</v>
      </c>
      <c r="E940">
        <v>3</v>
      </c>
      <c r="F940">
        <v>0</v>
      </c>
      <c r="G940">
        <f>SUMIF(C$2:C940,Historico_y_Forms[[#This Row],[Proyecto]],D$2:D940)</f>
        <v>100</v>
      </c>
      <c r="H940">
        <f>SUMIF(C$2:C940,Historico_y_Forms[[#This Row],[Proyecto]],F$2:F940)</f>
        <v>0</v>
      </c>
      <c r="I940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940">
        <f>SUMIF(C$2:C940,Historico_y_Forms[[#This Row],[Proyecto]],E$2:E940)</f>
        <v>92</v>
      </c>
    </row>
    <row r="941" spans="1:10" x14ac:dyDescent="0.25">
      <c r="A941" s="167">
        <v>43738</v>
      </c>
      <c r="B941">
        <v>36</v>
      </c>
      <c r="C941" t="s">
        <v>145</v>
      </c>
      <c r="D941">
        <v>4</v>
      </c>
      <c r="E941">
        <v>6</v>
      </c>
      <c r="F941">
        <v>0</v>
      </c>
      <c r="G941">
        <f>SUMIF(C$2:C941,Historico_y_Forms[[#This Row],[Proyecto]],D$2:D941)</f>
        <v>200</v>
      </c>
      <c r="H941">
        <f>SUMIF(C$2:C941,Historico_y_Forms[[#This Row],[Proyecto]],F$2:F941)</f>
        <v>0</v>
      </c>
      <c r="I941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941">
        <f>SUMIF(C$2:C941,Historico_y_Forms[[#This Row],[Proyecto]],E$2:E941)</f>
        <v>198</v>
      </c>
    </row>
    <row r="942" spans="1:10" x14ac:dyDescent="0.25">
      <c r="A942" s="167">
        <v>43738</v>
      </c>
      <c r="B942">
        <v>43</v>
      </c>
      <c r="C942" t="s">
        <v>153</v>
      </c>
      <c r="D942">
        <v>0</v>
      </c>
      <c r="E942">
        <v>0</v>
      </c>
      <c r="F942">
        <v>0</v>
      </c>
      <c r="G942">
        <f>SUMIF(C$2:C942,Historico_y_Forms[[#This Row],[Proyecto]],D$2:D942)</f>
        <v>82</v>
      </c>
      <c r="H942">
        <f>SUMIF(C$2:C942,Historico_y_Forms[[#This Row],[Proyecto]],F$2:F942)</f>
        <v>0</v>
      </c>
      <c r="I94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942">
        <f>SUMIF(C$2:C942,Historico_y_Forms[[#This Row],[Proyecto]],E$2:E942)</f>
        <v>24</v>
      </c>
    </row>
    <row r="943" spans="1:10" x14ac:dyDescent="0.25">
      <c r="A943" s="167">
        <v>43738</v>
      </c>
      <c r="B943">
        <v>21</v>
      </c>
      <c r="C943" t="s">
        <v>139</v>
      </c>
      <c r="D943">
        <v>0</v>
      </c>
      <c r="E943">
        <v>0</v>
      </c>
      <c r="F943">
        <v>0</v>
      </c>
      <c r="G943">
        <f>SUMIF(C$2:C943,Historico_y_Forms[[#This Row],[Proyecto]],D$2:D943)</f>
        <v>0</v>
      </c>
      <c r="H943">
        <f>SUMIF(C$2:C943,Historico_y_Forms[[#This Row],[Proyecto]],F$2:F943)</f>
        <v>0</v>
      </c>
      <c r="I94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943">
        <f>SUMIF(C$2:C943,Historico_y_Forms[[#This Row],[Proyecto]],E$2:E943)</f>
        <v>0</v>
      </c>
    </row>
    <row r="944" spans="1:10" x14ac:dyDescent="0.25">
      <c r="A944" s="167">
        <v>43738</v>
      </c>
      <c r="B944">
        <v>2</v>
      </c>
      <c r="C944" t="s">
        <v>51</v>
      </c>
      <c r="D944">
        <v>0</v>
      </c>
      <c r="E944">
        <v>0</v>
      </c>
      <c r="F944">
        <v>0</v>
      </c>
      <c r="G944">
        <f>SUMIF(C$2:C944,Historico_y_Forms[[#This Row],[Proyecto]],D$2:D944)</f>
        <v>0</v>
      </c>
      <c r="H944">
        <f>SUMIF(C$2:C944,Historico_y_Forms[[#This Row],[Proyecto]],F$2:F944)</f>
        <v>0</v>
      </c>
      <c r="I94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944">
        <f>SUMIF(C$2:C944,Historico_y_Forms[[#This Row],[Proyecto]],E$2:E944)</f>
        <v>0</v>
      </c>
    </row>
    <row r="945" spans="1:10" x14ac:dyDescent="0.25">
      <c r="A945" s="167">
        <v>43738</v>
      </c>
      <c r="B945">
        <v>3</v>
      </c>
      <c r="C945" t="s">
        <v>52</v>
      </c>
      <c r="D945">
        <v>0</v>
      </c>
      <c r="E945">
        <v>0</v>
      </c>
      <c r="F945">
        <v>0</v>
      </c>
      <c r="G945">
        <f>SUMIF(C$2:C945,Historico_y_Forms[[#This Row],[Proyecto]],D$2:D945)</f>
        <v>0</v>
      </c>
      <c r="H945">
        <f>SUMIF(C$2:C945,Historico_y_Forms[[#This Row],[Proyecto]],F$2:F945)</f>
        <v>0</v>
      </c>
      <c r="I94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45">
        <f>SUMIF(C$2:C945,Historico_y_Forms[[#This Row],[Proyecto]],E$2:E945)</f>
        <v>0</v>
      </c>
    </row>
    <row r="946" spans="1:10" x14ac:dyDescent="0.25">
      <c r="A946" s="167">
        <v>43738</v>
      </c>
      <c r="B946">
        <v>1</v>
      </c>
      <c r="C946" t="s">
        <v>50</v>
      </c>
      <c r="D946">
        <v>28</v>
      </c>
      <c r="E946">
        <v>18</v>
      </c>
      <c r="F946">
        <v>0</v>
      </c>
      <c r="G946">
        <f>SUMIF(C$2:C946,Historico_y_Forms[[#This Row],[Proyecto]],D$2:D946)</f>
        <v>343</v>
      </c>
      <c r="H946">
        <f>SUMIF(C$2:C946,Historico_y_Forms[[#This Row],[Proyecto]],F$2:F946)</f>
        <v>13</v>
      </c>
      <c r="I946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946">
        <f>SUMIF(C$2:C946,Historico_y_Forms[[#This Row],[Proyecto]],E$2:E946)</f>
        <v>262</v>
      </c>
    </row>
    <row r="947" spans="1:10" x14ac:dyDescent="0.25">
      <c r="A947" s="167">
        <v>43769</v>
      </c>
      <c r="B947">
        <v>22</v>
      </c>
      <c r="C947" t="s">
        <v>140</v>
      </c>
      <c r="D947">
        <v>0</v>
      </c>
      <c r="E947">
        <v>0</v>
      </c>
      <c r="F947">
        <v>0</v>
      </c>
      <c r="G947">
        <f>SUMIF(C$2:C947,Historico_y_Forms[[#This Row],[Proyecto]],D$2:D947)</f>
        <v>0</v>
      </c>
      <c r="H947">
        <f>SUMIF(C$2:C947,Historico_y_Forms[[#This Row],[Proyecto]],F$2:F947)</f>
        <v>0</v>
      </c>
      <c r="I9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47">
        <f>SUMIF(C$2:C947,Historico_y_Forms[[#This Row],[Proyecto]],E$2:E947)</f>
        <v>0</v>
      </c>
    </row>
    <row r="948" spans="1:10" x14ac:dyDescent="0.25">
      <c r="A948" s="167">
        <v>43769</v>
      </c>
      <c r="B948">
        <v>16</v>
      </c>
      <c r="C948" t="s">
        <v>136</v>
      </c>
      <c r="D948">
        <v>0</v>
      </c>
      <c r="E948">
        <v>0</v>
      </c>
      <c r="F948">
        <v>0</v>
      </c>
      <c r="G948">
        <f>SUMIF(C$2:C948,Historico_y_Forms[[#This Row],[Proyecto]],D$2:D948)</f>
        <v>0</v>
      </c>
      <c r="H948">
        <f>SUMIF(C$2:C948,Historico_y_Forms[[#This Row],[Proyecto]],F$2:F948)</f>
        <v>0</v>
      </c>
      <c r="I9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48">
        <f>SUMIF(C$2:C948,Historico_y_Forms[[#This Row],[Proyecto]],E$2:E948)</f>
        <v>0</v>
      </c>
    </row>
    <row r="949" spans="1:10" x14ac:dyDescent="0.25">
      <c r="A949" s="167">
        <v>43769</v>
      </c>
      <c r="B949">
        <v>17</v>
      </c>
      <c r="C949" t="s">
        <v>137</v>
      </c>
      <c r="D949">
        <v>0</v>
      </c>
      <c r="E949">
        <v>0</v>
      </c>
      <c r="F949">
        <v>0</v>
      </c>
      <c r="G949">
        <f>SUMIF(C$2:C949,Historico_y_Forms[[#This Row],[Proyecto]],D$2:D949)</f>
        <v>0</v>
      </c>
      <c r="H949">
        <f>SUMIF(C$2:C949,Historico_y_Forms[[#This Row],[Proyecto]],F$2:F949)</f>
        <v>0</v>
      </c>
      <c r="I9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49">
        <f>SUMIF(C$2:C949,Historico_y_Forms[[#This Row],[Proyecto]],E$2:E949)</f>
        <v>0</v>
      </c>
    </row>
    <row r="950" spans="1:10" x14ac:dyDescent="0.25">
      <c r="A950" s="167">
        <v>43769</v>
      </c>
      <c r="B950">
        <v>11</v>
      </c>
      <c r="C950" t="s">
        <v>131</v>
      </c>
      <c r="D950">
        <v>92</v>
      </c>
      <c r="E950">
        <v>30</v>
      </c>
      <c r="F950">
        <v>0</v>
      </c>
      <c r="G950">
        <f>SUMIF(C$2:C950,Historico_y_Forms[[#This Row],[Proyecto]],D$2:D950)</f>
        <v>92</v>
      </c>
      <c r="H950">
        <f>SUMIF(C$2:C950,Historico_y_Forms[[#This Row],[Proyecto]],F$2:F950)</f>
        <v>0</v>
      </c>
      <c r="I950">
        <f>VLOOKUP(Historico_y_Forms[[#This Row],[Proyecto]],Dim_Proyectos[[#All],[Proyecto]:[Fecha de terminacion]],5,0)-Historico_y_Forms[[#This Row],[Ventas acumuladas]]+Historico_y_Forms[[#This Row],[Desistimientos acumulados]]</f>
        <v>521</v>
      </c>
      <c r="J950">
        <f>SUMIF(C$2:C950,Historico_y_Forms[[#This Row],[Proyecto]],E$2:E950)</f>
        <v>30</v>
      </c>
    </row>
    <row r="951" spans="1:10" x14ac:dyDescent="0.25">
      <c r="A951" s="167">
        <v>43769</v>
      </c>
      <c r="B951">
        <v>40</v>
      </c>
      <c r="C951" t="s">
        <v>149</v>
      </c>
      <c r="D951">
        <v>0</v>
      </c>
      <c r="E951">
        <v>0</v>
      </c>
      <c r="F951">
        <v>0</v>
      </c>
      <c r="G951">
        <f>SUMIF(C$2:C951,Historico_y_Forms[[#This Row],[Proyecto]],D$2:D951)</f>
        <v>392</v>
      </c>
      <c r="H951">
        <f>SUMIF(C$2:C951,Historico_y_Forms[[#This Row],[Proyecto]],F$2:F951)</f>
        <v>0</v>
      </c>
      <c r="I95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951">
        <f>SUMIF(C$2:C951,Historico_y_Forms[[#This Row],[Proyecto]],E$2:E951)</f>
        <v>0</v>
      </c>
    </row>
    <row r="952" spans="1:10" x14ac:dyDescent="0.25">
      <c r="A952" s="167">
        <v>43769</v>
      </c>
      <c r="B952">
        <v>12</v>
      </c>
      <c r="C952" t="s">
        <v>132</v>
      </c>
      <c r="D952">
        <v>0</v>
      </c>
      <c r="E952">
        <v>0</v>
      </c>
      <c r="F952">
        <v>0</v>
      </c>
      <c r="G952">
        <f>SUMIF(C$2:C952,Historico_y_Forms[[#This Row],[Proyecto]],D$2:D952)</f>
        <v>0</v>
      </c>
      <c r="H952">
        <f>SUMIF(C$2:C952,Historico_y_Forms[[#This Row],[Proyecto]],F$2:F952)</f>
        <v>0</v>
      </c>
      <c r="I95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52">
        <f>SUMIF(C$2:C952,Historico_y_Forms[[#This Row],[Proyecto]],E$2:E952)</f>
        <v>0</v>
      </c>
    </row>
    <row r="953" spans="1:10" x14ac:dyDescent="0.25">
      <c r="A953" s="167">
        <v>43769</v>
      </c>
      <c r="B953">
        <v>13</v>
      </c>
      <c r="C953" t="s">
        <v>133</v>
      </c>
      <c r="D953">
        <v>0</v>
      </c>
      <c r="E953">
        <v>0</v>
      </c>
      <c r="F953">
        <v>0</v>
      </c>
      <c r="G953">
        <f>SUMIF(C$2:C953,Historico_y_Forms[[#This Row],[Proyecto]],D$2:D953)</f>
        <v>0</v>
      </c>
      <c r="H953">
        <f>SUMIF(C$2:C953,Historico_y_Forms[[#This Row],[Proyecto]],F$2:F953)</f>
        <v>0</v>
      </c>
      <c r="I95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53">
        <f>SUMIF(C$2:C953,Historico_y_Forms[[#This Row],[Proyecto]],E$2:E953)</f>
        <v>0</v>
      </c>
    </row>
    <row r="954" spans="1:10" x14ac:dyDescent="0.25">
      <c r="A954" s="167">
        <v>43769</v>
      </c>
      <c r="B954">
        <v>14</v>
      </c>
      <c r="C954" t="s">
        <v>134</v>
      </c>
      <c r="D954">
        <v>0</v>
      </c>
      <c r="E954">
        <v>0</v>
      </c>
      <c r="F954">
        <v>0</v>
      </c>
      <c r="G954">
        <f>SUMIF(C$2:C954,Historico_y_Forms[[#This Row],[Proyecto]],D$2:D954)</f>
        <v>0</v>
      </c>
      <c r="H954">
        <f>SUMIF(C$2:C954,Historico_y_Forms[[#This Row],[Proyecto]],F$2:F954)</f>
        <v>0</v>
      </c>
      <c r="I9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54">
        <f>SUMIF(C$2:C954,Historico_y_Forms[[#This Row],[Proyecto]],E$2:E954)</f>
        <v>0</v>
      </c>
    </row>
    <row r="955" spans="1:10" x14ac:dyDescent="0.25">
      <c r="A955" s="167">
        <v>43769</v>
      </c>
      <c r="B955">
        <v>15</v>
      </c>
      <c r="C955" t="s">
        <v>135</v>
      </c>
      <c r="D955">
        <v>0</v>
      </c>
      <c r="E955">
        <v>0</v>
      </c>
      <c r="F955">
        <v>0</v>
      </c>
      <c r="G955">
        <f>SUMIF(C$2:C955,Historico_y_Forms[[#This Row],[Proyecto]],D$2:D955)</f>
        <v>0</v>
      </c>
      <c r="H955">
        <f>SUMIF(C$2:C955,Historico_y_Forms[[#This Row],[Proyecto]],F$2:F955)</f>
        <v>0</v>
      </c>
      <c r="I95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955">
        <f>SUMIF(C$2:C955,Historico_y_Forms[[#This Row],[Proyecto]],E$2:E955)</f>
        <v>0</v>
      </c>
    </row>
    <row r="956" spans="1:10" x14ac:dyDescent="0.25">
      <c r="A956" s="167">
        <v>43769</v>
      </c>
      <c r="B956">
        <v>41</v>
      </c>
      <c r="C956" t="s">
        <v>150</v>
      </c>
      <c r="D956">
        <v>1</v>
      </c>
      <c r="E956">
        <v>0</v>
      </c>
      <c r="F956">
        <v>0</v>
      </c>
      <c r="G956">
        <f>SUMIF(C$2:C956,Historico_y_Forms[[#This Row],[Proyecto]],D$2:D956)</f>
        <v>148</v>
      </c>
      <c r="H956">
        <f>SUMIF(C$2:C956,Historico_y_Forms[[#This Row],[Proyecto]],F$2:F956)</f>
        <v>0</v>
      </c>
      <c r="I9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956">
        <f>SUMIF(C$2:C956,Historico_y_Forms[[#This Row],[Proyecto]],E$2:E956)</f>
        <v>156</v>
      </c>
    </row>
    <row r="957" spans="1:10" x14ac:dyDescent="0.25">
      <c r="A957" s="167">
        <v>43769</v>
      </c>
      <c r="B957">
        <v>10</v>
      </c>
      <c r="C957" t="s">
        <v>81</v>
      </c>
      <c r="D957">
        <v>0</v>
      </c>
      <c r="E957">
        <v>0</v>
      </c>
      <c r="F957">
        <v>0</v>
      </c>
      <c r="G957">
        <f>SUMIF(C$2:C957,Historico_y_Forms[[#This Row],[Proyecto]],D$2:D957)</f>
        <v>0</v>
      </c>
      <c r="H957">
        <f>SUMIF(C$2:C957,Historico_y_Forms[[#This Row],[Proyecto]],F$2:F957)</f>
        <v>0</v>
      </c>
      <c r="I95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957">
        <f>SUMIF(C$2:C957,Historico_y_Forms[[#This Row],[Proyecto]],E$2:E957)</f>
        <v>0</v>
      </c>
    </row>
    <row r="958" spans="1:10" x14ac:dyDescent="0.25">
      <c r="A958" s="167">
        <v>43769</v>
      </c>
      <c r="B958">
        <v>23</v>
      </c>
      <c r="C958" t="s">
        <v>142</v>
      </c>
      <c r="D958">
        <v>2</v>
      </c>
      <c r="E958">
        <v>0</v>
      </c>
      <c r="F958">
        <v>0</v>
      </c>
      <c r="G958">
        <f>SUMIF(C$2:C958,Historico_y_Forms[[#This Row],[Proyecto]],D$2:D958)</f>
        <v>99</v>
      </c>
      <c r="H958">
        <f>SUMIF(C$2:C958,Historico_y_Forms[[#This Row],[Proyecto]],F$2:F958)</f>
        <v>0</v>
      </c>
      <c r="I95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958">
        <f>SUMIF(C$2:C958,Historico_y_Forms[[#This Row],[Proyecto]],E$2:E958)</f>
        <v>0</v>
      </c>
    </row>
    <row r="959" spans="1:10" x14ac:dyDescent="0.25">
      <c r="A959" s="167">
        <v>43769</v>
      </c>
      <c r="B959">
        <v>24</v>
      </c>
      <c r="C959" t="s">
        <v>143</v>
      </c>
      <c r="D959">
        <v>1</v>
      </c>
      <c r="E959">
        <v>3</v>
      </c>
      <c r="F959">
        <v>0</v>
      </c>
      <c r="G959">
        <f>SUMIF(C$2:C959,Historico_y_Forms[[#This Row],[Proyecto]],D$2:D959)</f>
        <v>87</v>
      </c>
      <c r="H959">
        <f>SUMIF(C$2:C959,Historico_y_Forms[[#This Row],[Proyecto]],F$2:F959)</f>
        <v>11</v>
      </c>
      <c r="I95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959">
        <f>SUMIF(C$2:C959,Historico_y_Forms[[#This Row],[Proyecto]],E$2:E959)</f>
        <v>99</v>
      </c>
    </row>
    <row r="960" spans="1:10" x14ac:dyDescent="0.25">
      <c r="A960" s="167">
        <v>43769</v>
      </c>
      <c r="B960">
        <v>25</v>
      </c>
      <c r="C960" t="s">
        <v>92</v>
      </c>
      <c r="D960">
        <v>0</v>
      </c>
      <c r="E960">
        <v>0</v>
      </c>
      <c r="F960">
        <v>0</v>
      </c>
      <c r="G960">
        <f>SUMIF(C$2:C960,Historico_y_Forms[[#This Row],[Proyecto]],D$2:D960)</f>
        <v>0</v>
      </c>
      <c r="H960">
        <f>SUMIF(C$2:C960,Historico_y_Forms[[#This Row],[Proyecto]],F$2:F960)</f>
        <v>0</v>
      </c>
      <c r="I96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60">
        <f>SUMIF(C$2:C960,Historico_y_Forms[[#This Row],[Proyecto]],E$2:E960)</f>
        <v>0</v>
      </c>
    </row>
    <row r="961" spans="1:10" x14ac:dyDescent="0.25">
      <c r="A961" s="167">
        <v>43769</v>
      </c>
      <c r="B961">
        <v>26</v>
      </c>
      <c r="C961" t="s">
        <v>141</v>
      </c>
      <c r="D961">
        <v>0</v>
      </c>
      <c r="E961">
        <v>0</v>
      </c>
      <c r="F961">
        <v>0</v>
      </c>
      <c r="G961">
        <f>SUMIF(C$2:C961,Historico_y_Forms[[#This Row],[Proyecto]],D$2:D961)</f>
        <v>0</v>
      </c>
      <c r="H961">
        <f>SUMIF(C$2:C961,Historico_y_Forms[[#This Row],[Proyecto]],F$2:F961)</f>
        <v>0</v>
      </c>
      <c r="I96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961">
        <f>SUMIF(C$2:C961,Historico_y_Forms[[#This Row],[Proyecto]],E$2:E961)</f>
        <v>0</v>
      </c>
    </row>
    <row r="962" spans="1:10" x14ac:dyDescent="0.25">
      <c r="A962" s="167">
        <v>43769</v>
      </c>
      <c r="B962">
        <v>7</v>
      </c>
      <c r="C962" t="s">
        <v>128</v>
      </c>
      <c r="D962">
        <v>0</v>
      </c>
      <c r="E962">
        <v>0</v>
      </c>
      <c r="F962">
        <v>0</v>
      </c>
      <c r="G962">
        <f>SUMIF(C$2:C962,Historico_y_Forms[[#This Row],[Proyecto]],D$2:D962)</f>
        <v>0</v>
      </c>
      <c r="H962">
        <f>SUMIF(C$2:C962,Historico_y_Forms[[#This Row],[Proyecto]],F$2:F962)</f>
        <v>0</v>
      </c>
      <c r="I96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962">
        <f>SUMIF(C$2:C962,Historico_y_Forms[[#This Row],[Proyecto]],E$2:E962)</f>
        <v>0</v>
      </c>
    </row>
    <row r="963" spans="1:10" x14ac:dyDescent="0.25">
      <c r="A963" s="167">
        <v>43769</v>
      </c>
      <c r="B963">
        <v>27</v>
      </c>
      <c r="C963" t="s">
        <v>30</v>
      </c>
      <c r="D963">
        <v>0</v>
      </c>
      <c r="E963">
        <v>0</v>
      </c>
      <c r="F963">
        <v>0</v>
      </c>
      <c r="G963">
        <f>SUMIF(C$2:C963,Historico_y_Forms[[#This Row],[Proyecto]],D$2:D963)</f>
        <v>0</v>
      </c>
      <c r="H963">
        <f>SUMIF(C$2:C963,Historico_y_Forms[[#This Row],[Proyecto]],F$2:F963)</f>
        <v>0</v>
      </c>
      <c r="I9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63">
        <f>SUMIF(C$2:C963,Historico_y_Forms[[#This Row],[Proyecto]],E$2:E963)</f>
        <v>0</v>
      </c>
    </row>
    <row r="964" spans="1:10" x14ac:dyDescent="0.25">
      <c r="A964" s="167">
        <v>43769</v>
      </c>
      <c r="B964">
        <v>28</v>
      </c>
      <c r="C964" t="s">
        <v>31</v>
      </c>
      <c r="D964">
        <v>0</v>
      </c>
      <c r="E964">
        <v>0</v>
      </c>
      <c r="F964">
        <v>0</v>
      </c>
      <c r="G964">
        <f>SUMIF(C$2:C964,Historico_y_Forms[[#This Row],[Proyecto]],D$2:D964)</f>
        <v>0</v>
      </c>
      <c r="H964">
        <f>SUMIF(C$2:C964,Historico_y_Forms[[#This Row],[Proyecto]],F$2:F964)</f>
        <v>0</v>
      </c>
      <c r="I9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964">
        <f>SUMIF(C$2:C964,Historico_y_Forms[[#This Row],[Proyecto]],E$2:E964)</f>
        <v>0</v>
      </c>
    </row>
    <row r="965" spans="1:10" x14ac:dyDescent="0.25">
      <c r="A965" s="167">
        <v>43769</v>
      </c>
      <c r="B965">
        <v>44</v>
      </c>
      <c r="C965" t="s">
        <v>154</v>
      </c>
      <c r="D965">
        <v>0</v>
      </c>
      <c r="E965">
        <v>0</v>
      </c>
      <c r="F965">
        <v>0</v>
      </c>
      <c r="G965">
        <f>SUMIF(C$2:C965,Historico_y_Forms[[#This Row],[Proyecto]],D$2:D965)</f>
        <v>91</v>
      </c>
      <c r="H965">
        <f>SUMIF(C$2:C965,Historico_y_Forms[[#This Row],[Proyecto]],F$2:F965)</f>
        <v>0</v>
      </c>
      <c r="I965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965">
        <f>SUMIF(C$2:C965,Historico_y_Forms[[#This Row],[Proyecto]],E$2:E965)</f>
        <v>96</v>
      </c>
    </row>
    <row r="966" spans="1:10" x14ac:dyDescent="0.25">
      <c r="A966" s="167">
        <v>43769</v>
      </c>
      <c r="B966">
        <v>37</v>
      </c>
      <c r="C966" t="s">
        <v>146</v>
      </c>
      <c r="D966">
        <v>0</v>
      </c>
      <c r="E966">
        <v>3</v>
      </c>
      <c r="F966">
        <v>0</v>
      </c>
      <c r="G966">
        <f>SUMIF(C$2:C966,Historico_y_Forms[[#This Row],[Proyecto]],D$2:D966)</f>
        <v>187</v>
      </c>
      <c r="H966">
        <f>SUMIF(C$2:C966,Historico_y_Forms[[#This Row],[Proyecto]],F$2:F966)</f>
        <v>0</v>
      </c>
      <c r="I96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966">
        <f>SUMIF(C$2:C966,Historico_y_Forms[[#This Row],[Proyecto]],E$2:E966)</f>
        <v>162</v>
      </c>
    </row>
    <row r="967" spans="1:10" x14ac:dyDescent="0.25">
      <c r="A967" s="167">
        <v>43769</v>
      </c>
      <c r="B967">
        <v>6</v>
      </c>
      <c r="C967" t="s">
        <v>127</v>
      </c>
      <c r="D967">
        <v>0</v>
      </c>
      <c r="E967">
        <v>0</v>
      </c>
      <c r="F967">
        <v>0</v>
      </c>
      <c r="G967">
        <f>SUMIF(C$2:C967,Historico_y_Forms[[#This Row],[Proyecto]],D$2:D967)</f>
        <v>0</v>
      </c>
      <c r="H967">
        <f>SUMIF(C$2:C967,Historico_y_Forms[[#This Row],[Proyecto]],F$2:F967)</f>
        <v>0</v>
      </c>
      <c r="I96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67">
        <f>SUMIF(C$2:C967,Historico_y_Forms[[#This Row],[Proyecto]],E$2:E967)</f>
        <v>0</v>
      </c>
    </row>
    <row r="968" spans="1:10" x14ac:dyDescent="0.25">
      <c r="A968" s="167">
        <v>43769</v>
      </c>
      <c r="B968">
        <v>5</v>
      </c>
      <c r="C968" t="s">
        <v>125</v>
      </c>
      <c r="D968">
        <v>4</v>
      </c>
      <c r="E968">
        <v>10</v>
      </c>
      <c r="F968">
        <v>0</v>
      </c>
      <c r="G968">
        <f>SUMIF(C$2:C968,Historico_y_Forms[[#This Row],[Proyecto]],D$2:D968)</f>
        <v>109</v>
      </c>
      <c r="H968">
        <f>SUMIF(C$2:C968,Historico_y_Forms[[#This Row],[Proyecto]],F$2:F968)</f>
        <v>6</v>
      </c>
      <c r="I968">
        <f>VLOOKUP(Historico_y_Forms[[#This Row],[Proyecto]],Dim_Proyectos[[#All],[Proyecto]:[Fecha de terminacion]],5,0)-Historico_y_Forms[[#This Row],[Ventas acumuladas]]+Historico_y_Forms[[#This Row],[Desistimientos acumulados]]</f>
        <v>113</v>
      </c>
      <c r="J968">
        <f>SUMIF(C$2:C968,Historico_y_Forms[[#This Row],[Proyecto]],E$2:E968)</f>
        <v>130</v>
      </c>
    </row>
    <row r="969" spans="1:10" x14ac:dyDescent="0.25">
      <c r="A969" s="167">
        <v>43769</v>
      </c>
      <c r="B969">
        <v>38</v>
      </c>
      <c r="C969" t="s">
        <v>147</v>
      </c>
      <c r="D969">
        <v>0</v>
      </c>
      <c r="E969">
        <v>0</v>
      </c>
      <c r="F969">
        <v>0</v>
      </c>
      <c r="G969">
        <f>SUMIF(C$2:C969,Historico_y_Forms[[#This Row],[Proyecto]],D$2:D969)</f>
        <v>188</v>
      </c>
      <c r="H969">
        <f>SUMIF(C$2:C969,Historico_y_Forms[[#This Row],[Proyecto]],F$2:F969)</f>
        <v>2</v>
      </c>
      <c r="I96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969">
        <f>SUMIF(C$2:C969,Historico_y_Forms[[#This Row],[Proyecto]],E$2:E969)</f>
        <v>0</v>
      </c>
    </row>
    <row r="970" spans="1:10" x14ac:dyDescent="0.25">
      <c r="A970" s="167">
        <v>43769</v>
      </c>
      <c r="B970">
        <v>4</v>
      </c>
      <c r="C970" t="s">
        <v>126</v>
      </c>
      <c r="D970">
        <v>9</v>
      </c>
      <c r="E970">
        <v>158</v>
      </c>
      <c r="F970">
        <v>2</v>
      </c>
      <c r="G970">
        <f>SUMIF(C$2:C970,Historico_y_Forms[[#This Row],[Proyecto]],D$2:D970)</f>
        <v>158</v>
      </c>
      <c r="H970">
        <f>SUMIF(C$2:C970,Historico_y_Forms[[#This Row],[Proyecto]],F$2:F970)</f>
        <v>5</v>
      </c>
      <c r="I970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970">
        <f>SUMIF(C$2:C970,Historico_y_Forms[[#This Row],[Proyecto]],E$2:E970)</f>
        <v>1519</v>
      </c>
    </row>
    <row r="971" spans="1:10" x14ac:dyDescent="0.25">
      <c r="A971" s="167">
        <v>43769</v>
      </c>
      <c r="B971">
        <v>8</v>
      </c>
      <c r="C971" t="s">
        <v>77</v>
      </c>
      <c r="D971">
        <v>4</v>
      </c>
      <c r="E971">
        <v>3</v>
      </c>
      <c r="F971">
        <v>0</v>
      </c>
      <c r="G971">
        <f>SUMIF(C$2:C971,Historico_y_Forms[[#This Row],[Proyecto]],D$2:D971)</f>
        <v>82</v>
      </c>
      <c r="H971">
        <f>SUMIF(C$2:C971,Historico_y_Forms[[#This Row],[Proyecto]],F$2:F971)</f>
        <v>10</v>
      </c>
      <c r="I971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971">
        <f>SUMIF(C$2:C971,Historico_y_Forms[[#This Row],[Proyecto]],E$2:E971)</f>
        <v>51</v>
      </c>
    </row>
    <row r="972" spans="1:10" x14ac:dyDescent="0.25">
      <c r="A972" s="167">
        <v>43769</v>
      </c>
      <c r="B972">
        <v>18</v>
      </c>
      <c r="C972" t="s">
        <v>152</v>
      </c>
      <c r="D972">
        <v>0</v>
      </c>
      <c r="E972">
        <v>2</v>
      </c>
      <c r="F972">
        <v>2</v>
      </c>
      <c r="G972">
        <f>SUMIF(C$2:C972,Historico_y_Forms[[#This Row],[Proyecto]],D$2:D972)</f>
        <v>163</v>
      </c>
      <c r="H972">
        <f>SUMIF(C$2:C972,Historico_y_Forms[[#This Row],[Proyecto]],F$2:F972)</f>
        <v>2</v>
      </c>
      <c r="I972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972">
        <f>SUMIF(C$2:C972,Historico_y_Forms[[#This Row],[Proyecto]],E$2:E972)</f>
        <v>170</v>
      </c>
    </row>
    <row r="973" spans="1:10" x14ac:dyDescent="0.25">
      <c r="A973" s="167">
        <v>43769</v>
      </c>
      <c r="B973">
        <v>19</v>
      </c>
      <c r="C973" t="s">
        <v>138</v>
      </c>
      <c r="D973">
        <v>5</v>
      </c>
      <c r="E973">
        <v>6</v>
      </c>
      <c r="F973">
        <v>0</v>
      </c>
      <c r="G973">
        <f>SUMIF(C$2:C973,Historico_y_Forms[[#This Row],[Proyecto]],D$2:D973)</f>
        <v>110</v>
      </c>
      <c r="H973">
        <f>SUMIF(C$2:C973,Historico_y_Forms[[#This Row],[Proyecto]],F$2:F973)</f>
        <v>9</v>
      </c>
      <c r="I973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973">
        <f>SUMIF(C$2:C973,Historico_y_Forms[[#This Row],[Proyecto]],E$2:E973)</f>
        <v>110</v>
      </c>
    </row>
    <row r="974" spans="1:10" x14ac:dyDescent="0.25">
      <c r="A974" s="167">
        <v>43769</v>
      </c>
      <c r="B974">
        <v>20</v>
      </c>
      <c r="C974" t="s">
        <v>88</v>
      </c>
      <c r="D974">
        <v>0</v>
      </c>
      <c r="E974">
        <v>0</v>
      </c>
      <c r="F974">
        <v>0</v>
      </c>
      <c r="G974">
        <f>SUMIF(C$2:C974,Historico_y_Forms[[#This Row],[Proyecto]],D$2:D974)</f>
        <v>0</v>
      </c>
      <c r="H974">
        <f>SUMIF(C$2:C974,Historico_y_Forms[[#This Row],[Proyecto]],F$2:F974)</f>
        <v>0</v>
      </c>
      <c r="I9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74">
        <f>SUMIF(C$2:C974,Historico_y_Forms[[#This Row],[Proyecto]],E$2:E974)</f>
        <v>0</v>
      </c>
    </row>
    <row r="975" spans="1:10" x14ac:dyDescent="0.25">
      <c r="A975" s="167">
        <v>43769</v>
      </c>
      <c r="B975">
        <v>45</v>
      </c>
      <c r="C975" t="s">
        <v>155</v>
      </c>
      <c r="D975">
        <v>0</v>
      </c>
      <c r="E975">
        <v>0</v>
      </c>
      <c r="F975">
        <v>0</v>
      </c>
      <c r="G975">
        <f>SUMIF(C$2:C975,Historico_y_Forms[[#This Row],[Proyecto]],D$2:D975)</f>
        <v>133</v>
      </c>
      <c r="H975">
        <f>SUMIF(C$2:C975,Historico_y_Forms[[#This Row],[Proyecto]],F$2:F975)</f>
        <v>0</v>
      </c>
      <c r="I97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975">
        <f>SUMIF(C$2:C975,Historico_y_Forms[[#This Row],[Proyecto]],E$2:E975)</f>
        <v>0</v>
      </c>
    </row>
    <row r="976" spans="1:10" x14ac:dyDescent="0.25">
      <c r="A976" s="167">
        <v>43769</v>
      </c>
      <c r="B976">
        <v>31</v>
      </c>
      <c r="C976" t="s">
        <v>97</v>
      </c>
      <c r="D976">
        <v>0</v>
      </c>
      <c r="E976">
        <v>0</v>
      </c>
      <c r="F976">
        <v>0</v>
      </c>
      <c r="G976">
        <f>SUMIF(C$2:C976,Historico_y_Forms[[#This Row],[Proyecto]],D$2:D976)</f>
        <v>0</v>
      </c>
      <c r="H976">
        <f>SUMIF(C$2:C976,Historico_y_Forms[[#This Row],[Proyecto]],F$2:F976)</f>
        <v>0</v>
      </c>
      <c r="I9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76">
        <f>SUMIF(C$2:C976,Historico_y_Forms[[#This Row],[Proyecto]],E$2:E976)</f>
        <v>0</v>
      </c>
    </row>
    <row r="977" spans="1:10" x14ac:dyDescent="0.25">
      <c r="A977" s="167">
        <v>43769</v>
      </c>
      <c r="B977">
        <v>32</v>
      </c>
      <c r="C977" t="s">
        <v>100</v>
      </c>
      <c r="D977">
        <v>0</v>
      </c>
      <c r="E977">
        <v>0</v>
      </c>
      <c r="F977">
        <v>0</v>
      </c>
      <c r="G977">
        <f>SUMIF(C$2:C977,Historico_y_Forms[[#This Row],[Proyecto]],D$2:D977)</f>
        <v>0</v>
      </c>
      <c r="H977">
        <f>SUMIF(C$2:C977,Historico_y_Forms[[#This Row],[Proyecto]],F$2:F977)</f>
        <v>0</v>
      </c>
      <c r="I97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77">
        <f>SUMIF(C$2:C977,Historico_y_Forms[[#This Row],[Proyecto]],E$2:E977)</f>
        <v>0</v>
      </c>
    </row>
    <row r="978" spans="1:10" x14ac:dyDescent="0.25">
      <c r="A978" s="167">
        <v>43769</v>
      </c>
      <c r="B978">
        <v>33</v>
      </c>
      <c r="C978" t="s">
        <v>101</v>
      </c>
      <c r="D978">
        <v>0</v>
      </c>
      <c r="E978">
        <v>0</v>
      </c>
      <c r="F978">
        <v>0</v>
      </c>
      <c r="G978">
        <f>SUMIF(C$2:C978,Historico_y_Forms[[#This Row],[Proyecto]],D$2:D978)</f>
        <v>0</v>
      </c>
      <c r="H978">
        <f>SUMIF(C$2:C978,Historico_y_Forms[[#This Row],[Proyecto]],F$2:F978)</f>
        <v>0</v>
      </c>
      <c r="I97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978">
        <f>SUMIF(C$2:C978,Historico_y_Forms[[#This Row],[Proyecto]],E$2:E978)</f>
        <v>0</v>
      </c>
    </row>
    <row r="979" spans="1:10" x14ac:dyDescent="0.25">
      <c r="A979" s="167">
        <v>43769</v>
      </c>
      <c r="B979">
        <v>34</v>
      </c>
      <c r="C979" t="s">
        <v>102</v>
      </c>
      <c r="D979">
        <v>0</v>
      </c>
      <c r="E979">
        <v>0</v>
      </c>
      <c r="F979">
        <v>0</v>
      </c>
      <c r="G979">
        <f>SUMIF(C$2:C979,Historico_y_Forms[[#This Row],[Proyecto]],D$2:D979)</f>
        <v>0</v>
      </c>
      <c r="H979">
        <f>SUMIF(C$2:C979,Historico_y_Forms[[#This Row],[Proyecto]],F$2:F979)</f>
        <v>0</v>
      </c>
      <c r="I97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979">
        <f>SUMIF(C$2:C979,Historico_y_Forms[[#This Row],[Proyecto]],E$2:E979)</f>
        <v>0</v>
      </c>
    </row>
    <row r="980" spans="1:10" x14ac:dyDescent="0.25">
      <c r="A980" s="167">
        <v>43769</v>
      </c>
      <c r="B980">
        <v>29</v>
      </c>
      <c r="C980" t="s">
        <v>32</v>
      </c>
      <c r="D980">
        <v>0</v>
      </c>
      <c r="E980">
        <v>0</v>
      </c>
      <c r="F980">
        <v>0</v>
      </c>
      <c r="G980">
        <f>SUMIF(C$2:C980,Historico_y_Forms[[#This Row],[Proyecto]],D$2:D980)</f>
        <v>0</v>
      </c>
      <c r="H980">
        <f>SUMIF(C$2:C980,Historico_y_Forms[[#This Row],[Proyecto]],F$2:F980)</f>
        <v>0</v>
      </c>
      <c r="I9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80">
        <f>SUMIF(C$2:C980,Historico_y_Forms[[#This Row],[Proyecto]],E$2:E980)</f>
        <v>0</v>
      </c>
    </row>
    <row r="981" spans="1:10" x14ac:dyDescent="0.25">
      <c r="A981" s="167">
        <v>43769</v>
      </c>
      <c r="B981">
        <v>30</v>
      </c>
      <c r="C981" t="s">
        <v>33</v>
      </c>
      <c r="D981">
        <v>0</v>
      </c>
      <c r="E981">
        <v>0</v>
      </c>
      <c r="F981">
        <v>0</v>
      </c>
      <c r="G981">
        <f>SUMIF(C$2:C981,Historico_y_Forms[[#This Row],[Proyecto]],D$2:D981)</f>
        <v>0</v>
      </c>
      <c r="H981">
        <f>SUMIF(C$2:C981,Historico_y_Forms[[#This Row],[Proyecto]],F$2:F981)</f>
        <v>0</v>
      </c>
      <c r="I9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981">
        <f>SUMIF(C$2:C981,Historico_y_Forms[[#This Row],[Proyecto]],E$2:E981)</f>
        <v>0</v>
      </c>
    </row>
    <row r="982" spans="1:10" x14ac:dyDescent="0.25">
      <c r="A982" s="167">
        <v>43769</v>
      </c>
      <c r="B982">
        <v>9</v>
      </c>
      <c r="C982" t="s">
        <v>130</v>
      </c>
      <c r="D982">
        <v>0</v>
      </c>
      <c r="E982">
        <v>0</v>
      </c>
      <c r="F982">
        <v>0</v>
      </c>
      <c r="G982">
        <f>SUMIF(C$2:C982,Historico_y_Forms[[#This Row],[Proyecto]],D$2:D982)</f>
        <v>0</v>
      </c>
      <c r="H982">
        <f>SUMIF(C$2:C982,Historico_y_Forms[[#This Row],[Proyecto]],F$2:F982)</f>
        <v>0</v>
      </c>
      <c r="I98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982">
        <f>SUMIF(C$2:C982,Historico_y_Forms[[#This Row],[Proyecto]],E$2:E982)</f>
        <v>0</v>
      </c>
    </row>
    <row r="983" spans="1:10" x14ac:dyDescent="0.25">
      <c r="A983" s="167">
        <v>43769</v>
      </c>
      <c r="B983">
        <v>35</v>
      </c>
      <c r="C983" t="s">
        <v>144</v>
      </c>
      <c r="D983">
        <v>0</v>
      </c>
      <c r="E983">
        <v>0</v>
      </c>
      <c r="F983">
        <v>0</v>
      </c>
      <c r="G983">
        <f>SUMIF(C$2:C983,Historico_y_Forms[[#This Row],[Proyecto]],D$2:D983)</f>
        <v>0</v>
      </c>
      <c r="H983">
        <f>SUMIF(C$2:C983,Historico_y_Forms[[#This Row],[Proyecto]],F$2:F983)</f>
        <v>0</v>
      </c>
      <c r="I9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83">
        <f>SUMIF(C$2:C983,Historico_y_Forms[[#This Row],[Proyecto]],E$2:E983)</f>
        <v>0</v>
      </c>
    </row>
    <row r="984" spans="1:10" x14ac:dyDescent="0.25">
      <c r="A984" s="167">
        <v>43769</v>
      </c>
      <c r="B984">
        <v>42</v>
      </c>
      <c r="C984" t="s">
        <v>151</v>
      </c>
      <c r="D984">
        <v>22</v>
      </c>
      <c r="E984">
        <v>10</v>
      </c>
      <c r="F984">
        <v>0</v>
      </c>
      <c r="G984">
        <f>SUMIF(C$2:C984,Historico_y_Forms[[#This Row],[Proyecto]],D$2:D984)</f>
        <v>105</v>
      </c>
      <c r="H984">
        <f>SUMIF(C$2:C984,Historico_y_Forms[[#This Row],[Proyecto]],F$2:F984)</f>
        <v>0</v>
      </c>
      <c r="I984">
        <f>VLOOKUP(Historico_y_Forms[[#This Row],[Proyecto]],Dim_Proyectos[[#All],[Proyecto]:[Fecha de terminacion]],5,0)-Historico_y_Forms[[#This Row],[Ventas acumuladas]]+Historico_y_Forms[[#This Row],[Desistimientos acumulados]]</f>
        <v>215</v>
      </c>
      <c r="J984">
        <f>SUMIF(C$2:C984,Historico_y_Forms[[#This Row],[Proyecto]],E$2:E984)</f>
        <v>70</v>
      </c>
    </row>
    <row r="985" spans="1:10" x14ac:dyDescent="0.25">
      <c r="A985" s="167">
        <v>43769</v>
      </c>
      <c r="B985">
        <v>39</v>
      </c>
      <c r="C985" t="s">
        <v>178</v>
      </c>
      <c r="D985">
        <v>2</v>
      </c>
      <c r="E985">
        <v>3</v>
      </c>
      <c r="F985">
        <v>0</v>
      </c>
      <c r="G985">
        <f>SUMIF(C$2:C985,Historico_y_Forms[[#This Row],[Proyecto]],D$2:D985)</f>
        <v>102</v>
      </c>
      <c r="H985">
        <f>SUMIF(C$2:C985,Historico_y_Forms[[#This Row],[Proyecto]],F$2:F985)</f>
        <v>0</v>
      </c>
      <c r="I985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985">
        <f>SUMIF(C$2:C985,Historico_y_Forms[[#This Row],[Proyecto]],E$2:E985)</f>
        <v>95</v>
      </c>
    </row>
    <row r="986" spans="1:10" x14ac:dyDescent="0.25">
      <c r="A986" s="167">
        <v>43769</v>
      </c>
      <c r="B986">
        <v>36</v>
      </c>
      <c r="C986" t="s">
        <v>145</v>
      </c>
      <c r="D986">
        <v>4</v>
      </c>
      <c r="E986">
        <v>6</v>
      </c>
      <c r="F986">
        <v>0</v>
      </c>
      <c r="G986">
        <f>SUMIF(C$2:C986,Historico_y_Forms[[#This Row],[Proyecto]],D$2:D986)</f>
        <v>204</v>
      </c>
      <c r="H986">
        <f>SUMIF(C$2:C986,Historico_y_Forms[[#This Row],[Proyecto]],F$2:F986)</f>
        <v>0</v>
      </c>
      <c r="I986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986">
        <f>SUMIF(C$2:C986,Historico_y_Forms[[#This Row],[Proyecto]],E$2:E986)</f>
        <v>204</v>
      </c>
    </row>
    <row r="987" spans="1:10" x14ac:dyDescent="0.25">
      <c r="A987" s="167">
        <v>43769</v>
      </c>
      <c r="B987">
        <v>43</v>
      </c>
      <c r="C987" t="s">
        <v>153</v>
      </c>
      <c r="D987">
        <v>0</v>
      </c>
      <c r="E987">
        <v>0</v>
      </c>
      <c r="F987">
        <v>0</v>
      </c>
      <c r="G987">
        <f>SUMIF(C$2:C987,Historico_y_Forms[[#This Row],[Proyecto]],D$2:D987)</f>
        <v>82</v>
      </c>
      <c r="H987">
        <f>SUMIF(C$2:C987,Historico_y_Forms[[#This Row],[Proyecto]],F$2:F987)</f>
        <v>0</v>
      </c>
      <c r="I98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987">
        <f>SUMIF(C$2:C987,Historico_y_Forms[[#This Row],[Proyecto]],E$2:E987)</f>
        <v>24</v>
      </c>
    </row>
    <row r="988" spans="1:10" x14ac:dyDescent="0.25">
      <c r="A988" s="167">
        <v>43769</v>
      </c>
      <c r="B988">
        <v>21</v>
      </c>
      <c r="C988" t="s">
        <v>139</v>
      </c>
      <c r="D988">
        <v>0</v>
      </c>
      <c r="E988">
        <v>0</v>
      </c>
      <c r="F988">
        <v>0</v>
      </c>
      <c r="G988">
        <f>SUMIF(C$2:C988,Historico_y_Forms[[#This Row],[Proyecto]],D$2:D988)</f>
        <v>0</v>
      </c>
      <c r="H988">
        <f>SUMIF(C$2:C988,Historico_y_Forms[[#This Row],[Proyecto]],F$2:F988)</f>
        <v>0</v>
      </c>
      <c r="I98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988">
        <f>SUMIF(C$2:C988,Historico_y_Forms[[#This Row],[Proyecto]],E$2:E988)</f>
        <v>0</v>
      </c>
    </row>
    <row r="989" spans="1:10" x14ac:dyDescent="0.25">
      <c r="A989" s="167">
        <v>43769</v>
      </c>
      <c r="B989">
        <v>2</v>
      </c>
      <c r="C989" t="s">
        <v>51</v>
      </c>
      <c r="D989">
        <v>0</v>
      </c>
      <c r="E989">
        <v>0</v>
      </c>
      <c r="F989">
        <v>0</v>
      </c>
      <c r="G989">
        <f>SUMIF(C$2:C989,Historico_y_Forms[[#This Row],[Proyecto]],D$2:D989)</f>
        <v>0</v>
      </c>
      <c r="H989">
        <f>SUMIF(C$2:C989,Historico_y_Forms[[#This Row],[Proyecto]],F$2:F989)</f>
        <v>0</v>
      </c>
      <c r="I98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989">
        <f>SUMIF(C$2:C989,Historico_y_Forms[[#This Row],[Proyecto]],E$2:E989)</f>
        <v>0</v>
      </c>
    </row>
    <row r="990" spans="1:10" x14ac:dyDescent="0.25">
      <c r="A990" s="167">
        <v>43769</v>
      </c>
      <c r="B990">
        <v>3</v>
      </c>
      <c r="C990" t="s">
        <v>52</v>
      </c>
      <c r="D990">
        <v>0</v>
      </c>
      <c r="E990">
        <v>0</v>
      </c>
      <c r="F990">
        <v>0</v>
      </c>
      <c r="G990">
        <f>SUMIF(C$2:C990,Historico_y_Forms[[#This Row],[Proyecto]],D$2:D990)</f>
        <v>0</v>
      </c>
      <c r="H990">
        <f>SUMIF(C$2:C990,Historico_y_Forms[[#This Row],[Proyecto]],F$2:F990)</f>
        <v>0</v>
      </c>
      <c r="I99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990">
        <f>SUMIF(C$2:C990,Historico_y_Forms[[#This Row],[Proyecto]],E$2:E990)</f>
        <v>0</v>
      </c>
    </row>
    <row r="991" spans="1:10" x14ac:dyDescent="0.25">
      <c r="A991" s="167">
        <v>43769</v>
      </c>
      <c r="B991">
        <v>1</v>
      </c>
      <c r="C991" t="s">
        <v>50</v>
      </c>
      <c r="D991">
        <v>26</v>
      </c>
      <c r="E991">
        <v>18</v>
      </c>
      <c r="F991">
        <v>2</v>
      </c>
      <c r="G991">
        <f>SUMIF(C$2:C991,Historico_y_Forms[[#This Row],[Proyecto]],D$2:D991)</f>
        <v>369</v>
      </c>
      <c r="H991">
        <f>SUMIF(C$2:C991,Historico_y_Forms[[#This Row],[Proyecto]],F$2:F991)</f>
        <v>15</v>
      </c>
      <c r="I991">
        <f>VLOOKUP(Historico_y_Forms[[#This Row],[Proyecto]],Dim_Proyectos[[#All],[Proyecto]:[Fecha de terminacion]],5,0)-Historico_y_Forms[[#This Row],[Ventas acumuladas]]+Historico_y_Forms[[#This Row],[Desistimientos acumulados]]</f>
        <v>138</v>
      </c>
      <c r="J991">
        <f>SUMIF(C$2:C991,Historico_y_Forms[[#This Row],[Proyecto]],E$2:E991)</f>
        <v>280</v>
      </c>
    </row>
    <row r="992" spans="1:10" x14ac:dyDescent="0.25">
      <c r="A992" s="167">
        <v>43799</v>
      </c>
      <c r="B992">
        <v>22</v>
      </c>
      <c r="C992" t="s">
        <v>140</v>
      </c>
      <c r="D992">
        <v>0</v>
      </c>
      <c r="E992">
        <v>0</v>
      </c>
      <c r="F992">
        <v>0</v>
      </c>
      <c r="G992">
        <f>SUMIF(C$2:C992,Historico_y_Forms[[#This Row],[Proyecto]],D$2:D992)</f>
        <v>0</v>
      </c>
      <c r="H992">
        <f>SUMIF(C$2:C992,Historico_y_Forms[[#This Row],[Proyecto]],F$2:F992)</f>
        <v>0</v>
      </c>
      <c r="I9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992">
        <f>SUMIF(C$2:C992,Historico_y_Forms[[#This Row],[Proyecto]],E$2:E992)</f>
        <v>0</v>
      </c>
    </row>
    <row r="993" spans="1:10" x14ac:dyDescent="0.25">
      <c r="A993" s="167">
        <v>43799</v>
      </c>
      <c r="B993">
        <v>16</v>
      </c>
      <c r="C993" t="s">
        <v>136</v>
      </c>
      <c r="D993">
        <v>0</v>
      </c>
      <c r="E993">
        <v>0</v>
      </c>
      <c r="F993">
        <v>0</v>
      </c>
      <c r="G993">
        <f>SUMIF(C$2:C993,Historico_y_Forms[[#This Row],[Proyecto]],D$2:D993)</f>
        <v>0</v>
      </c>
      <c r="H993">
        <f>SUMIF(C$2:C993,Historico_y_Forms[[#This Row],[Proyecto]],F$2:F993)</f>
        <v>0</v>
      </c>
      <c r="I9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93">
        <f>SUMIF(C$2:C993,Historico_y_Forms[[#This Row],[Proyecto]],E$2:E993)</f>
        <v>0</v>
      </c>
    </row>
    <row r="994" spans="1:10" x14ac:dyDescent="0.25">
      <c r="A994" s="167">
        <v>43799</v>
      </c>
      <c r="B994">
        <v>17</v>
      </c>
      <c r="C994" t="s">
        <v>137</v>
      </c>
      <c r="D994">
        <v>0</v>
      </c>
      <c r="E994">
        <v>0</v>
      </c>
      <c r="F994">
        <v>0</v>
      </c>
      <c r="G994">
        <f>SUMIF(C$2:C994,Historico_y_Forms[[#This Row],[Proyecto]],D$2:D994)</f>
        <v>0</v>
      </c>
      <c r="H994">
        <f>SUMIF(C$2:C994,Historico_y_Forms[[#This Row],[Proyecto]],F$2:F994)</f>
        <v>0</v>
      </c>
      <c r="I99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994">
        <f>SUMIF(C$2:C994,Historico_y_Forms[[#This Row],[Proyecto]],E$2:E994)</f>
        <v>0</v>
      </c>
    </row>
    <row r="995" spans="1:10" x14ac:dyDescent="0.25">
      <c r="A995" s="167">
        <v>43799</v>
      </c>
      <c r="B995">
        <v>11</v>
      </c>
      <c r="C995" t="s">
        <v>131</v>
      </c>
      <c r="D995">
        <v>132</v>
      </c>
      <c r="E995">
        <v>30</v>
      </c>
      <c r="F995">
        <v>0</v>
      </c>
      <c r="G995">
        <f>SUMIF(C$2:C995,Historico_y_Forms[[#This Row],[Proyecto]],D$2:D995)</f>
        <v>224</v>
      </c>
      <c r="H995">
        <f>SUMIF(C$2:C995,Historico_y_Forms[[#This Row],[Proyecto]],F$2:F995)</f>
        <v>0</v>
      </c>
      <c r="I995">
        <f>VLOOKUP(Historico_y_Forms[[#This Row],[Proyecto]],Dim_Proyectos[[#All],[Proyecto]:[Fecha de terminacion]],5,0)-Historico_y_Forms[[#This Row],[Ventas acumuladas]]+Historico_y_Forms[[#This Row],[Desistimientos acumulados]]</f>
        <v>389</v>
      </c>
      <c r="J995">
        <f>SUMIF(C$2:C995,Historico_y_Forms[[#This Row],[Proyecto]],E$2:E995)</f>
        <v>60</v>
      </c>
    </row>
    <row r="996" spans="1:10" x14ac:dyDescent="0.25">
      <c r="A996" s="167">
        <v>43799</v>
      </c>
      <c r="B996">
        <v>40</v>
      </c>
      <c r="C996" t="s">
        <v>149</v>
      </c>
      <c r="D996">
        <v>0</v>
      </c>
      <c r="E996">
        <v>0</v>
      </c>
      <c r="F996">
        <v>0</v>
      </c>
      <c r="G996">
        <f>SUMIF(C$2:C996,Historico_y_Forms[[#This Row],[Proyecto]],D$2:D996)</f>
        <v>392</v>
      </c>
      <c r="H996">
        <f>SUMIF(C$2:C996,Historico_y_Forms[[#This Row],[Proyecto]],F$2:F996)</f>
        <v>0</v>
      </c>
      <c r="I99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996">
        <f>SUMIF(C$2:C996,Historico_y_Forms[[#This Row],[Proyecto]],E$2:E996)</f>
        <v>0</v>
      </c>
    </row>
    <row r="997" spans="1:10" x14ac:dyDescent="0.25">
      <c r="A997" s="167">
        <v>43799</v>
      </c>
      <c r="B997">
        <v>12</v>
      </c>
      <c r="C997" t="s">
        <v>132</v>
      </c>
      <c r="D997">
        <v>0</v>
      </c>
      <c r="E997">
        <v>0</v>
      </c>
      <c r="F997">
        <v>0</v>
      </c>
      <c r="G997">
        <f>SUMIF(C$2:C997,Historico_y_Forms[[#This Row],[Proyecto]],D$2:D997)</f>
        <v>0</v>
      </c>
      <c r="H997">
        <f>SUMIF(C$2:C997,Historico_y_Forms[[#This Row],[Proyecto]],F$2:F997)</f>
        <v>0</v>
      </c>
      <c r="I99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997">
        <f>SUMIF(C$2:C997,Historico_y_Forms[[#This Row],[Proyecto]],E$2:E997)</f>
        <v>0</v>
      </c>
    </row>
    <row r="998" spans="1:10" x14ac:dyDescent="0.25">
      <c r="A998" s="167">
        <v>43799</v>
      </c>
      <c r="B998">
        <v>13</v>
      </c>
      <c r="C998" t="s">
        <v>133</v>
      </c>
      <c r="D998">
        <v>0</v>
      </c>
      <c r="E998">
        <v>0</v>
      </c>
      <c r="F998">
        <v>0</v>
      </c>
      <c r="G998">
        <f>SUMIF(C$2:C998,Historico_y_Forms[[#This Row],[Proyecto]],D$2:D998)</f>
        <v>0</v>
      </c>
      <c r="H998">
        <f>SUMIF(C$2:C998,Historico_y_Forms[[#This Row],[Proyecto]],F$2:F998)</f>
        <v>0</v>
      </c>
      <c r="I99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998">
        <f>SUMIF(C$2:C998,Historico_y_Forms[[#This Row],[Proyecto]],E$2:E998)</f>
        <v>0</v>
      </c>
    </row>
    <row r="999" spans="1:10" x14ac:dyDescent="0.25">
      <c r="A999" s="167">
        <v>43799</v>
      </c>
      <c r="B999">
        <v>14</v>
      </c>
      <c r="C999" t="s">
        <v>134</v>
      </c>
      <c r="D999">
        <v>0</v>
      </c>
      <c r="E999">
        <v>0</v>
      </c>
      <c r="F999">
        <v>0</v>
      </c>
      <c r="G999">
        <f>SUMIF(C$2:C999,Historico_y_Forms[[#This Row],[Proyecto]],D$2:D999)</f>
        <v>0</v>
      </c>
      <c r="H999">
        <f>SUMIF(C$2:C999,Historico_y_Forms[[#This Row],[Proyecto]],F$2:F999)</f>
        <v>0</v>
      </c>
      <c r="I9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999">
        <f>SUMIF(C$2:C999,Historico_y_Forms[[#This Row],[Proyecto]],E$2:E999)</f>
        <v>0</v>
      </c>
    </row>
    <row r="1000" spans="1:10" x14ac:dyDescent="0.25">
      <c r="A1000" s="167">
        <v>43799</v>
      </c>
      <c r="B1000">
        <v>15</v>
      </c>
      <c r="C1000" t="s">
        <v>135</v>
      </c>
      <c r="D1000">
        <v>0</v>
      </c>
      <c r="E1000">
        <v>0</v>
      </c>
      <c r="F1000">
        <v>0</v>
      </c>
      <c r="G1000">
        <f>SUMIF(C$2:C1000,Historico_y_Forms[[#This Row],[Proyecto]],D$2:D1000)</f>
        <v>0</v>
      </c>
      <c r="H1000">
        <f>SUMIF(C$2:C1000,Historico_y_Forms[[#This Row],[Proyecto]],F$2:F1000)</f>
        <v>0</v>
      </c>
      <c r="I100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00">
        <f>SUMIF(C$2:C1000,Historico_y_Forms[[#This Row],[Proyecto]],E$2:E1000)</f>
        <v>0</v>
      </c>
    </row>
    <row r="1001" spans="1:10" x14ac:dyDescent="0.25">
      <c r="A1001" s="167">
        <v>43799</v>
      </c>
      <c r="B1001">
        <v>41</v>
      </c>
      <c r="C1001" t="s">
        <v>150</v>
      </c>
      <c r="D1001">
        <v>1</v>
      </c>
      <c r="E1001">
        <v>0</v>
      </c>
      <c r="F1001">
        <v>0</v>
      </c>
      <c r="G1001">
        <f>SUMIF(C$2:C1001,Historico_y_Forms[[#This Row],[Proyecto]],D$2:D1001)</f>
        <v>149</v>
      </c>
      <c r="H1001">
        <f>SUMIF(C$2:C1001,Historico_y_Forms[[#This Row],[Proyecto]],F$2:F1001)</f>
        <v>0</v>
      </c>
      <c r="I100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001">
        <f>SUMIF(C$2:C1001,Historico_y_Forms[[#This Row],[Proyecto]],E$2:E1001)</f>
        <v>156</v>
      </c>
    </row>
    <row r="1002" spans="1:10" x14ac:dyDescent="0.25">
      <c r="A1002" s="167">
        <v>43799</v>
      </c>
      <c r="B1002">
        <v>10</v>
      </c>
      <c r="C1002" t="s">
        <v>81</v>
      </c>
      <c r="D1002">
        <v>0</v>
      </c>
      <c r="E1002">
        <v>0</v>
      </c>
      <c r="F1002">
        <v>0</v>
      </c>
      <c r="G1002">
        <f>SUMIF(C$2:C1002,Historico_y_Forms[[#This Row],[Proyecto]],D$2:D1002)</f>
        <v>0</v>
      </c>
      <c r="H1002">
        <f>SUMIF(C$2:C1002,Historico_y_Forms[[#This Row],[Proyecto]],F$2:F1002)</f>
        <v>0</v>
      </c>
      <c r="I100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02">
        <f>SUMIF(C$2:C1002,Historico_y_Forms[[#This Row],[Proyecto]],E$2:E1002)</f>
        <v>0</v>
      </c>
    </row>
    <row r="1003" spans="1:10" x14ac:dyDescent="0.25">
      <c r="A1003" s="167">
        <v>43799</v>
      </c>
      <c r="B1003">
        <v>23</v>
      </c>
      <c r="C1003" t="s">
        <v>142</v>
      </c>
      <c r="D1003">
        <v>1</v>
      </c>
      <c r="E1003">
        <v>0</v>
      </c>
      <c r="F1003">
        <v>0</v>
      </c>
      <c r="G1003">
        <f>SUMIF(C$2:C1003,Historico_y_Forms[[#This Row],[Proyecto]],D$2:D1003)</f>
        <v>100</v>
      </c>
      <c r="H1003">
        <f>SUMIF(C$2:C1003,Historico_y_Forms[[#This Row],[Proyecto]],F$2:F1003)</f>
        <v>0</v>
      </c>
      <c r="I100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03">
        <f>SUMIF(C$2:C1003,Historico_y_Forms[[#This Row],[Proyecto]],E$2:E1003)</f>
        <v>0</v>
      </c>
    </row>
    <row r="1004" spans="1:10" x14ac:dyDescent="0.25">
      <c r="A1004" s="167">
        <v>43799</v>
      </c>
      <c r="B1004">
        <v>24</v>
      </c>
      <c r="C1004" t="s">
        <v>143</v>
      </c>
      <c r="D1004">
        <v>0</v>
      </c>
      <c r="E1004">
        <v>3</v>
      </c>
      <c r="F1004">
        <v>0</v>
      </c>
      <c r="G1004">
        <f>SUMIF(C$2:C1004,Historico_y_Forms[[#This Row],[Proyecto]],D$2:D1004)</f>
        <v>87</v>
      </c>
      <c r="H1004">
        <f>SUMIF(C$2:C1004,Historico_y_Forms[[#This Row],[Proyecto]],F$2:F1004)</f>
        <v>11</v>
      </c>
      <c r="I100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004">
        <f>SUMIF(C$2:C1004,Historico_y_Forms[[#This Row],[Proyecto]],E$2:E1004)</f>
        <v>102</v>
      </c>
    </row>
    <row r="1005" spans="1:10" x14ac:dyDescent="0.25">
      <c r="A1005" s="167">
        <v>43799</v>
      </c>
      <c r="B1005">
        <v>25</v>
      </c>
      <c r="C1005" t="s">
        <v>92</v>
      </c>
      <c r="D1005">
        <v>0</v>
      </c>
      <c r="E1005">
        <v>0</v>
      </c>
      <c r="F1005">
        <v>0</v>
      </c>
      <c r="G1005">
        <f>SUMIF(C$2:C1005,Historico_y_Forms[[#This Row],[Proyecto]],D$2:D1005)</f>
        <v>0</v>
      </c>
      <c r="H1005">
        <f>SUMIF(C$2:C1005,Historico_y_Forms[[#This Row],[Proyecto]],F$2:F1005)</f>
        <v>0</v>
      </c>
      <c r="I100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05">
        <f>SUMIF(C$2:C1005,Historico_y_Forms[[#This Row],[Proyecto]],E$2:E1005)</f>
        <v>0</v>
      </c>
    </row>
    <row r="1006" spans="1:10" x14ac:dyDescent="0.25">
      <c r="A1006" s="167">
        <v>43799</v>
      </c>
      <c r="B1006">
        <v>26</v>
      </c>
      <c r="C1006" t="s">
        <v>141</v>
      </c>
      <c r="D1006">
        <v>0</v>
      </c>
      <c r="E1006">
        <v>0</v>
      </c>
      <c r="F1006">
        <v>0</v>
      </c>
      <c r="G1006">
        <f>SUMIF(C$2:C1006,Historico_y_Forms[[#This Row],[Proyecto]],D$2:D1006)</f>
        <v>0</v>
      </c>
      <c r="H1006">
        <f>SUMIF(C$2:C1006,Historico_y_Forms[[#This Row],[Proyecto]],F$2:F1006)</f>
        <v>0</v>
      </c>
      <c r="I100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06">
        <f>SUMIF(C$2:C1006,Historico_y_Forms[[#This Row],[Proyecto]],E$2:E1006)</f>
        <v>0</v>
      </c>
    </row>
    <row r="1007" spans="1:10" x14ac:dyDescent="0.25">
      <c r="A1007" s="167">
        <v>43799</v>
      </c>
      <c r="B1007">
        <v>7</v>
      </c>
      <c r="C1007" t="s">
        <v>128</v>
      </c>
      <c r="D1007">
        <v>0</v>
      </c>
      <c r="E1007">
        <v>0</v>
      </c>
      <c r="F1007">
        <v>0</v>
      </c>
      <c r="G1007">
        <f>SUMIF(C$2:C1007,Historico_y_Forms[[#This Row],[Proyecto]],D$2:D1007)</f>
        <v>0</v>
      </c>
      <c r="H1007">
        <f>SUMIF(C$2:C1007,Historico_y_Forms[[#This Row],[Proyecto]],F$2:F1007)</f>
        <v>0</v>
      </c>
      <c r="I100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07">
        <f>SUMIF(C$2:C1007,Historico_y_Forms[[#This Row],[Proyecto]],E$2:E1007)</f>
        <v>0</v>
      </c>
    </row>
    <row r="1008" spans="1:10" x14ac:dyDescent="0.25">
      <c r="A1008" s="167">
        <v>43799</v>
      </c>
      <c r="B1008">
        <v>27</v>
      </c>
      <c r="C1008" t="s">
        <v>30</v>
      </c>
      <c r="D1008">
        <v>0</v>
      </c>
      <c r="E1008">
        <v>0</v>
      </c>
      <c r="F1008">
        <v>0</v>
      </c>
      <c r="G1008">
        <f>SUMIF(C$2:C1008,Historico_y_Forms[[#This Row],[Proyecto]],D$2:D1008)</f>
        <v>0</v>
      </c>
      <c r="H1008">
        <f>SUMIF(C$2:C1008,Historico_y_Forms[[#This Row],[Proyecto]],F$2:F1008)</f>
        <v>0</v>
      </c>
      <c r="I10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08">
        <f>SUMIF(C$2:C1008,Historico_y_Forms[[#This Row],[Proyecto]],E$2:E1008)</f>
        <v>0</v>
      </c>
    </row>
    <row r="1009" spans="1:10" x14ac:dyDescent="0.25">
      <c r="A1009" s="167">
        <v>43799</v>
      </c>
      <c r="B1009">
        <v>28</v>
      </c>
      <c r="C1009" t="s">
        <v>31</v>
      </c>
      <c r="D1009">
        <v>0</v>
      </c>
      <c r="E1009">
        <v>0</v>
      </c>
      <c r="F1009">
        <v>0</v>
      </c>
      <c r="G1009">
        <f>SUMIF(C$2:C1009,Historico_y_Forms[[#This Row],[Proyecto]],D$2:D1009)</f>
        <v>0</v>
      </c>
      <c r="H1009">
        <f>SUMIF(C$2:C1009,Historico_y_Forms[[#This Row],[Proyecto]],F$2:F1009)</f>
        <v>0</v>
      </c>
      <c r="I10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09">
        <f>SUMIF(C$2:C1009,Historico_y_Forms[[#This Row],[Proyecto]],E$2:E1009)</f>
        <v>0</v>
      </c>
    </row>
    <row r="1010" spans="1:10" x14ac:dyDescent="0.25">
      <c r="A1010" s="167">
        <v>43799</v>
      </c>
      <c r="B1010">
        <v>44</v>
      </c>
      <c r="C1010" t="s">
        <v>154</v>
      </c>
      <c r="D1010">
        <v>0</v>
      </c>
      <c r="E1010">
        <v>0</v>
      </c>
      <c r="F1010">
        <v>0</v>
      </c>
      <c r="G1010">
        <f>SUMIF(C$2:C1010,Historico_y_Forms[[#This Row],[Proyecto]],D$2:D1010)</f>
        <v>91</v>
      </c>
      <c r="H1010">
        <f>SUMIF(C$2:C1010,Historico_y_Forms[[#This Row],[Proyecto]],F$2:F1010)</f>
        <v>0</v>
      </c>
      <c r="I1010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1010">
        <f>SUMIF(C$2:C1010,Historico_y_Forms[[#This Row],[Proyecto]],E$2:E1010)</f>
        <v>96</v>
      </c>
    </row>
    <row r="1011" spans="1:10" x14ac:dyDescent="0.25">
      <c r="A1011" s="167">
        <v>43799</v>
      </c>
      <c r="B1011">
        <v>37</v>
      </c>
      <c r="C1011" t="s">
        <v>146</v>
      </c>
      <c r="D1011">
        <v>0</v>
      </c>
      <c r="E1011">
        <v>3</v>
      </c>
      <c r="F1011">
        <v>0</v>
      </c>
      <c r="G1011">
        <f>SUMIF(C$2:C1011,Historico_y_Forms[[#This Row],[Proyecto]],D$2:D1011)</f>
        <v>187</v>
      </c>
      <c r="H1011">
        <f>SUMIF(C$2:C1011,Historico_y_Forms[[#This Row],[Proyecto]],F$2:F1011)</f>
        <v>0</v>
      </c>
      <c r="I101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011">
        <f>SUMIF(C$2:C1011,Historico_y_Forms[[#This Row],[Proyecto]],E$2:E1011)</f>
        <v>165</v>
      </c>
    </row>
    <row r="1012" spans="1:10" x14ac:dyDescent="0.25">
      <c r="A1012" s="167">
        <v>43799</v>
      </c>
      <c r="B1012">
        <v>6</v>
      </c>
      <c r="C1012" t="s">
        <v>127</v>
      </c>
      <c r="D1012">
        <v>0</v>
      </c>
      <c r="E1012">
        <v>0</v>
      </c>
      <c r="F1012">
        <v>0</v>
      </c>
      <c r="G1012">
        <f>SUMIF(C$2:C1012,Historico_y_Forms[[#This Row],[Proyecto]],D$2:D1012)</f>
        <v>0</v>
      </c>
      <c r="H1012">
        <f>SUMIF(C$2:C1012,Historico_y_Forms[[#This Row],[Proyecto]],F$2:F1012)</f>
        <v>0</v>
      </c>
      <c r="I101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12">
        <f>SUMIF(C$2:C1012,Historico_y_Forms[[#This Row],[Proyecto]],E$2:E1012)</f>
        <v>0</v>
      </c>
    </row>
    <row r="1013" spans="1:10" x14ac:dyDescent="0.25">
      <c r="A1013" s="167">
        <v>43799</v>
      </c>
      <c r="B1013">
        <v>5</v>
      </c>
      <c r="C1013" t="s">
        <v>125</v>
      </c>
      <c r="D1013">
        <v>1</v>
      </c>
      <c r="E1013">
        <v>10</v>
      </c>
      <c r="F1013">
        <v>0</v>
      </c>
      <c r="G1013">
        <f>SUMIF(C$2:C1013,Historico_y_Forms[[#This Row],[Proyecto]],D$2:D1013)</f>
        <v>110</v>
      </c>
      <c r="H1013">
        <f>SUMIF(C$2:C1013,Historico_y_Forms[[#This Row],[Proyecto]],F$2:F1013)</f>
        <v>6</v>
      </c>
      <c r="I1013">
        <f>VLOOKUP(Historico_y_Forms[[#This Row],[Proyecto]],Dim_Proyectos[[#All],[Proyecto]:[Fecha de terminacion]],5,0)-Historico_y_Forms[[#This Row],[Ventas acumuladas]]+Historico_y_Forms[[#This Row],[Desistimientos acumulados]]</f>
        <v>112</v>
      </c>
      <c r="J1013">
        <f>SUMIF(C$2:C1013,Historico_y_Forms[[#This Row],[Proyecto]],E$2:E1013)</f>
        <v>140</v>
      </c>
    </row>
    <row r="1014" spans="1:10" x14ac:dyDescent="0.25">
      <c r="A1014" s="167">
        <v>43799</v>
      </c>
      <c r="B1014">
        <v>38</v>
      </c>
      <c r="C1014" t="s">
        <v>147</v>
      </c>
      <c r="D1014">
        <v>4</v>
      </c>
      <c r="E1014">
        <v>0</v>
      </c>
      <c r="F1014">
        <v>0</v>
      </c>
      <c r="G1014">
        <f>SUMIF(C$2:C1014,Historico_y_Forms[[#This Row],[Proyecto]],D$2:D1014)</f>
        <v>192</v>
      </c>
      <c r="H1014">
        <f>SUMIF(C$2:C1014,Historico_y_Forms[[#This Row],[Proyecto]],F$2:F1014)</f>
        <v>2</v>
      </c>
      <c r="I101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14">
        <f>SUMIF(C$2:C1014,Historico_y_Forms[[#This Row],[Proyecto]],E$2:E1014)</f>
        <v>0</v>
      </c>
    </row>
    <row r="1015" spans="1:10" x14ac:dyDescent="0.25">
      <c r="A1015" s="167">
        <v>43799</v>
      </c>
      <c r="B1015">
        <v>4</v>
      </c>
      <c r="C1015" t="s">
        <v>126</v>
      </c>
      <c r="D1015">
        <v>12</v>
      </c>
      <c r="E1015">
        <v>170</v>
      </c>
      <c r="F1015">
        <v>1</v>
      </c>
      <c r="G1015">
        <f>SUMIF(C$2:C1015,Historico_y_Forms[[#This Row],[Proyecto]],D$2:D1015)</f>
        <v>170</v>
      </c>
      <c r="H1015">
        <f>SUMIF(C$2:C1015,Historico_y_Forms[[#This Row],[Proyecto]],F$2:F1015)</f>
        <v>6</v>
      </c>
      <c r="I1015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1015">
        <f>SUMIF(C$2:C1015,Historico_y_Forms[[#This Row],[Proyecto]],E$2:E1015)</f>
        <v>1689</v>
      </c>
    </row>
    <row r="1016" spans="1:10" x14ac:dyDescent="0.25">
      <c r="A1016" s="167">
        <v>43799</v>
      </c>
      <c r="B1016">
        <v>8</v>
      </c>
      <c r="C1016" t="s">
        <v>77</v>
      </c>
      <c r="D1016">
        <v>0</v>
      </c>
      <c r="E1016">
        <v>3</v>
      </c>
      <c r="F1016">
        <v>0</v>
      </c>
      <c r="G1016">
        <f>SUMIF(C$2:C1016,Historico_y_Forms[[#This Row],[Proyecto]],D$2:D1016)</f>
        <v>82</v>
      </c>
      <c r="H1016">
        <f>SUMIF(C$2:C1016,Historico_y_Forms[[#This Row],[Proyecto]],F$2:F1016)</f>
        <v>10</v>
      </c>
      <c r="I1016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1016">
        <f>SUMIF(C$2:C1016,Historico_y_Forms[[#This Row],[Proyecto]],E$2:E1016)</f>
        <v>54</v>
      </c>
    </row>
    <row r="1017" spans="1:10" x14ac:dyDescent="0.25">
      <c r="A1017" s="167">
        <v>43799</v>
      </c>
      <c r="B1017">
        <v>18</v>
      </c>
      <c r="C1017" t="s">
        <v>152</v>
      </c>
      <c r="D1017">
        <v>2</v>
      </c>
      <c r="E1017">
        <v>2</v>
      </c>
      <c r="F1017">
        <v>0</v>
      </c>
      <c r="G1017">
        <f>SUMIF(C$2:C1017,Historico_y_Forms[[#This Row],[Proyecto]],D$2:D1017)</f>
        <v>165</v>
      </c>
      <c r="H1017">
        <f>SUMIF(C$2:C1017,Historico_y_Forms[[#This Row],[Proyecto]],F$2:F1017)</f>
        <v>2</v>
      </c>
      <c r="I101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017">
        <f>SUMIF(C$2:C1017,Historico_y_Forms[[#This Row],[Proyecto]],E$2:E1017)</f>
        <v>172</v>
      </c>
    </row>
    <row r="1018" spans="1:10" x14ac:dyDescent="0.25">
      <c r="A1018" s="167">
        <v>43799</v>
      </c>
      <c r="B1018">
        <v>19</v>
      </c>
      <c r="C1018" t="s">
        <v>138</v>
      </c>
      <c r="D1018">
        <v>2</v>
      </c>
      <c r="E1018">
        <v>6</v>
      </c>
      <c r="F1018">
        <v>0</v>
      </c>
      <c r="G1018">
        <f>SUMIF(C$2:C1018,Historico_y_Forms[[#This Row],[Proyecto]],D$2:D1018)</f>
        <v>112</v>
      </c>
      <c r="H1018">
        <f>SUMIF(C$2:C1018,Historico_y_Forms[[#This Row],[Proyecto]],F$2:F1018)</f>
        <v>9</v>
      </c>
      <c r="I1018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1018">
        <f>SUMIF(C$2:C1018,Historico_y_Forms[[#This Row],[Proyecto]],E$2:E1018)</f>
        <v>116</v>
      </c>
    </row>
    <row r="1019" spans="1:10" x14ac:dyDescent="0.25">
      <c r="A1019" s="167">
        <v>43799</v>
      </c>
      <c r="B1019">
        <v>20</v>
      </c>
      <c r="C1019" t="s">
        <v>88</v>
      </c>
      <c r="D1019">
        <v>0</v>
      </c>
      <c r="E1019">
        <v>0</v>
      </c>
      <c r="F1019">
        <v>0</v>
      </c>
      <c r="G1019">
        <f>SUMIF(C$2:C1019,Historico_y_Forms[[#This Row],[Proyecto]],D$2:D1019)</f>
        <v>0</v>
      </c>
      <c r="H1019">
        <f>SUMIF(C$2:C1019,Historico_y_Forms[[#This Row],[Proyecto]],F$2:F1019)</f>
        <v>0</v>
      </c>
      <c r="I10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19">
        <f>SUMIF(C$2:C1019,Historico_y_Forms[[#This Row],[Proyecto]],E$2:E1019)</f>
        <v>0</v>
      </c>
    </row>
    <row r="1020" spans="1:10" x14ac:dyDescent="0.25">
      <c r="A1020" s="167">
        <v>43799</v>
      </c>
      <c r="B1020">
        <v>45</v>
      </c>
      <c r="C1020" t="s">
        <v>155</v>
      </c>
      <c r="D1020">
        <v>0</v>
      </c>
      <c r="E1020">
        <v>0</v>
      </c>
      <c r="F1020">
        <v>0</v>
      </c>
      <c r="G1020">
        <f>SUMIF(C$2:C1020,Historico_y_Forms[[#This Row],[Proyecto]],D$2:D1020)</f>
        <v>133</v>
      </c>
      <c r="H1020">
        <f>SUMIF(C$2:C1020,Historico_y_Forms[[#This Row],[Proyecto]],F$2:F1020)</f>
        <v>0</v>
      </c>
      <c r="I102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020">
        <f>SUMIF(C$2:C1020,Historico_y_Forms[[#This Row],[Proyecto]],E$2:E1020)</f>
        <v>0</v>
      </c>
    </row>
    <row r="1021" spans="1:10" x14ac:dyDescent="0.25">
      <c r="A1021" s="167">
        <v>43799</v>
      </c>
      <c r="B1021">
        <v>31</v>
      </c>
      <c r="C1021" t="s">
        <v>97</v>
      </c>
      <c r="D1021">
        <v>0</v>
      </c>
      <c r="E1021">
        <v>0</v>
      </c>
      <c r="F1021">
        <v>0</v>
      </c>
      <c r="G1021">
        <f>SUMIF(C$2:C1021,Historico_y_Forms[[#This Row],[Proyecto]],D$2:D1021)</f>
        <v>0</v>
      </c>
      <c r="H1021">
        <f>SUMIF(C$2:C1021,Historico_y_Forms[[#This Row],[Proyecto]],F$2:F1021)</f>
        <v>0</v>
      </c>
      <c r="I10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21">
        <f>SUMIF(C$2:C1021,Historico_y_Forms[[#This Row],[Proyecto]],E$2:E1021)</f>
        <v>0</v>
      </c>
    </row>
    <row r="1022" spans="1:10" x14ac:dyDescent="0.25">
      <c r="A1022" s="167">
        <v>43799</v>
      </c>
      <c r="B1022">
        <v>32</v>
      </c>
      <c r="C1022" t="s">
        <v>100</v>
      </c>
      <c r="D1022">
        <v>0</v>
      </c>
      <c r="E1022">
        <v>0</v>
      </c>
      <c r="F1022">
        <v>0</v>
      </c>
      <c r="G1022">
        <f>SUMIF(C$2:C1022,Historico_y_Forms[[#This Row],[Proyecto]],D$2:D1022)</f>
        <v>0</v>
      </c>
      <c r="H1022">
        <f>SUMIF(C$2:C1022,Historico_y_Forms[[#This Row],[Proyecto]],F$2:F1022)</f>
        <v>0</v>
      </c>
      <c r="I102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22">
        <f>SUMIF(C$2:C1022,Historico_y_Forms[[#This Row],[Proyecto]],E$2:E1022)</f>
        <v>0</v>
      </c>
    </row>
    <row r="1023" spans="1:10" x14ac:dyDescent="0.25">
      <c r="A1023" s="167">
        <v>43799</v>
      </c>
      <c r="B1023">
        <v>33</v>
      </c>
      <c r="C1023" t="s">
        <v>101</v>
      </c>
      <c r="D1023">
        <v>0</v>
      </c>
      <c r="E1023">
        <v>0</v>
      </c>
      <c r="F1023">
        <v>0</v>
      </c>
      <c r="G1023">
        <f>SUMIF(C$2:C1023,Historico_y_Forms[[#This Row],[Proyecto]],D$2:D1023)</f>
        <v>0</v>
      </c>
      <c r="H1023">
        <f>SUMIF(C$2:C1023,Historico_y_Forms[[#This Row],[Proyecto]],F$2:F1023)</f>
        <v>0</v>
      </c>
      <c r="I102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23">
        <f>SUMIF(C$2:C1023,Historico_y_Forms[[#This Row],[Proyecto]],E$2:E1023)</f>
        <v>0</v>
      </c>
    </row>
    <row r="1024" spans="1:10" x14ac:dyDescent="0.25">
      <c r="A1024" s="167">
        <v>43799</v>
      </c>
      <c r="B1024">
        <v>34</v>
      </c>
      <c r="C1024" t="s">
        <v>102</v>
      </c>
      <c r="D1024">
        <v>0</v>
      </c>
      <c r="E1024">
        <v>0</v>
      </c>
      <c r="F1024">
        <v>0</v>
      </c>
      <c r="G1024">
        <f>SUMIF(C$2:C1024,Historico_y_Forms[[#This Row],[Proyecto]],D$2:D1024)</f>
        <v>0</v>
      </c>
      <c r="H1024">
        <f>SUMIF(C$2:C1024,Historico_y_Forms[[#This Row],[Proyecto]],F$2:F1024)</f>
        <v>0</v>
      </c>
      <c r="I102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024">
        <f>SUMIF(C$2:C1024,Historico_y_Forms[[#This Row],[Proyecto]],E$2:E1024)</f>
        <v>0</v>
      </c>
    </row>
    <row r="1025" spans="1:10" x14ac:dyDescent="0.25">
      <c r="A1025" s="167">
        <v>43799</v>
      </c>
      <c r="B1025">
        <v>29</v>
      </c>
      <c r="C1025" t="s">
        <v>32</v>
      </c>
      <c r="D1025">
        <v>0</v>
      </c>
      <c r="E1025">
        <v>0</v>
      </c>
      <c r="F1025">
        <v>0</v>
      </c>
      <c r="G1025">
        <f>SUMIF(C$2:C1025,Historico_y_Forms[[#This Row],[Proyecto]],D$2:D1025)</f>
        <v>0</v>
      </c>
      <c r="H1025">
        <f>SUMIF(C$2:C1025,Historico_y_Forms[[#This Row],[Proyecto]],F$2:F1025)</f>
        <v>0</v>
      </c>
      <c r="I10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25">
        <f>SUMIF(C$2:C1025,Historico_y_Forms[[#This Row],[Proyecto]],E$2:E1025)</f>
        <v>0</v>
      </c>
    </row>
    <row r="1026" spans="1:10" x14ac:dyDescent="0.25">
      <c r="A1026" s="167">
        <v>43799</v>
      </c>
      <c r="B1026">
        <v>30</v>
      </c>
      <c r="C1026" t="s">
        <v>33</v>
      </c>
      <c r="D1026">
        <v>0</v>
      </c>
      <c r="E1026">
        <v>0</v>
      </c>
      <c r="F1026">
        <v>0</v>
      </c>
      <c r="G1026">
        <f>SUMIF(C$2:C1026,Historico_y_Forms[[#This Row],[Proyecto]],D$2:D1026)</f>
        <v>0</v>
      </c>
      <c r="H1026">
        <f>SUMIF(C$2:C1026,Historico_y_Forms[[#This Row],[Proyecto]],F$2:F1026)</f>
        <v>0</v>
      </c>
      <c r="I10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26">
        <f>SUMIF(C$2:C1026,Historico_y_Forms[[#This Row],[Proyecto]],E$2:E1026)</f>
        <v>0</v>
      </c>
    </row>
    <row r="1027" spans="1:10" x14ac:dyDescent="0.25">
      <c r="A1027" s="167">
        <v>43799</v>
      </c>
      <c r="B1027">
        <v>9</v>
      </c>
      <c r="C1027" t="s">
        <v>130</v>
      </c>
      <c r="D1027">
        <v>0</v>
      </c>
      <c r="E1027">
        <v>0</v>
      </c>
      <c r="F1027">
        <v>0</v>
      </c>
      <c r="G1027">
        <f>SUMIF(C$2:C1027,Historico_y_Forms[[#This Row],[Proyecto]],D$2:D1027)</f>
        <v>0</v>
      </c>
      <c r="H1027">
        <f>SUMIF(C$2:C1027,Historico_y_Forms[[#This Row],[Proyecto]],F$2:F1027)</f>
        <v>0</v>
      </c>
      <c r="I102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027">
        <f>SUMIF(C$2:C1027,Historico_y_Forms[[#This Row],[Proyecto]],E$2:E1027)</f>
        <v>0</v>
      </c>
    </row>
    <row r="1028" spans="1:10" x14ac:dyDescent="0.25">
      <c r="A1028" s="167">
        <v>43799</v>
      </c>
      <c r="B1028">
        <v>35</v>
      </c>
      <c r="C1028" t="s">
        <v>144</v>
      </c>
      <c r="D1028">
        <v>0</v>
      </c>
      <c r="E1028">
        <v>0</v>
      </c>
      <c r="F1028">
        <v>0</v>
      </c>
      <c r="G1028">
        <f>SUMIF(C$2:C1028,Historico_y_Forms[[#This Row],[Proyecto]],D$2:D1028)</f>
        <v>0</v>
      </c>
      <c r="H1028">
        <f>SUMIF(C$2:C1028,Historico_y_Forms[[#This Row],[Proyecto]],F$2:F1028)</f>
        <v>0</v>
      </c>
      <c r="I10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28">
        <f>SUMIF(C$2:C1028,Historico_y_Forms[[#This Row],[Proyecto]],E$2:E1028)</f>
        <v>0</v>
      </c>
    </row>
    <row r="1029" spans="1:10" x14ac:dyDescent="0.25">
      <c r="A1029" s="167">
        <v>43799</v>
      </c>
      <c r="B1029">
        <v>42</v>
      </c>
      <c r="C1029" t="s">
        <v>151</v>
      </c>
      <c r="D1029">
        <v>26</v>
      </c>
      <c r="E1029">
        <v>10</v>
      </c>
      <c r="F1029">
        <v>0</v>
      </c>
      <c r="G1029">
        <f>SUMIF(C$2:C1029,Historico_y_Forms[[#This Row],[Proyecto]],D$2:D1029)</f>
        <v>131</v>
      </c>
      <c r="H1029">
        <f>SUMIF(C$2:C1029,Historico_y_Forms[[#This Row],[Proyecto]],F$2:F1029)</f>
        <v>0</v>
      </c>
      <c r="I1029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1029">
        <f>SUMIF(C$2:C1029,Historico_y_Forms[[#This Row],[Proyecto]],E$2:E1029)</f>
        <v>80</v>
      </c>
    </row>
    <row r="1030" spans="1:10" x14ac:dyDescent="0.25">
      <c r="A1030" s="167">
        <v>43799</v>
      </c>
      <c r="B1030">
        <v>39</v>
      </c>
      <c r="C1030" t="s">
        <v>178</v>
      </c>
      <c r="D1030">
        <v>2</v>
      </c>
      <c r="E1030">
        <v>3</v>
      </c>
      <c r="F1030">
        <v>0</v>
      </c>
      <c r="G1030">
        <f>SUMIF(C$2:C1030,Historico_y_Forms[[#This Row],[Proyecto]],D$2:D1030)</f>
        <v>104</v>
      </c>
      <c r="H1030">
        <f>SUMIF(C$2:C1030,Historico_y_Forms[[#This Row],[Proyecto]],F$2:F1030)</f>
        <v>0</v>
      </c>
      <c r="I1030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030">
        <f>SUMIF(C$2:C1030,Historico_y_Forms[[#This Row],[Proyecto]],E$2:E1030)</f>
        <v>98</v>
      </c>
    </row>
    <row r="1031" spans="1:10" x14ac:dyDescent="0.25">
      <c r="A1031" s="167">
        <v>43799</v>
      </c>
      <c r="B1031">
        <v>36</v>
      </c>
      <c r="C1031" t="s">
        <v>145</v>
      </c>
      <c r="D1031">
        <v>6</v>
      </c>
      <c r="E1031">
        <v>6</v>
      </c>
      <c r="F1031">
        <v>0</v>
      </c>
      <c r="G1031">
        <f>SUMIF(C$2:C1031,Historico_y_Forms[[#This Row],[Proyecto]],D$2:D1031)</f>
        <v>210</v>
      </c>
      <c r="H1031">
        <f>SUMIF(C$2:C1031,Historico_y_Forms[[#This Row],[Proyecto]],F$2:F1031)</f>
        <v>0</v>
      </c>
      <c r="I1031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1031">
        <f>SUMIF(C$2:C1031,Historico_y_Forms[[#This Row],[Proyecto]],E$2:E1031)</f>
        <v>210</v>
      </c>
    </row>
    <row r="1032" spans="1:10" x14ac:dyDescent="0.25">
      <c r="A1032" s="167">
        <v>43799</v>
      </c>
      <c r="B1032">
        <v>43</v>
      </c>
      <c r="C1032" t="s">
        <v>153</v>
      </c>
      <c r="D1032">
        <v>2</v>
      </c>
      <c r="E1032">
        <v>0</v>
      </c>
      <c r="F1032">
        <v>0</v>
      </c>
      <c r="G1032">
        <f>SUMIF(C$2:C1032,Historico_y_Forms[[#This Row],[Proyecto]],D$2:D1032)</f>
        <v>84</v>
      </c>
      <c r="H1032">
        <f>SUMIF(C$2:C1032,Historico_y_Forms[[#This Row],[Proyecto]],F$2:F1032)</f>
        <v>0</v>
      </c>
      <c r="I1032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1032">
        <f>SUMIF(C$2:C1032,Historico_y_Forms[[#This Row],[Proyecto]],E$2:E1032)</f>
        <v>24</v>
      </c>
    </row>
    <row r="1033" spans="1:10" x14ac:dyDescent="0.25">
      <c r="A1033" s="167">
        <v>43799</v>
      </c>
      <c r="B1033">
        <v>21</v>
      </c>
      <c r="C1033" t="s">
        <v>139</v>
      </c>
      <c r="D1033">
        <v>0</v>
      </c>
      <c r="E1033">
        <v>0</v>
      </c>
      <c r="F1033">
        <v>0</v>
      </c>
      <c r="G1033">
        <f>SUMIF(C$2:C1033,Historico_y_Forms[[#This Row],[Proyecto]],D$2:D1033)</f>
        <v>0</v>
      </c>
      <c r="H1033">
        <f>SUMIF(C$2:C1033,Historico_y_Forms[[#This Row],[Proyecto]],F$2:F1033)</f>
        <v>0</v>
      </c>
      <c r="I103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033">
        <f>SUMIF(C$2:C1033,Historico_y_Forms[[#This Row],[Proyecto]],E$2:E1033)</f>
        <v>0</v>
      </c>
    </row>
    <row r="1034" spans="1:10" x14ac:dyDescent="0.25">
      <c r="A1034" s="167">
        <v>43799</v>
      </c>
      <c r="B1034">
        <v>2</v>
      </c>
      <c r="C1034" t="s">
        <v>51</v>
      </c>
      <c r="D1034">
        <v>0</v>
      </c>
      <c r="E1034">
        <v>0</v>
      </c>
      <c r="F1034">
        <v>0</v>
      </c>
      <c r="G1034">
        <f>SUMIF(C$2:C1034,Historico_y_Forms[[#This Row],[Proyecto]],D$2:D1034)</f>
        <v>0</v>
      </c>
      <c r="H1034">
        <f>SUMIF(C$2:C1034,Historico_y_Forms[[#This Row],[Proyecto]],F$2:F1034)</f>
        <v>0</v>
      </c>
      <c r="I103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034">
        <f>SUMIF(C$2:C1034,Historico_y_Forms[[#This Row],[Proyecto]],E$2:E1034)</f>
        <v>0</v>
      </c>
    </row>
    <row r="1035" spans="1:10" x14ac:dyDescent="0.25">
      <c r="A1035" s="167">
        <v>43799</v>
      </c>
      <c r="B1035">
        <v>3</v>
      </c>
      <c r="C1035" t="s">
        <v>52</v>
      </c>
      <c r="D1035">
        <v>0</v>
      </c>
      <c r="E1035">
        <v>0</v>
      </c>
      <c r="F1035">
        <v>0</v>
      </c>
      <c r="G1035">
        <f>SUMIF(C$2:C1035,Historico_y_Forms[[#This Row],[Proyecto]],D$2:D1035)</f>
        <v>0</v>
      </c>
      <c r="H1035">
        <f>SUMIF(C$2:C1035,Historico_y_Forms[[#This Row],[Proyecto]],F$2:F1035)</f>
        <v>0</v>
      </c>
      <c r="I103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035">
        <f>SUMIF(C$2:C1035,Historico_y_Forms[[#This Row],[Proyecto]],E$2:E1035)</f>
        <v>0</v>
      </c>
    </row>
    <row r="1036" spans="1:10" x14ac:dyDescent="0.25">
      <c r="A1036" s="167">
        <v>43799</v>
      </c>
      <c r="B1036">
        <v>1</v>
      </c>
      <c r="C1036" t="s">
        <v>50</v>
      </c>
      <c r="D1036">
        <v>13</v>
      </c>
      <c r="E1036">
        <v>18</v>
      </c>
      <c r="F1036">
        <v>1</v>
      </c>
      <c r="G1036">
        <f>SUMIF(C$2:C1036,Historico_y_Forms[[#This Row],[Proyecto]],D$2:D1036)</f>
        <v>382</v>
      </c>
      <c r="H1036">
        <f>SUMIF(C$2:C1036,Historico_y_Forms[[#This Row],[Proyecto]],F$2:F1036)</f>
        <v>16</v>
      </c>
      <c r="I1036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1036">
        <f>SUMIF(C$2:C1036,Historico_y_Forms[[#This Row],[Proyecto]],E$2:E1036)</f>
        <v>298</v>
      </c>
    </row>
    <row r="1037" spans="1:10" x14ac:dyDescent="0.25">
      <c r="A1037" s="167">
        <v>43830</v>
      </c>
      <c r="B1037">
        <v>22</v>
      </c>
      <c r="C1037" t="s">
        <v>140</v>
      </c>
      <c r="D1037">
        <v>0</v>
      </c>
      <c r="E1037">
        <v>0</v>
      </c>
      <c r="F1037">
        <v>0</v>
      </c>
      <c r="G1037">
        <f>SUMIF(C$2:C1037,Historico_y_Forms[[#This Row],[Proyecto]],D$2:D1037)</f>
        <v>0</v>
      </c>
      <c r="H1037">
        <f>SUMIF(C$2:C1037,Historico_y_Forms[[#This Row],[Proyecto]],F$2:F1037)</f>
        <v>0</v>
      </c>
      <c r="I10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037">
        <f>SUMIF(C$2:C1037,Historico_y_Forms[[#This Row],[Proyecto]],E$2:E1037)</f>
        <v>0</v>
      </c>
    </row>
    <row r="1038" spans="1:10" x14ac:dyDescent="0.25">
      <c r="A1038" s="167">
        <v>43830</v>
      </c>
      <c r="B1038">
        <v>16</v>
      </c>
      <c r="C1038" t="s">
        <v>136</v>
      </c>
      <c r="D1038">
        <v>0</v>
      </c>
      <c r="E1038">
        <v>0</v>
      </c>
      <c r="F1038">
        <v>0</v>
      </c>
      <c r="G1038">
        <f>SUMIF(C$2:C1038,Historico_y_Forms[[#This Row],[Proyecto]],D$2:D1038)</f>
        <v>0</v>
      </c>
      <c r="H1038">
        <f>SUMIF(C$2:C1038,Historico_y_Forms[[#This Row],[Proyecto]],F$2:F1038)</f>
        <v>0</v>
      </c>
      <c r="I10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38">
        <f>SUMIF(C$2:C1038,Historico_y_Forms[[#This Row],[Proyecto]],E$2:E1038)</f>
        <v>0</v>
      </c>
    </row>
    <row r="1039" spans="1:10" x14ac:dyDescent="0.25">
      <c r="A1039" s="167">
        <v>43830</v>
      </c>
      <c r="B1039">
        <v>17</v>
      </c>
      <c r="C1039" t="s">
        <v>137</v>
      </c>
      <c r="D1039">
        <v>0</v>
      </c>
      <c r="E1039">
        <v>0</v>
      </c>
      <c r="F1039">
        <v>0</v>
      </c>
      <c r="G1039">
        <f>SUMIF(C$2:C1039,Historico_y_Forms[[#This Row],[Proyecto]],D$2:D1039)</f>
        <v>0</v>
      </c>
      <c r="H1039">
        <f>SUMIF(C$2:C1039,Historico_y_Forms[[#This Row],[Proyecto]],F$2:F1039)</f>
        <v>0</v>
      </c>
      <c r="I103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39">
        <f>SUMIF(C$2:C1039,Historico_y_Forms[[#This Row],[Proyecto]],E$2:E1039)</f>
        <v>0</v>
      </c>
    </row>
    <row r="1040" spans="1:10" x14ac:dyDescent="0.25">
      <c r="A1040" s="167">
        <v>43830</v>
      </c>
      <c r="B1040">
        <v>11</v>
      </c>
      <c r="C1040" t="s">
        <v>131</v>
      </c>
      <c r="D1040">
        <v>36</v>
      </c>
      <c r="E1040">
        <v>30</v>
      </c>
      <c r="F1040">
        <v>7</v>
      </c>
      <c r="G1040">
        <f>SUMIF(C$2:C1040,Historico_y_Forms[[#This Row],[Proyecto]],D$2:D1040)</f>
        <v>260</v>
      </c>
      <c r="H1040">
        <f>SUMIF(C$2:C1040,Historico_y_Forms[[#This Row],[Proyecto]],F$2:F1040)</f>
        <v>7</v>
      </c>
      <c r="I1040">
        <f>VLOOKUP(Historico_y_Forms[[#This Row],[Proyecto]],Dim_Proyectos[[#All],[Proyecto]:[Fecha de terminacion]],5,0)-Historico_y_Forms[[#This Row],[Ventas acumuladas]]+Historico_y_Forms[[#This Row],[Desistimientos acumulados]]</f>
        <v>360</v>
      </c>
      <c r="J1040">
        <f>SUMIF(C$2:C1040,Historico_y_Forms[[#This Row],[Proyecto]],E$2:E1040)</f>
        <v>90</v>
      </c>
    </row>
    <row r="1041" spans="1:10" x14ac:dyDescent="0.25">
      <c r="A1041" s="167">
        <v>43830</v>
      </c>
      <c r="B1041">
        <v>40</v>
      </c>
      <c r="C1041" t="s">
        <v>149</v>
      </c>
      <c r="D1041">
        <v>0</v>
      </c>
      <c r="E1041">
        <v>0</v>
      </c>
      <c r="F1041">
        <v>0</v>
      </c>
      <c r="G1041">
        <f>SUMIF(C$2:C1041,Historico_y_Forms[[#This Row],[Proyecto]],D$2:D1041)</f>
        <v>392</v>
      </c>
      <c r="H1041">
        <f>SUMIF(C$2:C1041,Historico_y_Forms[[#This Row],[Proyecto]],F$2:F1041)</f>
        <v>0</v>
      </c>
      <c r="I10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041">
        <f>SUMIF(C$2:C1041,Historico_y_Forms[[#This Row],[Proyecto]],E$2:E1041)</f>
        <v>0</v>
      </c>
    </row>
    <row r="1042" spans="1:10" x14ac:dyDescent="0.25">
      <c r="A1042" s="167">
        <v>43830</v>
      </c>
      <c r="B1042">
        <v>12</v>
      </c>
      <c r="C1042" t="s">
        <v>132</v>
      </c>
      <c r="D1042">
        <v>0</v>
      </c>
      <c r="E1042">
        <v>0</v>
      </c>
      <c r="F1042">
        <v>0</v>
      </c>
      <c r="G1042">
        <f>SUMIF(C$2:C1042,Historico_y_Forms[[#This Row],[Proyecto]],D$2:D1042)</f>
        <v>0</v>
      </c>
      <c r="H1042">
        <f>SUMIF(C$2:C1042,Historico_y_Forms[[#This Row],[Proyecto]],F$2:F1042)</f>
        <v>0</v>
      </c>
      <c r="I104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042">
        <f>SUMIF(C$2:C1042,Historico_y_Forms[[#This Row],[Proyecto]],E$2:E1042)</f>
        <v>0</v>
      </c>
    </row>
    <row r="1043" spans="1:10" x14ac:dyDescent="0.25">
      <c r="A1043" s="167">
        <v>43830</v>
      </c>
      <c r="B1043">
        <v>13</v>
      </c>
      <c r="C1043" t="s">
        <v>133</v>
      </c>
      <c r="D1043">
        <v>0</v>
      </c>
      <c r="E1043">
        <v>0</v>
      </c>
      <c r="F1043">
        <v>0</v>
      </c>
      <c r="G1043">
        <f>SUMIF(C$2:C1043,Historico_y_Forms[[#This Row],[Proyecto]],D$2:D1043)</f>
        <v>0</v>
      </c>
      <c r="H1043">
        <f>SUMIF(C$2:C1043,Historico_y_Forms[[#This Row],[Proyecto]],F$2:F1043)</f>
        <v>0</v>
      </c>
      <c r="I104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043">
        <f>SUMIF(C$2:C1043,Historico_y_Forms[[#This Row],[Proyecto]],E$2:E1043)</f>
        <v>0</v>
      </c>
    </row>
    <row r="1044" spans="1:10" x14ac:dyDescent="0.25">
      <c r="A1044" s="167">
        <v>43830</v>
      </c>
      <c r="B1044">
        <v>14</v>
      </c>
      <c r="C1044" t="s">
        <v>134</v>
      </c>
      <c r="D1044">
        <v>0</v>
      </c>
      <c r="E1044">
        <v>0</v>
      </c>
      <c r="F1044">
        <v>0</v>
      </c>
      <c r="G1044">
        <f>SUMIF(C$2:C1044,Historico_y_Forms[[#This Row],[Proyecto]],D$2:D1044)</f>
        <v>0</v>
      </c>
      <c r="H1044">
        <f>SUMIF(C$2:C1044,Historico_y_Forms[[#This Row],[Proyecto]],F$2:F1044)</f>
        <v>0</v>
      </c>
      <c r="I10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44">
        <f>SUMIF(C$2:C1044,Historico_y_Forms[[#This Row],[Proyecto]],E$2:E1044)</f>
        <v>0</v>
      </c>
    </row>
    <row r="1045" spans="1:10" x14ac:dyDescent="0.25">
      <c r="A1045" s="167">
        <v>43830</v>
      </c>
      <c r="B1045">
        <v>15</v>
      </c>
      <c r="C1045" t="s">
        <v>135</v>
      </c>
      <c r="D1045">
        <v>0</v>
      </c>
      <c r="E1045">
        <v>0</v>
      </c>
      <c r="F1045">
        <v>0</v>
      </c>
      <c r="G1045">
        <f>SUMIF(C$2:C1045,Historico_y_Forms[[#This Row],[Proyecto]],D$2:D1045)</f>
        <v>0</v>
      </c>
      <c r="H1045">
        <f>SUMIF(C$2:C1045,Historico_y_Forms[[#This Row],[Proyecto]],F$2:F1045)</f>
        <v>0</v>
      </c>
      <c r="I104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45">
        <f>SUMIF(C$2:C1045,Historico_y_Forms[[#This Row],[Proyecto]],E$2:E1045)</f>
        <v>0</v>
      </c>
    </row>
    <row r="1046" spans="1:10" x14ac:dyDescent="0.25">
      <c r="A1046" s="167">
        <v>43830</v>
      </c>
      <c r="B1046">
        <v>41</v>
      </c>
      <c r="C1046" t="s">
        <v>150</v>
      </c>
      <c r="D1046">
        <v>1</v>
      </c>
      <c r="E1046">
        <v>0</v>
      </c>
      <c r="F1046">
        <v>0</v>
      </c>
      <c r="G1046">
        <f>SUMIF(C$2:C1046,Historico_y_Forms[[#This Row],[Proyecto]],D$2:D1046)</f>
        <v>150</v>
      </c>
      <c r="H1046">
        <f>SUMIF(C$2:C1046,Historico_y_Forms[[#This Row],[Proyecto]],F$2:F1046)</f>
        <v>0</v>
      </c>
      <c r="I104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046">
        <f>SUMIF(C$2:C1046,Historico_y_Forms[[#This Row],[Proyecto]],E$2:E1046)</f>
        <v>156</v>
      </c>
    </row>
    <row r="1047" spans="1:10" x14ac:dyDescent="0.25">
      <c r="A1047" s="167">
        <v>43830</v>
      </c>
      <c r="B1047">
        <v>10</v>
      </c>
      <c r="C1047" t="s">
        <v>81</v>
      </c>
      <c r="D1047">
        <v>0</v>
      </c>
      <c r="E1047">
        <v>0</v>
      </c>
      <c r="F1047">
        <v>0</v>
      </c>
      <c r="G1047">
        <f>SUMIF(C$2:C1047,Historico_y_Forms[[#This Row],[Proyecto]],D$2:D1047)</f>
        <v>0</v>
      </c>
      <c r="H1047">
        <f>SUMIF(C$2:C1047,Historico_y_Forms[[#This Row],[Proyecto]],F$2:F1047)</f>
        <v>0</v>
      </c>
      <c r="I104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47">
        <f>SUMIF(C$2:C1047,Historico_y_Forms[[#This Row],[Proyecto]],E$2:E1047)</f>
        <v>0</v>
      </c>
    </row>
    <row r="1048" spans="1:10" x14ac:dyDescent="0.25">
      <c r="A1048" s="167">
        <v>43830</v>
      </c>
      <c r="B1048">
        <v>23</v>
      </c>
      <c r="C1048" t="s">
        <v>142</v>
      </c>
      <c r="D1048">
        <v>0</v>
      </c>
      <c r="E1048">
        <v>0</v>
      </c>
      <c r="F1048">
        <v>0</v>
      </c>
      <c r="G1048">
        <f>SUMIF(C$2:C1048,Historico_y_Forms[[#This Row],[Proyecto]],D$2:D1048)</f>
        <v>100</v>
      </c>
      <c r="H1048">
        <f>SUMIF(C$2:C1048,Historico_y_Forms[[#This Row],[Proyecto]],F$2:F1048)</f>
        <v>0</v>
      </c>
      <c r="I104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48">
        <f>SUMIF(C$2:C1048,Historico_y_Forms[[#This Row],[Proyecto]],E$2:E1048)</f>
        <v>0</v>
      </c>
    </row>
    <row r="1049" spans="1:10" x14ac:dyDescent="0.25">
      <c r="A1049" s="167">
        <v>43830</v>
      </c>
      <c r="B1049">
        <v>24</v>
      </c>
      <c r="C1049" t="s">
        <v>143</v>
      </c>
      <c r="D1049">
        <v>0</v>
      </c>
      <c r="E1049">
        <v>0</v>
      </c>
      <c r="F1049">
        <v>0</v>
      </c>
      <c r="G1049">
        <f>SUMIF(C$2:C1049,Historico_y_Forms[[#This Row],[Proyecto]],D$2:D1049)</f>
        <v>87</v>
      </c>
      <c r="H1049">
        <f>SUMIF(C$2:C1049,Historico_y_Forms[[#This Row],[Proyecto]],F$2:F1049)</f>
        <v>11</v>
      </c>
      <c r="I104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049">
        <f>SUMIF(C$2:C1049,Historico_y_Forms[[#This Row],[Proyecto]],E$2:E1049)</f>
        <v>102</v>
      </c>
    </row>
    <row r="1050" spans="1:10" x14ac:dyDescent="0.25">
      <c r="A1050" s="167">
        <v>43830</v>
      </c>
      <c r="B1050">
        <v>25</v>
      </c>
      <c r="C1050" t="s">
        <v>92</v>
      </c>
      <c r="D1050">
        <v>0</v>
      </c>
      <c r="E1050">
        <v>0</v>
      </c>
      <c r="F1050">
        <v>0</v>
      </c>
      <c r="G1050">
        <f>SUMIF(C$2:C1050,Historico_y_Forms[[#This Row],[Proyecto]],D$2:D1050)</f>
        <v>0</v>
      </c>
      <c r="H1050">
        <f>SUMIF(C$2:C1050,Historico_y_Forms[[#This Row],[Proyecto]],F$2:F1050)</f>
        <v>0</v>
      </c>
      <c r="I105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50">
        <f>SUMIF(C$2:C1050,Historico_y_Forms[[#This Row],[Proyecto]],E$2:E1050)</f>
        <v>0</v>
      </c>
    </row>
    <row r="1051" spans="1:10" x14ac:dyDescent="0.25">
      <c r="A1051" s="167">
        <v>43830</v>
      </c>
      <c r="B1051">
        <v>26</v>
      </c>
      <c r="C1051" t="s">
        <v>141</v>
      </c>
      <c r="D1051">
        <v>0</v>
      </c>
      <c r="E1051">
        <v>0</v>
      </c>
      <c r="F1051">
        <v>0</v>
      </c>
      <c r="G1051">
        <f>SUMIF(C$2:C1051,Historico_y_Forms[[#This Row],[Proyecto]],D$2:D1051)</f>
        <v>0</v>
      </c>
      <c r="H1051">
        <f>SUMIF(C$2:C1051,Historico_y_Forms[[#This Row],[Proyecto]],F$2:F1051)</f>
        <v>0</v>
      </c>
      <c r="I105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51">
        <f>SUMIF(C$2:C1051,Historico_y_Forms[[#This Row],[Proyecto]],E$2:E1051)</f>
        <v>0</v>
      </c>
    </row>
    <row r="1052" spans="1:10" x14ac:dyDescent="0.25">
      <c r="A1052" s="167">
        <v>43830</v>
      </c>
      <c r="B1052">
        <v>7</v>
      </c>
      <c r="C1052" t="s">
        <v>128</v>
      </c>
      <c r="D1052">
        <v>0</v>
      </c>
      <c r="E1052">
        <v>0</v>
      </c>
      <c r="F1052">
        <v>0</v>
      </c>
      <c r="G1052">
        <f>SUMIF(C$2:C1052,Historico_y_Forms[[#This Row],[Proyecto]],D$2:D1052)</f>
        <v>0</v>
      </c>
      <c r="H1052">
        <f>SUMIF(C$2:C1052,Historico_y_Forms[[#This Row],[Proyecto]],F$2:F1052)</f>
        <v>0</v>
      </c>
      <c r="I105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52">
        <f>SUMIF(C$2:C1052,Historico_y_Forms[[#This Row],[Proyecto]],E$2:E1052)</f>
        <v>0</v>
      </c>
    </row>
    <row r="1053" spans="1:10" x14ac:dyDescent="0.25">
      <c r="A1053" s="167">
        <v>43830</v>
      </c>
      <c r="B1053">
        <v>27</v>
      </c>
      <c r="C1053" t="s">
        <v>30</v>
      </c>
      <c r="D1053">
        <v>0</v>
      </c>
      <c r="E1053">
        <v>0</v>
      </c>
      <c r="F1053">
        <v>0</v>
      </c>
      <c r="G1053">
        <f>SUMIF(C$2:C1053,Historico_y_Forms[[#This Row],[Proyecto]],D$2:D1053)</f>
        <v>0</v>
      </c>
      <c r="H1053">
        <f>SUMIF(C$2:C1053,Historico_y_Forms[[#This Row],[Proyecto]],F$2:F1053)</f>
        <v>0</v>
      </c>
      <c r="I10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53">
        <f>SUMIF(C$2:C1053,Historico_y_Forms[[#This Row],[Proyecto]],E$2:E1053)</f>
        <v>0</v>
      </c>
    </row>
    <row r="1054" spans="1:10" x14ac:dyDescent="0.25">
      <c r="A1054" s="167">
        <v>43830</v>
      </c>
      <c r="B1054">
        <v>28</v>
      </c>
      <c r="C1054" t="s">
        <v>31</v>
      </c>
      <c r="D1054">
        <v>0</v>
      </c>
      <c r="E1054">
        <v>0</v>
      </c>
      <c r="F1054">
        <v>0</v>
      </c>
      <c r="G1054">
        <f>SUMIF(C$2:C1054,Historico_y_Forms[[#This Row],[Proyecto]],D$2:D1054)</f>
        <v>0</v>
      </c>
      <c r="H1054">
        <f>SUMIF(C$2:C1054,Historico_y_Forms[[#This Row],[Proyecto]],F$2:F1054)</f>
        <v>0</v>
      </c>
      <c r="I10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54">
        <f>SUMIF(C$2:C1054,Historico_y_Forms[[#This Row],[Proyecto]],E$2:E1054)</f>
        <v>0</v>
      </c>
    </row>
    <row r="1055" spans="1:10" x14ac:dyDescent="0.25">
      <c r="A1055" s="167">
        <v>43830</v>
      </c>
      <c r="B1055">
        <v>44</v>
      </c>
      <c r="C1055" t="s">
        <v>154</v>
      </c>
      <c r="D1055">
        <v>0</v>
      </c>
      <c r="E1055">
        <v>0</v>
      </c>
      <c r="F1055">
        <v>0</v>
      </c>
      <c r="G1055">
        <f>SUMIF(C$2:C1055,Historico_y_Forms[[#This Row],[Proyecto]],D$2:D1055)</f>
        <v>91</v>
      </c>
      <c r="H1055">
        <f>SUMIF(C$2:C1055,Historico_y_Forms[[#This Row],[Proyecto]],F$2:F1055)</f>
        <v>0</v>
      </c>
      <c r="I1055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1055">
        <f>SUMIF(C$2:C1055,Historico_y_Forms[[#This Row],[Proyecto]],E$2:E1055)</f>
        <v>96</v>
      </c>
    </row>
    <row r="1056" spans="1:10" x14ac:dyDescent="0.25">
      <c r="A1056" s="167">
        <v>43830</v>
      </c>
      <c r="B1056">
        <v>37</v>
      </c>
      <c r="C1056" t="s">
        <v>146</v>
      </c>
      <c r="D1056">
        <v>0</v>
      </c>
      <c r="E1056">
        <v>3</v>
      </c>
      <c r="F1056">
        <v>0</v>
      </c>
      <c r="G1056">
        <f>SUMIF(C$2:C1056,Historico_y_Forms[[#This Row],[Proyecto]],D$2:D1056)</f>
        <v>187</v>
      </c>
      <c r="H1056">
        <f>SUMIF(C$2:C1056,Historico_y_Forms[[#This Row],[Proyecto]],F$2:F1056)</f>
        <v>0</v>
      </c>
      <c r="I105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056">
        <f>SUMIF(C$2:C1056,Historico_y_Forms[[#This Row],[Proyecto]],E$2:E1056)</f>
        <v>168</v>
      </c>
    </row>
    <row r="1057" spans="1:10" x14ac:dyDescent="0.25">
      <c r="A1057" s="167">
        <v>43830</v>
      </c>
      <c r="B1057">
        <v>6</v>
      </c>
      <c r="C1057" t="s">
        <v>127</v>
      </c>
      <c r="D1057">
        <v>0</v>
      </c>
      <c r="E1057">
        <v>0</v>
      </c>
      <c r="F1057">
        <v>0</v>
      </c>
      <c r="G1057">
        <f>SUMIF(C$2:C1057,Historico_y_Forms[[#This Row],[Proyecto]],D$2:D1057)</f>
        <v>0</v>
      </c>
      <c r="H1057">
        <f>SUMIF(C$2:C1057,Historico_y_Forms[[#This Row],[Proyecto]],F$2:F1057)</f>
        <v>0</v>
      </c>
      <c r="I105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57">
        <f>SUMIF(C$2:C1057,Historico_y_Forms[[#This Row],[Proyecto]],E$2:E1057)</f>
        <v>0</v>
      </c>
    </row>
    <row r="1058" spans="1:10" x14ac:dyDescent="0.25">
      <c r="A1058" s="167">
        <v>43830</v>
      </c>
      <c r="B1058">
        <v>5</v>
      </c>
      <c r="C1058" t="s">
        <v>125</v>
      </c>
      <c r="D1058">
        <v>1</v>
      </c>
      <c r="E1058">
        <v>10</v>
      </c>
      <c r="F1058">
        <v>0</v>
      </c>
      <c r="G1058">
        <f>SUMIF(C$2:C1058,Historico_y_Forms[[#This Row],[Proyecto]],D$2:D1058)</f>
        <v>111</v>
      </c>
      <c r="H1058">
        <f>SUMIF(C$2:C1058,Historico_y_Forms[[#This Row],[Proyecto]],F$2:F1058)</f>
        <v>6</v>
      </c>
      <c r="I1058">
        <f>VLOOKUP(Historico_y_Forms[[#This Row],[Proyecto]],Dim_Proyectos[[#All],[Proyecto]:[Fecha de terminacion]],5,0)-Historico_y_Forms[[#This Row],[Ventas acumuladas]]+Historico_y_Forms[[#This Row],[Desistimientos acumulados]]</f>
        <v>111</v>
      </c>
      <c r="J1058">
        <f>SUMIF(C$2:C1058,Historico_y_Forms[[#This Row],[Proyecto]],E$2:E1058)</f>
        <v>150</v>
      </c>
    </row>
    <row r="1059" spans="1:10" x14ac:dyDescent="0.25">
      <c r="A1059" s="167">
        <v>43830</v>
      </c>
      <c r="B1059">
        <v>38</v>
      </c>
      <c r="C1059" t="s">
        <v>147</v>
      </c>
      <c r="D1059">
        <v>0</v>
      </c>
      <c r="E1059">
        <v>0</v>
      </c>
      <c r="F1059">
        <v>0</v>
      </c>
      <c r="G1059">
        <f>SUMIF(C$2:C1059,Historico_y_Forms[[#This Row],[Proyecto]],D$2:D1059)</f>
        <v>192</v>
      </c>
      <c r="H1059">
        <f>SUMIF(C$2:C1059,Historico_y_Forms[[#This Row],[Proyecto]],F$2:F1059)</f>
        <v>2</v>
      </c>
      <c r="I105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59">
        <f>SUMIF(C$2:C1059,Historico_y_Forms[[#This Row],[Proyecto]],E$2:E1059)</f>
        <v>0</v>
      </c>
    </row>
    <row r="1060" spans="1:10" x14ac:dyDescent="0.25">
      <c r="A1060" s="167">
        <v>43830</v>
      </c>
      <c r="B1060">
        <v>4</v>
      </c>
      <c r="C1060" t="s">
        <v>126</v>
      </c>
      <c r="D1060">
        <v>3</v>
      </c>
      <c r="E1060">
        <v>173</v>
      </c>
      <c r="F1060">
        <v>5</v>
      </c>
      <c r="G1060">
        <f>SUMIF(C$2:C1060,Historico_y_Forms[[#This Row],[Proyecto]],D$2:D1060)</f>
        <v>173</v>
      </c>
      <c r="H1060">
        <f>SUMIF(C$2:C1060,Historico_y_Forms[[#This Row],[Proyecto]],F$2:F1060)</f>
        <v>11</v>
      </c>
      <c r="I1060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1060">
        <f>SUMIF(C$2:C1060,Historico_y_Forms[[#This Row],[Proyecto]],E$2:E1060)</f>
        <v>1862</v>
      </c>
    </row>
    <row r="1061" spans="1:10" x14ac:dyDescent="0.25">
      <c r="A1061" s="167">
        <v>43830</v>
      </c>
      <c r="B1061">
        <v>8</v>
      </c>
      <c r="C1061" t="s">
        <v>77</v>
      </c>
      <c r="D1061">
        <v>3</v>
      </c>
      <c r="E1061">
        <v>3</v>
      </c>
      <c r="F1061">
        <v>1</v>
      </c>
      <c r="G1061">
        <f>SUMIF(C$2:C1061,Historico_y_Forms[[#This Row],[Proyecto]],D$2:D1061)</f>
        <v>85</v>
      </c>
      <c r="H1061">
        <f>SUMIF(C$2:C1061,Historico_y_Forms[[#This Row],[Proyecto]],F$2:F1061)</f>
        <v>11</v>
      </c>
      <c r="I1061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1061">
        <f>SUMIF(C$2:C1061,Historico_y_Forms[[#This Row],[Proyecto]],E$2:E1061)</f>
        <v>57</v>
      </c>
    </row>
    <row r="1062" spans="1:10" x14ac:dyDescent="0.25">
      <c r="A1062" s="167">
        <v>43830</v>
      </c>
      <c r="B1062">
        <v>18</v>
      </c>
      <c r="C1062" t="s">
        <v>152</v>
      </c>
      <c r="D1062">
        <v>0</v>
      </c>
      <c r="E1062">
        <v>2</v>
      </c>
      <c r="F1062">
        <v>0</v>
      </c>
      <c r="G1062">
        <f>SUMIF(C$2:C1062,Historico_y_Forms[[#This Row],[Proyecto]],D$2:D1062)</f>
        <v>165</v>
      </c>
      <c r="H1062">
        <f>SUMIF(C$2:C1062,Historico_y_Forms[[#This Row],[Proyecto]],F$2:F1062)</f>
        <v>2</v>
      </c>
      <c r="I106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062">
        <f>SUMIF(C$2:C1062,Historico_y_Forms[[#This Row],[Proyecto]],E$2:E1062)</f>
        <v>174</v>
      </c>
    </row>
    <row r="1063" spans="1:10" x14ac:dyDescent="0.25">
      <c r="A1063" s="167">
        <v>43830</v>
      </c>
      <c r="B1063">
        <v>19</v>
      </c>
      <c r="C1063" t="s">
        <v>138</v>
      </c>
      <c r="D1063">
        <v>4</v>
      </c>
      <c r="E1063">
        <v>6</v>
      </c>
      <c r="F1063">
        <v>0</v>
      </c>
      <c r="G1063">
        <f>SUMIF(C$2:C1063,Historico_y_Forms[[#This Row],[Proyecto]],D$2:D1063)</f>
        <v>116</v>
      </c>
      <c r="H1063">
        <f>SUMIF(C$2:C1063,Historico_y_Forms[[#This Row],[Proyecto]],F$2:F1063)</f>
        <v>9</v>
      </c>
      <c r="I1063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1063">
        <f>SUMIF(C$2:C1063,Historico_y_Forms[[#This Row],[Proyecto]],E$2:E1063)</f>
        <v>122</v>
      </c>
    </row>
    <row r="1064" spans="1:10" x14ac:dyDescent="0.25">
      <c r="A1064" s="167">
        <v>43830</v>
      </c>
      <c r="B1064">
        <v>20</v>
      </c>
      <c r="C1064" t="s">
        <v>88</v>
      </c>
      <c r="D1064">
        <v>0</v>
      </c>
      <c r="E1064">
        <v>0</v>
      </c>
      <c r="F1064">
        <v>0</v>
      </c>
      <c r="G1064">
        <f>SUMIF(C$2:C1064,Historico_y_Forms[[#This Row],[Proyecto]],D$2:D1064)</f>
        <v>0</v>
      </c>
      <c r="H1064">
        <f>SUMIF(C$2:C1064,Historico_y_Forms[[#This Row],[Proyecto]],F$2:F1064)</f>
        <v>0</v>
      </c>
      <c r="I10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64">
        <f>SUMIF(C$2:C1064,Historico_y_Forms[[#This Row],[Proyecto]],E$2:E1064)</f>
        <v>0</v>
      </c>
    </row>
    <row r="1065" spans="1:10" x14ac:dyDescent="0.25">
      <c r="A1065" s="167">
        <v>43830</v>
      </c>
      <c r="B1065">
        <v>45</v>
      </c>
      <c r="C1065" t="s">
        <v>155</v>
      </c>
      <c r="D1065">
        <v>0</v>
      </c>
      <c r="E1065">
        <v>0</v>
      </c>
      <c r="F1065">
        <v>0</v>
      </c>
      <c r="G1065">
        <f>SUMIF(C$2:C1065,Historico_y_Forms[[#This Row],[Proyecto]],D$2:D1065)</f>
        <v>133</v>
      </c>
      <c r="H1065">
        <f>SUMIF(C$2:C1065,Historico_y_Forms[[#This Row],[Proyecto]],F$2:F1065)</f>
        <v>0</v>
      </c>
      <c r="I106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065">
        <f>SUMIF(C$2:C1065,Historico_y_Forms[[#This Row],[Proyecto]],E$2:E1065)</f>
        <v>0</v>
      </c>
    </row>
    <row r="1066" spans="1:10" x14ac:dyDescent="0.25">
      <c r="A1066" s="167">
        <v>43830</v>
      </c>
      <c r="B1066">
        <v>31</v>
      </c>
      <c r="C1066" t="s">
        <v>97</v>
      </c>
      <c r="D1066">
        <v>0</v>
      </c>
      <c r="E1066">
        <v>0</v>
      </c>
      <c r="F1066">
        <v>0</v>
      </c>
      <c r="G1066">
        <f>SUMIF(C$2:C1066,Historico_y_Forms[[#This Row],[Proyecto]],D$2:D1066)</f>
        <v>0</v>
      </c>
      <c r="H1066">
        <f>SUMIF(C$2:C1066,Historico_y_Forms[[#This Row],[Proyecto]],F$2:F1066)</f>
        <v>0</v>
      </c>
      <c r="I10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66">
        <f>SUMIF(C$2:C1066,Historico_y_Forms[[#This Row],[Proyecto]],E$2:E1066)</f>
        <v>0</v>
      </c>
    </row>
    <row r="1067" spans="1:10" x14ac:dyDescent="0.25">
      <c r="A1067" s="167">
        <v>43830</v>
      </c>
      <c r="B1067">
        <v>32</v>
      </c>
      <c r="C1067" t="s">
        <v>100</v>
      </c>
      <c r="D1067">
        <v>0</v>
      </c>
      <c r="E1067">
        <v>0</v>
      </c>
      <c r="F1067">
        <v>0</v>
      </c>
      <c r="G1067">
        <f>SUMIF(C$2:C1067,Historico_y_Forms[[#This Row],[Proyecto]],D$2:D1067)</f>
        <v>0</v>
      </c>
      <c r="H1067">
        <f>SUMIF(C$2:C1067,Historico_y_Forms[[#This Row],[Proyecto]],F$2:F1067)</f>
        <v>0</v>
      </c>
      <c r="I106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67">
        <f>SUMIF(C$2:C1067,Historico_y_Forms[[#This Row],[Proyecto]],E$2:E1067)</f>
        <v>0</v>
      </c>
    </row>
    <row r="1068" spans="1:10" x14ac:dyDescent="0.25">
      <c r="A1068" s="167">
        <v>43830</v>
      </c>
      <c r="B1068">
        <v>33</v>
      </c>
      <c r="C1068" t="s">
        <v>101</v>
      </c>
      <c r="D1068">
        <v>0</v>
      </c>
      <c r="E1068">
        <v>0</v>
      </c>
      <c r="F1068">
        <v>0</v>
      </c>
      <c r="G1068">
        <f>SUMIF(C$2:C1068,Historico_y_Forms[[#This Row],[Proyecto]],D$2:D1068)</f>
        <v>0</v>
      </c>
      <c r="H1068">
        <f>SUMIF(C$2:C1068,Historico_y_Forms[[#This Row],[Proyecto]],F$2:F1068)</f>
        <v>0</v>
      </c>
      <c r="I106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068">
        <f>SUMIF(C$2:C1068,Historico_y_Forms[[#This Row],[Proyecto]],E$2:E1068)</f>
        <v>0</v>
      </c>
    </row>
    <row r="1069" spans="1:10" x14ac:dyDescent="0.25">
      <c r="A1069" s="167">
        <v>43830</v>
      </c>
      <c r="B1069">
        <v>34</v>
      </c>
      <c r="C1069" t="s">
        <v>102</v>
      </c>
      <c r="D1069">
        <v>0</v>
      </c>
      <c r="E1069">
        <v>0</v>
      </c>
      <c r="F1069">
        <v>0</v>
      </c>
      <c r="G1069">
        <f>SUMIF(C$2:C1069,Historico_y_Forms[[#This Row],[Proyecto]],D$2:D1069)</f>
        <v>0</v>
      </c>
      <c r="H1069">
        <f>SUMIF(C$2:C1069,Historico_y_Forms[[#This Row],[Proyecto]],F$2:F1069)</f>
        <v>0</v>
      </c>
      <c r="I106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069">
        <f>SUMIF(C$2:C1069,Historico_y_Forms[[#This Row],[Proyecto]],E$2:E1069)</f>
        <v>0</v>
      </c>
    </row>
    <row r="1070" spans="1:10" x14ac:dyDescent="0.25">
      <c r="A1070" s="167">
        <v>43830</v>
      </c>
      <c r="B1070">
        <v>29</v>
      </c>
      <c r="C1070" t="s">
        <v>32</v>
      </c>
      <c r="D1070">
        <v>0</v>
      </c>
      <c r="E1070">
        <v>0</v>
      </c>
      <c r="F1070">
        <v>0</v>
      </c>
      <c r="G1070">
        <f>SUMIF(C$2:C1070,Historico_y_Forms[[#This Row],[Proyecto]],D$2:D1070)</f>
        <v>0</v>
      </c>
      <c r="H1070">
        <f>SUMIF(C$2:C1070,Historico_y_Forms[[#This Row],[Proyecto]],F$2:F1070)</f>
        <v>0</v>
      </c>
      <c r="I10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70">
        <f>SUMIF(C$2:C1070,Historico_y_Forms[[#This Row],[Proyecto]],E$2:E1070)</f>
        <v>0</v>
      </c>
    </row>
    <row r="1071" spans="1:10" x14ac:dyDescent="0.25">
      <c r="A1071" s="167">
        <v>43830</v>
      </c>
      <c r="B1071">
        <v>30</v>
      </c>
      <c r="C1071" t="s">
        <v>33</v>
      </c>
      <c r="D1071">
        <v>0</v>
      </c>
      <c r="E1071">
        <v>0</v>
      </c>
      <c r="F1071">
        <v>0</v>
      </c>
      <c r="G1071">
        <f>SUMIF(C$2:C1071,Historico_y_Forms[[#This Row],[Proyecto]],D$2:D1071)</f>
        <v>0</v>
      </c>
      <c r="H1071">
        <f>SUMIF(C$2:C1071,Historico_y_Forms[[#This Row],[Proyecto]],F$2:F1071)</f>
        <v>0</v>
      </c>
      <c r="I10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071">
        <f>SUMIF(C$2:C1071,Historico_y_Forms[[#This Row],[Proyecto]],E$2:E1071)</f>
        <v>0</v>
      </c>
    </row>
    <row r="1072" spans="1:10" x14ac:dyDescent="0.25">
      <c r="A1072" s="167">
        <v>43830</v>
      </c>
      <c r="B1072">
        <v>9</v>
      </c>
      <c r="C1072" t="s">
        <v>130</v>
      </c>
      <c r="D1072">
        <v>0</v>
      </c>
      <c r="E1072">
        <v>0</v>
      </c>
      <c r="F1072">
        <v>0</v>
      </c>
      <c r="G1072">
        <f>SUMIF(C$2:C1072,Historico_y_Forms[[#This Row],[Proyecto]],D$2:D1072)</f>
        <v>0</v>
      </c>
      <c r="H1072">
        <f>SUMIF(C$2:C1072,Historico_y_Forms[[#This Row],[Proyecto]],F$2:F1072)</f>
        <v>0</v>
      </c>
      <c r="I107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072">
        <f>SUMIF(C$2:C1072,Historico_y_Forms[[#This Row],[Proyecto]],E$2:E1072)</f>
        <v>0</v>
      </c>
    </row>
    <row r="1073" spans="1:10" x14ac:dyDescent="0.25">
      <c r="A1073" s="167">
        <v>43830</v>
      </c>
      <c r="B1073">
        <v>35</v>
      </c>
      <c r="C1073" t="s">
        <v>144</v>
      </c>
      <c r="D1073">
        <v>0</v>
      </c>
      <c r="E1073">
        <v>0</v>
      </c>
      <c r="F1073">
        <v>0</v>
      </c>
      <c r="G1073">
        <f>SUMIF(C$2:C1073,Historico_y_Forms[[#This Row],[Proyecto]],D$2:D1073)</f>
        <v>0</v>
      </c>
      <c r="H1073">
        <f>SUMIF(C$2:C1073,Historico_y_Forms[[#This Row],[Proyecto]],F$2:F1073)</f>
        <v>0</v>
      </c>
      <c r="I10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73">
        <f>SUMIF(C$2:C1073,Historico_y_Forms[[#This Row],[Proyecto]],E$2:E1073)</f>
        <v>0</v>
      </c>
    </row>
    <row r="1074" spans="1:10" x14ac:dyDescent="0.25">
      <c r="A1074" s="167">
        <v>43830</v>
      </c>
      <c r="B1074">
        <v>42</v>
      </c>
      <c r="C1074" t="s">
        <v>151</v>
      </c>
      <c r="D1074">
        <v>27</v>
      </c>
      <c r="E1074">
        <v>10</v>
      </c>
      <c r="F1074">
        <v>0</v>
      </c>
      <c r="G1074">
        <f>SUMIF(C$2:C1074,Historico_y_Forms[[#This Row],[Proyecto]],D$2:D1074)</f>
        <v>158</v>
      </c>
      <c r="H1074">
        <f>SUMIF(C$2:C1074,Historico_y_Forms[[#This Row],[Proyecto]],F$2:F1074)</f>
        <v>0</v>
      </c>
      <c r="I1074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1074">
        <f>SUMIF(C$2:C1074,Historico_y_Forms[[#This Row],[Proyecto]],E$2:E1074)</f>
        <v>90</v>
      </c>
    </row>
    <row r="1075" spans="1:10" x14ac:dyDescent="0.25">
      <c r="A1075" s="167">
        <v>43830</v>
      </c>
      <c r="B1075">
        <v>39</v>
      </c>
      <c r="C1075" t="s">
        <v>178</v>
      </c>
      <c r="D1075">
        <v>2</v>
      </c>
      <c r="E1075">
        <v>3</v>
      </c>
      <c r="F1075">
        <v>0</v>
      </c>
      <c r="G1075">
        <f>SUMIF(C$2:C1075,Historico_y_Forms[[#This Row],[Proyecto]],D$2:D1075)</f>
        <v>106</v>
      </c>
      <c r="H1075">
        <f>SUMIF(C$2:C1075,Historico_y_Forms[[#This Row],[Proyecto]],F$2:F1075)</f>
        <v>0</v>
      </c>
      <c r="I1075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1075">
        <f>SUMIF(C$2:C1075,Historico_y_Forms[[#This Row],[Proyecto]],E$2:E1075)</f>
        <v>101</v>
      </c>
    </row>
    <row r="1076" spans="1:10" x14ac:dyDescent="0.25">
      <c r="A1076" s="167">
        <v>43830</v>
      </c>
      <c r="B1076">
        <v>36</v>
      </c>
      <c r="C1076" t="s">
        <v>145</v>
      </c>
      <c r="D1076">
        <v>0</v>
      </c>
      <c r="E1076">
        <v>6</v>
      </c>
      <c r="F1076">
        <v>0</v>
      </c>
      <c r="G1076">
        <f>SUMIF(C$2:C1076,Historico_y_Forms[[#This Row],[Proyecto]],D$2:D1076)</f>
        <v>210</v>
      </c>
      <c r="H1076">
        <f>SUMIF(C$2:C1076,Historico_y_Forms[[#This Row],[Proyecto]],F$2:F1076)</f>
        <v>0</v>
      </c>
      <c r="I1076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1076">
        <f>SUMIF(C$2:C1076,Historico_y_Forms[[#This Row],[Proyecto]],E$2:E1076)</f>
        <v>216</v>
      </c>
    </row>
    <row r="1077" spans="1:10" x14ac:dyDescent="0.25">
      <c r="A1077" s="167">
        <v>43830</v>
      </c>
      <c r="B1077">
        <v>43</v>
      </c>
      <c r="C1077" t="s">
        <v>153</v>
      </c>
      <c r="D1077">
        <v>2</v>
      </c>
      <c r="E1077">
        <v>0</v>
      </c>
      <c r="F1077">
        <v>0</v>
      </c>
      <c r="G1077">
        <f>SUMIF(C$2:C1077,Historico_y_Forms[[#This Row],[Proyecto]],D$2:D1077)</f>
        <v>86</v>
      </c>
      <c r="H1077">
        <f>SUMIF(C$2:C1077,Historico_y_Forms[[#This Row],[Proyecto]],F$2:F1077)</f>
        <v>0</v>
      </c>
      <c r="I10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077">
        <f>SUMIF(C$2:C1077,Historico_y_Forms[[#This Row],[Proyecto]],E$2:E1077)</f>
        <v>24</v>
      </c>
    </row>
    <row r="1078" spans="1:10" x14ac:dyDescent="0.25">
      <c r="A1078" s="167">
        <v>43830</v>
      </c>
      <c r="B1078">
        <v>21</v>
      </c>
      <c r="C1078" t="s">
        <v>139</v>
      </c>
      <c r="D1078">
        <v>0</v>
      </c>
      <c r="E1078">
        <v>0</v>
      </c>
      <c r="F1078">
        <v>0</v>
      </c>
      <c r="G1078">
        <f>SUMIF(C$2:C1078,Historico_y_Forms[[#This Row],[Proyecto]],D$2:D1078)</f>
        <v>0</v>
      </c>
      <c r="H1078">
        <f>SUMIF(C$2:C1078,Historico_y_Forms[[#This Row],[Proyecto]],F$2:F1078)</f>
        <v>0</v>
      </c>
      <c r="I107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078">
        <f>SUMIF(C$2:C1078,Historico_y_Forms[[#This Row],[Proyecto]],E$2:E1078)</f>
        <v>0</v>
      </c>
    </row>
    <row r="1079" spans="1:10" x14ac:dyDescent="0.25">
      <c r="A1079" s="167">
        <v>43830</v>
      </c>
      <c r="B1079">
        <v>2</v>
      </c>
      <c r="C1079" t="s">
        <v>51</v>
      </c>
      <c r="D1079">
        <v>0</v>
      </c>
      <c r="E1079">
        <v>0</v>
      </c>
      <c r="F1079">
        <v>0</v>
      </c>
      <c r="G1079">
        <f>SUMIF(C$2:C1079,Historico_y_Forms[[#This Row],[Proyecto]],D$2:D1079)</f>
        <v>0</v>
      </c>
      <c r="H1079">
        <f>SUMIF(C$2:C1079,Historico_y_Forms[[#This Row],[Proyecto]],F$2:F1079)</f>
        <v>0</v>
      </c>
      <c r="I107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079">
        <f>SUMIF(C$2:C1079,Historico_y_Forms[[#This Row],[Proyecto]],E$2:E1079)</f>
        <v>0</v>
      </c>
    </row>
    <row r="1080" spans="1:10" x14ac:dyDescent="0.25">
      <c r="A1080" s="167">
        <v>43830</v>
      </c>
      <c r="B1080">
        <v>3</v>
      </c>
      <c r="C1080" t="s">
        <v>52</v>
      </c>
      <c r="D1080">
        <v>0</v>
      </c>
      <c r="E1080">
        <v>0</v>
      </c>
      <c r="F1080">
        <v>0</v>
      </c>
      <c r="G1080">
        <f>SUMIF(C$2:C1080,Historico_y_Forms[[#This Row],[Proyecto]],D$2:D1080)</f>
        <v>0</v>
      </c>
      <c r="H1080">
        <f>SUMIF(C$2:C1080,Historico_y_Forms[[#This Row],[Proyecto]],F$2:F1080)</f>
        <v>0</v>
      </c>
      <c r="I108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080">
        <f>SUMIF(C$2:C1080,Historico_y_Forms[[#This Row],[Proyecto]],E$2:E1080)</f>
        <v>0</v>
      </c>
    </row>
    <row r="1081" spans="1:10" x14ac:dyDescent="0.25">
      <c r="A1081" s="167">
        <v>43830</v>
      </c>
      <c r="B1081">
        <v>1</v>
      </c>
      <c r="C1081" t="s">
        <v>50</v>
      </c>
      <c r="D1081">
        <v>8</v>
      </c>
      <c r="E1081">
        <v>18</v>
      </c>
      <c r="F1081">
        <v>6</v>
      </c>
      <c r="G1081">
        <f>SUMIF(C$2:C1081,Historico_y_Forms[[#This Row],[Proyecto]],D$2:D1081)</f>
        <v>390</v>
      </c>
      <c r="H1081">
        <f>SUMIF(C$2:C1081,Historico_y_Forms[[#This Row],[Proyecto]],F$2:F1081)</f>
        <v>22</v>
      </c>
      <c r="I1081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1081">
        <f>SUMIF(C$2:C1081,Historico_y_Forms[[#This Row],[Proyecto]],E$2:E1081)</f>
        <v>316</v>
      </c>
    </row>
    <row r="1082" spans="1:10" x14ac:dyDescent="0.25">
      <c r="A1082" s="167">
        <v>43861</v>
      </c>
      <c r="B1082">
        <v>22</v>
      </c>
      <c r="C1082" t="s">
        <v>140</v>
      </c>
      <c r="D1082">
        <v>0</v>
      </c>
      <c r="E1082">
        <v>0</v>
      </c>
      <c r="F1082">
        <v>0</v>
      </c>
      <c r="G1082">
        <f>SUMIF(C$2:C1082,Historico_y_Forms[[#This Row],[Proyecto]],D$2:D1082)</f>
        <v>0</v>
      </c>
      <c r="H1082">
        <f>SUMIF(C$2:C1082,Historico_y_Forms[[#This Row],[Proyecto]],F$2:F1082)</f>
        <v>0</v>
      </c>
      <c r="I10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082">
        <f>SUMIF(C$2:C1082,Historico_y_Forms[[#This Row],[Proyecto]],E$2:E1082)</f>
        <v>0</v>
      </c>
    </row>
    <row r="1083" spans="1:10" x14ac:dyDescent="0.25">
      <c r="A1083" s="167">
        <v>43861</v>
      </c>
      <c r="B1083">
        <v>16</v>
      </c>
      <c r="C1083" t="s">
        <v>136</v>
      </c>
      <c r="D1083">
        <v>0</v>
      </c>
      <c r="E1083">
        <v>0</v>
      </c>
      <c r="F1083">
        <v>0</v>
      </c>
      <c r="G1083">
        <f>SUMIF(C$2:C1083,Historico_y_Forms[[#This Row],[Proyecto]],D$2:D1083)</f>
        <v>0</v>
      </c>
      <c r="H1083">
        <f>SUMIF(C$2:C1083,Historico_y_Forms[[#This Row],[Proyecto]],F$2:F1083)</f>
        <v>0</v>
      </c>
      <c r="I10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83">
        <f>SUMIF(C$2:C1083,Historico_y_Forms[[#This Row],[Proyecto]],E$2:E1083)</f>
        <v>0</v>
      </c>
    </row>
    <row r="1084" spans="1:10" x14ac:dyDescent="0.25">
      <c r="A1084" s="167">
        <v>43861</v>
      </c>
      <c r="B1084">
        <v>17</v>
      </c>
      <c r="C1084" t="s">
        <v>137</v>
      </c>
      <c r="D1084">
        <v>0</v>
      </c>
      <c r="E1084">
        <v>0</v>
      </c>
      <c r="F1084">
        <v>0</v>
      </c>
      <c r="G1084">
        <f>SUMIF(C$2:C1084,Historico_y_Forms[[#This Row],[Proyecto]],D$2:D1084)</f>
        <v>0</v>
      </c>
      <c r="H1084">
        <f>SUMIF(C$2:C1084,Historico_y_Forms[[#This Row],[Proyecto]],F$2:F1084)</f>
        <v>0</v>
      </c>
      <c r="I108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084">
        <f>SUMIF(C$2:C1084,Historico_y_Forms[[#This Row],[Proyecto]],E$2:E1084)</f>
        <v>0</v>
      </c>
    </row>
    <row r="1085" spans="1:10" x14ac:dyDescent="0.25">
      <c r="A1085" s="167">
        <v>43861</v>
      </c>
      <c r="B1085">
        <v>11</v>
      </c>
      <c r="C1085" t="s">
        <v>131</v>
      </c>
      <c r="D1085">
        <v>37</v>
      </c>
      <c r="E1085">
        <v>30</v>
      </c>
      <c r="F1085">
        <v>3</v>
      </c>
      <c r="G1085">
        <f>SUMIF(C$2:C1085,Historico_y_Forms[[#This Row],[Proyecto]],D$2:D1085)</f>
        <v>297</v>
      </c>
      <c r="H1085">
        <f>SUMIF(C$2:C1085,Historico_y_Forms[[#This Row],[Proyecto]],F$2:F1085)</f>
        <v>10</v>
      </c>
      <c r="I1085">
        <f>VLOOKUP(Historico_y_Forms[[#This Row],[Proyecto]],Dim_Proyectos[[#All],[Proyecto]:[Fecha de terminacion]],5,0)-Historico_y_Forms[[#This Row],[Ventas acumuladas]]+Historico_y_Forms[[#This Row],[Desistimientos acumulados]]</f>
        <v>326</v>
      </c>
      <c r="J1085">
        <f>SUMIF(C$2:C1085,Historico_y_Forms[[#This Row],[Proyecto]],E$2:E1085)</f>
        <v>120</v>
      </c>
    </row>
    <row r="1086" spans="1:10" x14ac:dyDescent="0.25">
      <c r="A1086" s="167">
        <v>43861</v>
      </c>
      <c r="B1086">
        <v>40</v>
      </c>
      <c r="C1086" t="s">
        <v>149</v>
      </c>
      <c r="D1086">
        <v>0</v>
      </c>
      <c r="E1086">
        <v>0</v>
      </c>
      <c r="F1086">
        <v>0</v>
      </c>
      <c r="G1086">
        <f>SUMIF(C$2:C1086,Historico_y_Forms[[#This Row],[Proyecto]],D$2:D1086)</f>
        <v>392</v>
      </c>
      <c r="H1086">
        <f>SUMIF(C$2:C1086,Historico_y_Forms[[#This Row],[Proyecto]],F$2:F1086)</f>
        <v>0</v>
      </c>
      <c r="I108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086">
        <f>SUMIF(C$2:C1086,Historico_y_Forms[[#This Row],[Proyecto]],E$2:E1086)</f>
        <v>0</v>
      </c>
    </row>
    <row r="1087" spans="1:10" x14ac:dyDescent="0.25">
      <c r="A1087" s="167">
        <v>43861</v>
      </c>
      <c r="B1087">
        <v>12</v>
      </c>
      <c r="C1087" t="s">
        <v>132</v>
      </c>
      <c r="D1087">
        <v>0</v>
      </c>
      <c r="E1087">
        <v>0</v>
      </c>
      <c r="F1087">
        <v>0</v>
      </c>
      <c r="G1087">
        <f>SUMIF(C$2:C1087,Historico_y_Forms[[#This Row],[Proyecto]],D$2:D1087)</f>
        <v>0</v>
      </c>
      <c r="H1087">
        <f>SUMIF(C$2:C1087,Historico_y_Forms[[#This Row],[Proyecto]],F$2:F1087)</f>
        <v>0</v>
      </c>
      <c r="I108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087">
        <f>SUMIF(C$2:C1087,Historico_y_Forms[[#This Row],[Proyecto]],E$2:E1087)</f>
        <v>0</v>
      </c>
    </row>
    <row r="1088" spans="1:10" x14ac:dyDescent="0.25">
      <c r="A1088" s="167">
        <v>43861</v>
      </c>
      <c r="B1088">
        <v>13</v>
      </c>
      <c r="C1088" t="s">
        <v>133</v>
      </c>
      <c r="D1088">
        <v>0</v>
      </c>
      <c r="E1088">
        <v>0</v>
      </c>
      <c r="F1088">
        <v>0</v>
      </c>
      <c r="G1088">
        <f>SUMIF(C$2:C1088,Historico_y_Forms[[#This Row],[Proyecto]],D$2:D1088)</f>
        <v>0</v>
      </c>
      <c r="H1088">
        <f>SUMIF(C$2:C1088,Historico_y_Forms[[#This Row],[Proyecto]],F$2:F1088)</f>
        <v>0</v>
      </c>
      <c r="I108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088">
        <f>SUMIF(C$2:C1088,Historico_y_Forms[[#This Row],[Proyecto]],E$2:E1088)</f>
        <v>0</v>
      </c>
    </row>
    <row r="1089" spans="1:10" x14ac:dyDescent="0.25">
      <c r="A1089" s="167">
        <v>43861</v>
      </c>
      <c r="B1089">
        <v>14</v>
      </c>
      <c r="C1089" t="s">
        <v>134</v>
      </c>
      <c r="D1089">
        <v>0</v>
      </c>
      <c r="E1089">
        <v>0</v>
      </c>
      <c r="F1089">
        <v>0</v>
      </c>
      <c r="G1089">
        <f>SUMIF(C$2:C1089,Historico_y_Forms[[#This Row],[Proyecto]],D$2:D1089)</f>
        <v>0</v>
      </c>
      <c r="H1089">
        <f>SUMIF(C$2:C1089,Historico_y_Forms[[#This Row],[Proyecto]],F$2:F1089)</f>
        <v>0</v>
      </c>
      <c r="I10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089">
        <f>SUMIF(C$2:C1089,Historico_y_Forms[[#This Row],[Proyecto]],E$2:E1089)</f>
        <v>0</v>
      </c>
    </row>
    <row r="1090" spans="1:10" x14ac:dyDescent="0.25">
      <c r="A1090" s="167">
        <v>43861</v>
      </c>
      <c r="B1090">
        <v>15</v>
      </c>
      <c r="C1090" t="s">
        <v>135</v>
      </c>
      <c r="D1090">
        <v>0</v>
      </c>
      <c r="E1090">
        <v>0</v>
      </c>
      <c r="F1090">
        <v>0</v>
      </c>
      <c r="G1090">
        <f>SUMIF(C$2:C1090,Historico_y_Forms[[#This Row],[Proyecto]],D$2:D1090)</f>
        <v>0</v>
      </c>
      <c r="H1090">
        <f>SUMIF(C$2:C1090,Historico_y_Forms[[#This Row],[Proyecto]],F$2:F1090)</f>
        <v>0</v>
      </c>
      <c r="I109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090">
        <f>SUMIF(C$2:C1090,Historico_y_Forms[[#This Row],[Proyecto]],E$2:E1090)</f>
        <v>0</v>
      </c>
    </row>
    <row r="1091" spans="1:10" x14ac:dyDescent="0.25">
      <c r="A1091" s="167">
        <v>43861</v>
      </c>
      <c r="B1091">
        <v>41</v>
      </c>
      <c r="C1091" t="s">
        <v>150</v>
      </c>
      <c r="D1091">
        <v>0</v>
      </c>
      <c r="E1091">
        <v>0</v>
      </c>
      <c r="F1091">
        <v>0</v>
      </c>
      <c r="G1091">
        <f>SUMIF(C$2:C1091,Historico_y_Forms[[#This Row],[Proyecto]],D$2:D1091)</f>
        <v>150</v>
      </c>
      <c r="H1091">
        <f>SUMIF(C$2:C1091,Historico_y_Forms[[#This Row],[Proyecto]],F$2:F1091)</f>
        <v>0</v>
      </c>
      <c r="I109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091">
        <f>SUMIF(C$2:C1091,Historico_y_Forms[[#This Row],[Proyecto]],E$2:E1091)</f>
        <v>156</v>
      </c>
    </row>
    <row r="1092" spans="1:10" x14ac:dyDescent="0.25">
      <c r="A1092" s="167">
        <v>43861</v>
      </c>
      <c r="B1092">
        <v>10</v>
      </c>
      <c r="C1092" t="s">
        <v>81</v>
      </c>
      <c r="D1092">
        <v>0</v>
      </c>
      <c r="E1092">
        <v>0</v>
      </c>
      <c r="F1092">
        <v>0</v>
      </c>
      <c r="G1092">
        <f>SUMIF(C$2:C1092,Historico_y_Forms[[#This Row],[Proyecto]],D$2:D1092)</f>
        <v>0</v>
      </c>
      <c r="H1092">
        <f>SUMIF(C$2:C1092,Historico_y_Forms[[#This Row],[Proyecto]],F$2:F1092)</f>
        <v>0</v>
      </c>
      <c r="I109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092">
        <f>SUMIF(C$2:C1092,Historico_y_Forms[[#This Row],[Proyecto]],E$2:E1092)</f>
        <v>0</v>
      </c>
    </row>
    <row r="1093" spans="1:10" x14ac:dyDescent="0.25">
      <c r="A1093" s="167">
        <v>43861</v>
      </c>
      <c r="B1093">
        <v>23</v>
      </c>
      <c r="C1093" t="s">
        <v>142</v>
      </c>
      <c r="D1093">
        <v>0</v>
      </c>
      <c r="E1093">
        <v>0</v>
      </c>
      <c r="F1093">
        <v>0</v>
      </c>
      <c r="G1093">
        <f>SUMIF(C$2:C1093,Historico_y_Forms[[#This Row],[Proyecto]],D$2:D1093)</f>
        <v>100</v>
      </c>
      <c r="H1093">
        <f>SUMIF(C$2:C1093,Historico_y_Forms[[#This Row],[Proyecto]],F$2:F1093)</f>
        <v>0</v>
      </c>
      <c r="I109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093">
        <f>SUMIF(C$2:C1093,Historico_y_Forms[[#This Row],[Proyecto]],E$2:E1093)</f>
        <v>0</v>
      </c>
    </row>
    <row r="1094" spans="1:10" x14ac:dyDescent="0.25">
      <c r="A1094" s="167">
        <v>43861</v>
      </c>
      <c r="B1094">
        <v>24</v>
      </c>
      <c r="C1094" t="s">
        <v>143</v>
      </c>
      <c r="D1094">
        <v>0</v>
      </c>
      <c r="E1094">
        <v>0</v>
      </c>
      <c r="F1094">
        <v>0</v>
      </c>
      <c r="G1094">
        <f>SUMIF(C$2:C1094,Historico_y_Forms[[#This Row],[Proyecto]],D$2:D1094)</f>
        <v>87</v>
      </c>
      <c r="H1094">
        <f>SUMIF(C$2:C1094,Historico_y_Forms[[#This Row],[Proyecto]],F$2:F1094)</f>
        <v>11</v>
      </c>
      <c r="I109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094">
        <f>SUMIF(C$2:C1094,Historico_y_Forms[[#This Row],[Proyecto]],E$2:E1094)</f>
        <v>102</v>
      </c>
    </row>
    <row r="1095" spans="1:10" x14ac:dyDescent="0.25">
      <c r="A1095" s="167">
        <v>43861</v>
      </c>
      <c r="B1095">
        <v>25</v>
      </c>
      <c r="C1095" t="s">
        <v>92</v>
      </c>
      <c r="D1095">
        <v>0</v>
      </c>
      <c r="E1095">
        <v>0</v>
      </c>
      <c r="F1095">
        <v>0</v>
      </c>
      <c r="G1095">
        <f>SUMIF(C$2:C1095,Historico_y_Forms[[#This Row],[Proyecto]],D$2:D1095)</f>
        <v>0</v>
      </c>
      <c r="H1095">
        <f>SUMIF(C$2:C1095,Historico_y_Forms[[#This Row],[Proyecto]],F$2:F1095)</f>
        <v>0</v>
      </c>
      <c r="I109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95">
        <f>SUMIF(C$2:C1095,Historico_y_Forms[[#This Row],[Proyecto]],E$2:E1095)</f>
        <v>0</v>
      </c>
    </row>
    <row r="1096" spans="1:10" x14ac:dyDescent="0.25">
      <c r="A1096" s="167">
        <v>43861</v>
      </c>
      <c r="B1096">
        <v>26</v>
      </c>
      <c r="C1096" t="s">
        <v>141</v>
      </c>
      <c r="D1096">
        <v>0</v>
      </c>
      <c r="E1096">
        <v>0</v>
      </c>
      <c r="F1096">
        <v>0</v>
      </c>
      <c r="G1096">
        <f>SUMIF(C$2:C1096,Historico_y_Forms[[#This Row],[Proyecto]],D$2:D1096)</f>
        <v>0</v>
      </c>
      <c r="H1096">
        <f>SUMIF(C$2:C1096,Historico_y_Forms[[#This Row],[Proyecto]],F$2:F1096)</f>
        <v>0</v>
      </c>
      <c r="I109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096">
        <f>SUMIF(C$2:C1096,Historico_y_Forms[[#This Row],[Proyecto]],E$2:E1096)</f>
        <v>0</v>
      </c>
    </row>
    <row r="1097" spans="1:10" x14ac:dyDescent="0.25">
      <c r="A1097" s="167">
        <v>43861</v>
      </c>
      <c r="B1097">
        <v>7</v>
      </c>
      <c r="C1097" t="s">
        <v>128</v>
      </c>
      <c r="D1097">
        <v>0</v>
      </c>
      <c r="E1097">
        <v>0</v>
      </c>
      <c r="F1097">
        <v>0</v>
      </c>
      <c r="G1097">
        <f>SUMIF(C$2:C1097,Historico_y_Forms[[#This Row],[Proyecto]],D$2:D1097)</f>
        <v>0</v>
      </c>
      <c r="H1097">
        <f>SUMIF(C$2:C1097,Historico_y_Forms[[#This Row],[Proyecto]],F$2:F1097)</f>
        <v>0</v>
      </c>
      <c r="I109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097">
        <f>SUMIF(C$2:C1097,Historico_y_Forms[[#This Row],[Proyecto]],E$2:E1097)</f>
        <v>0</v>
      </c>
    </row>
    <row r="1098" spans="1:10" x14ac:dyDescent="0.25">
      <c r="A1098" s="167">
        <v>43861</v>
      </c>
      <c r="B1098">
        <v>27</v>
      </c>
      <c r="C1098" t="s">
        <v>30</v>
      </c>
      <c r="D1098">
        <v>0</v>
      </c>
      <c r="E1098">
        <v>0</v>
      </c>
      <c r="F1098">
        <v>0</v>
      </c>
      <c r="G1098">
        <f>SUMIF(C$2:C1098,Historico_y_Forms[[#This Row],[Proyecto]],D$2:D1098)</f>
        <v>0</v>
      </c>
      <c r="H1098">
        <f>SUMIF(C$2:C1098,Historico_y_Forms[[#This Row],[Proyecto]],F$2:F1098)</f>
        <v>0</v>
      </c>
      <c r="I10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98">
        <f>SUMIF(C$2:C1098,Historico_y_Forms[[#This Row],[Proyecto]],E$2:E1098)</f>
        <v>0</v>
      </c>
    </row>
    <row r="1099" spans="1:10" x14ac:dyDescent="0.25">
      <c r="A1099" s="167">
        <v>43861</v>
      </c>
      <c r="B1099">
        <v>28</v>
      </c>
      <c r="C1099" t="s">
        <v>31</v>
      </c>
      <c r="D1099">
        <v>0</v>
      </c>
      <c r="E1099">
        <v>0</v>
      </c>
      <c r="F1099">
        <v>0</v>
      </c>
      <c r="G1099">
        <f>SUMIF(C$2:C1099,Historico_y_Forms[[#This Row],[Proyecto]],D$2:D1099)</f>
        <v>0</v>
      </c>
      <c r="H1099">
        <f>SUMIF(C$2:C1099,Historico_y_Forms[[#This Row],[Proyecto]],F$2:F1099)</f>
        <v>0</v>
      </c>
      <c r="I10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099">
        <f>SUMIF(C$2:C1099,Historico_y_Forms[[#This Row],[Proyecto]],E$2:E1099)</f>
        <v>0</v>
      </c>
    </row>
    <row r="1100" spans="1:10" x14ac:dyDescent="0.25">
      <c r="A1100" s="167">
        <v>43861</v>
      </c>
      <c r="B1100">
        <v>44</v>
      </c>
      <c r="C1100" t="s">
        <v>154</v>
      </c>
      <c r="D1100">
        <v>2</v>
      </c>
      <c r="E1100">
        <v>0</v>
      </c>
      <c r="F1100">
        <v>0</v>
      </c>
      <c r="G1100">
        <f>SUMIF(C$2:C1100,Historico_y_Forms[[#This Row],[Proyecto]],D$2:D1100)</f>
        <v>93</v>
      </c>
      <c r="H1100">
        <f>SUMIF(C$2:C1100,Historico_y_Forms[[#This Row],[Proyecto]],F$2:F1100)</f>
        <v>0</v>
      </c>
      <c r="I1100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100">
        <f>SUMIF(C$2:C1100,Historico_y_Forms[[#This Row],[Proyecto]],E$2:E1100)</f>
        <v>96</v>
      </c>
    </row>
    <row r="1101" spans="1:10" x14ac:dyDescent="0.25">
      <c r="A1101" s="167">
        <v>43861</v>
      </c>
      <c r="B1101">
        <v>37</v>
      </c>
      <c r="C1101" t="s">
        <v>146</v>
      </c>
      <c r="D1101">
        <v>0</v>
      </c>
      <c r="E1101">
        <v>3</v>
      </c>
      <c r="F1101">
        <v>0</v>
      </c>
      <c r="G1101">
        <f>SUMIF(C$2:C1101,Historico_y_Forms[[#This Row],[Proyecto]],D$2:D1101)</f>
        <v>187</v>
      </c>
      <c r="H1101">
        <f>SUMIF(C$2:C1101,Historico_y_Forms[[#This Row],[Proyecto]],F$2:F1101)</f>
        <v>0</v>
      </c>
      <c r="I110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101">
        <f>SUMIF(C$2:C1101,Historico_y_Forms[[#This Row],[Proyecto]],E$2:E1101)</f>
        <v>171</v>
      </c>
    </row>
    <row r="1102" spans="1:10" x14ac:dyDescent="0.25">
      <c r="A1102" s="167">
        <v>43861</v>
      </c>
      <c r="B1102">
        <v>6</v>
      </c>
      <c r="C1102" t="s">
        <v>127</v>
      </c>
      <c r="D1102">
        <v>0</v>
      </c>
      <c r="E1102">
        <v>0</v>
      </c>
      <c r="F1102">
        <v>0</v>
      </c>
      <c r="G1102">
        <f>SUMIF(C$2:C1102,Historico_y_Forms[[#This Row],[Proyecto]],D$2:D1102)</f>
        <v>0</v>
      </c>
      <c r="H1102">
        <f>SUMIF(C$2:C1102,Historico_y_Forms[[#This Row],[Proyecto]],F$2:F1102)</f>
        <v>0</v>
      </c>
      <c r="I110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02">
        <f>SUMIF(C$2:C1102,Historico_y_Forms[[#This Row],[Proyecto]],E$2:E1102)</f>
        <v>0</v>
      </c>
    </row>
    <row r="1103" spans="1:10" x14ac:dyDescent="0.25">
      <c r="A1103" s="167">
        <v>43861</v>
      </c>
      <c r="B1103">
        <v>5</v>
      </c>
      <c r="C1103" t="s">
        <v>125</v>
      </c>
      <c r="D1103">
        <v>8</v>
      </c>
      <c r="E1103">
        <v>10</v>
      </c>
      <c r="F1103">
        <v>0</v>
      </c>
      <c r="G1103">
        <f>SUMIF(C$2:C1103,Historico_y_Forms[[#This Row],[Proyecto]],D$2:D1103)</f>
        <v>119</v>
      </c>
      <c r="H1103">
        <f>SUMIF(C$2:C1103,Historico_y_Forms[[#This Row],[Proyecto]],F$2:F1103)</f>
        <v>6</v>
      </c>
      <c r="I1103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1103">
        <f>SUMIF(C$2:C1103,Historico_y_Forms[[#This Row],[Proyecto]],E$2:E1103)</f>
        <v>160</v>
      </c>
    </row>
    <row r="1104" spans="1:10" x14ac:dyDescent="0.25">
      <c r="A1104" s="167">
        <v>43861</v>
      </c>
      <c r="B1104">
        <v>38</v>
      </c>
      <c r="C1104" t="s">
        <v>147</v>
      </c>
      <c r="D1104">
        <v>2</v>
      </c>
      <c r="E1104">
        <v>0</v>
      </c>
      <c r="F1104">
        <v>1</v>
      </c>
      <c r="G1104">
        <f>SUMIF(C$2:C1104,Historico_y_Forms[[#This Row],[Proyecto]],D$2:D1104)</f>
        <v>194</v>
      </c>
      <c r="H1104">
        <f>SUMIF(C$2:C1104,Historico_y_Forms[[#This Row],[Proyecto]],F$2:F1104)</f>
        <v>3</v>
      </c>
      <c r="I11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104">
        <f>SUMIF(C$2:C1104,Historico_y_Forms[[#This Row],[Proyecto]],E$2:E1104)</f>
        <v>0</v>
      </c>
    </row>
    <row r="1105" spans="1:10" x14ac:dyDescent="0.25">
      <c r="A1105" s="167">
        <v>43861</v>
      </c>
      <c r="B1105">
        <v>4</v>
      </c>
      <c r="C1105" t="s">
        <v>126</v>
      </c>
      <c r="D1105">
        <v>15</v>
      </c>
      <c r="E1105">
        <v>188</v>
      </c>
      <c r="F1105">
        <v>5</v>
      </c>
      <c r="G1105">
        <f>SUMIF(C$2:C1105,Historico_y_Forms[[#This Row],[Proyecto]],D$2:D1105)</f>
        <v>188</v>
      </c>
      <c r="H1105">
        <f>SUMIF(C$2:C1105,Historico_y_Forms[[#This Row],[Proyecto]],F$2:F1105)</f>
        <v>16</v>
      </c>
      <c r="I1105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1105">
        <f>SUMIF(C$2:C1105,Historico_y_Forms[[#This Row],[Proyecto]],E$2:E1105)</f>
        <v>2050</v>
      </c>
    </row>
    <row r="1106" spans="1:10" x14ac:dyDescent="0.25">
      <c r="A1106" s="167">
        <v>43861</v>
      </c>
      <c r="B1106">
        <v>8</v>
      </c>
      <c r="C1106" t="s">
        <v>77</v>
      </c>
      <c r="D1106">
        <v>0</v>
      </c>
      <c r="E1106">
        <v>3</v>
      </c>
      <c r="F1106">
        <v>0</v>
      </c>
      <c r="G1106">
        <f>SUMIF(C$2:C1106,Historico_y_Forms[[#This Row],[Proyecto]],D$2:D1106)</f>
        <v>85</v>
      </c>
      <c r="H1106">
        <f>SUMIF(C$2:C1106,Historico_y_Forms[[#This Row],[Proyecto]],F$2:F1106)</f>
        <v>11</v>
      </c>
      <c r="I1106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1106">
        <f>SUMIF(C$2:C1106,Historico_y_Forms[[#This Row],[Proyecto]],E$2:E1106)</f>
        <v>60</v>
      </c>
    </row>
    <row r="1107" spans="1:10" x14ac:dyDescent="0.25">
      <c r="A1107" s="167">
        <v>43861</v>
      </c>
      <c r="B1107">
        <v>18</v>
      </c>
      <c r="C1107" t="s">
        <v>152</v>
      </c>
      <c r="D1107">
        <v>0</v>
      </c>
      <c r="E1107">
        <v>2</v>
      </c>
      <c r="F1107">
        <v>0</v>
      </c>
      <c r="G1107">
        <f>SUMIF(C$2:C1107,Historico_y_Forms[[#This Row],[Proyecto]],D$2:D1107)</f>
        <v>165</v>
      </c>
      <c r="H1107">
        <f>SUMIF(C$2:C1107,Historico_y_Forms[[#This Row],[Proyecto]],F$2:F1107)</f>
        <v>2</v>
      </c>
      <c r="I110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107">
        <f>SUMIF(C$2:C1107,Historico_y_Forms[[#This Row],[Proyecto]],E$2:E1107)</f>
        <v>176</v>
      </c>
    </row>
    <row r="1108" spans="1:10" x14ac:dyDescent="0.25">
      <c r="A1108" s="167">
        <v>43861</v>
      </c>
      <c r="B1108">
        <v>19</v>
      </c>
      <c r="C1108" t="s">
        <v>138</v>
      </c>
      <c r="D1108">
        <v>7</v>
      </c>
      <c r="E1108">
        <v>6</v>
      </c>
      <c r="F1108">
        <v>1</v>
      </c>
      <c r="G1108">
        <f>SUMIF(C$2:C1108,Historico_y_Forms[[#This Row],[Proyecto]],D$2:D1108)</f>
        <v>123</v>
      </c>
      <c r="H1108">
        <f>SUMIF(C$2:C1108,Historico_y_Forms[[#This Row],[Proyecto]],F$2:F1108)</f>
        <v>10</v>
      </c>
      <c r="I1108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1108">
        <f>SUMIF(C$2:C1108,Historico_y_Forms[[#This Row],[Proyecto]],E$2:E1108)</f>
        <v>128</v>
      </c>
    </row>
    <row r="1109" spans="1:10" x14ac:dyDescent="0.25">
      <c r="A1109" s="167">
        <v>43861</v>
      </c>
      <c r="B1109">
        <v>20</v>
      </c>
      <c r="C1109" t="s">
        <v>88</v>
      </c>
      <c r="D1109">
        <v>0</v>
      </c>
      <c r="E1109">
        <v>0</v>
      </c>
      <c r="F1109">
        <v>0</v>
      </c>
      <c r="G1109">
        <f>SUMIF(C$2:C1109,Historico_y_Forms[[#This Row],[Proyecto]],D$2:D1109)</f>
        <v>0</v>
      </c>
      <c r="H1109">
        <f>SUMIF(C$2:C1109,Historico_y_Forms[[#This Row],[Proyecto]],F$2:F1109)</f>
        <v>0</v>
      </c>
      <c r="I11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09">
        <f>SUMIF(C$2:C1109,Historico_y_Forms[[#This Row],[Proyecto]],E$2:E1109)</f>
        <v>0</v>
      </c>
    </row>
    <row r="1110" spans="1:10" x14ac:dyDescent="0.25">
      <c r="A1110" s="167">
        <v>43861</v>
      </c>
      <c r="B1110">
        <v>45</v>
      </c>
      <c r="C1110" t="s">
        <v>155</v>
      </c>
      <c r="D1110">
        <v>0</v>
      </c>
      <c r="E1110">
        <v>0</v>
      </c>
      <c r="F1110">
        <v>0</v>
      </c>
      <c r="G1110">
        <f>SUMIF(C$2:C1110,Historico_y_Forms[[#This Row],[Proyecto]],D$2:D1110)</f>
        <v>133</v>
      </c>
      <c r="H1110">
        <f>SUMIF(C$2:C1110,Historico_y_Forms[[#This Row],[Proyecto]],F$2:F1110)</f>
        <v>0</v>
      </c>
      <c r="I111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110">
        <f>SUMIF(C$2:C1110,Historico_y_Forms[[#This Row],[Proyecto]],E$2:E1110)</f>
        <v>0</v>
      </c>
    </row>
    <row r="1111" spans="1:10" x14ac:dyDescent="0.25">
      <c r="A1111" s="167">
        <v>43861</v>
      </c>
      <c r="B1111">
        <v>31</v>
      </c>
      <c r="C1111" t="s">
        <v>97</v>
      </c>
      <c r="D1111">
        <v>0</v>
      </c>
      <c r="E1111">
        <v>0</v>
      </c>
      <c r="F1111">
        <v>0</v>
      </c>
      <c r="G1111">
        <f>SUMIF(C$2:C1111,Historico_y_Forms[[#This Row],[Proyecto]],D$2:D1111)</f>
        <v>0</v>
      </c>
      <c r="H1111">
        <f>SUMIF(C$2:C1111,Historico_y_Forms[[#This Row],[Proyecto]],F$2:F1111)</f>
        <v>0</v>
      </c>
      <c r="I11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11">
        <f>SUMIF(C$2:C1111,Historico_y_Forms[[#This Row],[Proyecto]],E$2:E1111)</f>
        <v>0</v>
      </c>
    </row>
    <row r="1112" spans="1:10" x14ac:dyDescent="0.25">
      <c r="A1112" s="167">
        <v>43861</v>
      </c>
      <c r="B1112">
        <v>32</v>
      </c>
      <c r="C1112" t="s">
        <v>100</v>
      </c>
      <c r="D1112">
        <v>0</v>
      </c>
      <c r="E1112">
        <v>0</v>
      </c>
      <c r="F1112">
        <v>0</v>
      </c>
      <c r="G1112">
        <f>SUMIF(C$2:C1112,Historico_y_Forms[[#This Row],[Proyecto]],D$2:D1112)</f>
        <v>0</v>
      </c>
      <c r="H1112">
        <f>SUMIF(C$2:C1112,Historico_y_Forms[[#This Row],[Proyecto]],F$2:F1112)</f>
        <v>0</v>
      </c>
      <c r="I111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12">
        <f>SUMIF(C$2:C1112,Historico_y_Forms[[#This Row],[Proyecto]],E$2:E1112)</f>
        <v>0</v>
      </c>
    </row>
    <row r="1113" spans="1:10" x14ac:dyDescent="0.25">
      <c r="A1113" s="167">
        <v>43861</v>
      </c>
      <c r="B1113">
        <v>33</v>
      </c>
      <c r="C1113" t="s">
        <v>101</v>
      </c>
      <c r="D1113">
        <v>0</v>
      </c>
      <c r="E1113">
        <v>0</v>
      </c>
      <c r="F1113">
        <v>0</v>
      </c>
      <c r="G1113">
        <f>SUMIF(C$2:C1113,Historico_y_Forms[[#This Row],[Proyecto]],D$2:D1113)</f>
        <v>0</v>
      </c>
      <c r="H1113">
        <f>SUMIF(C$2:C1113,Historico_y_Forms[[#This Row],[Proyecto]],F$2:F1113)</f>
        <v>0</v>
      </c>
      <c r="I111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13">
        <f>SUMIF(C$2:C1113,Historico_y_Forms[[#This Row],[Proyecto]],E$2:E1113)</f>
        <v>0</v>
      </c>
    </row>
    <row r="1114" spans="1:10" x14ac:dyDescent="0.25">
      <c r="A1114" s="167">
        <v>43861</v>
      </c>
      <c r="B1114">
        <v>34</v>
      </c>
      <c r="C1114" t="s">
        <v>102</v>
      </c>
      <c r="D1114">
        <v>0</v>
      </c>
      <c r="E1114">
        <v>0</v>
      </c>
      <c r="F1114">
        <v>0</v>
      </c>
      <c r="G1114">
        <f>SUMIF(C$2:C1114,Historico_y_Forms[[#This Row],[Proyecto]],D$2:D1114)</f>
        <v>0</v>
      </c>
      <c r="H1114">
        <f>SUMIF(C$2:C1114,Historico_y_Forms[[#This Row],[Proyecto]],F$2:F1114)</f>
        <v>0</v>
      </c>
      <c r="I111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114">
        <f>SUMIF(C$2:C1114,Historico_y_Forms[[#This Row],[Proyecto]],E$2:E1114)</f>
        <v>0</v>
      </c>
    </row>
    <row r="1115" spans="1:10" x14ac:dyDescent="0.25">
      <c r="A1115" s="167">
        <v>43861</v>
      </c>
      <c r="B1115">
        <v>29</v>
      </c>
      <c r="C1115" t="s">
        <v>32</v>
      </c>
      <c r="D1115">
        <v>0</v>
      </c>
      <c r="E1115">
        <v>0</v>
      </c>
      <c r="F1115">
        <v>0</v>
      </c>
      <c r="G1115">
        <f>SUMIF(C$2:C1115,Historico_y_Forms[[#This Row],[Proyecto]],D$2:D1115)</f>
        <v>0</v>
      </c>
      <c r="H1115">
        <f>SUMIF(C$2:C1115,Historico_y_Forms[[#This Row],[Proyecto]],F$2:F1115)</f>
        <v>0</v>
      </c>
      <c r="I11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15">
        <f>SUMIF(C$2:C1115,Historico_y_Forms[[#This Row],[Proyecto]],E$2:E1115)</f>
        <v>0</v>
      </c>
    </row>
    <row r="1116" spans="1:10" x14ac:dyDescent="0.25">
      <c r="A1116" s="167">
        <v>43861</v>
      </c>
      <c r="B1116">
        <v>30</v>
      </c>
      <c r="C1116" t="s">
        <v>33</v>
      </c>
      <c r="D1116">
        <v>0</v>
      </c>
      <c r="E1116">
        <v>0</v>
      </c>
      <c r="F1116">
        <v>0</v>
      </c>
      <c r="G1116">
        <f>SUMIF(C$2:C1116,Historico_y_Forms[[#This Row],[Proyecto]],D$2:D1116)</f>
        <v>0</v>
      </c>
      <c r="H1116">
        <f>SUMIF(C$2:C1116,Historico_y_Forms[[#This Row],[Proyecto]],F$2:F1116)</f>
        <v>0</v>
      </c>
      <c r="I11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16">
        <f>SUMIF(C$2:C1116,Historico_y_Forms[[#This Row],[Proyecto]],E$2:E1116)</f>
        <v>0</v>
      </c>
    </row>
    <row r="1117" spans="1:10" x14ac:dyDescent="0.25">
      <c r="A1117" s="167">
        <v>43861</v>
      </c>
      <c r="B1117">
        <v>9</v>
      </c>
      <c r="C1117" t="s">
        <v>130</v>
      </c>
      <c r="D1117">
        <v>0</v>
      </c>
      <c r="E1117">
        <v>0</v>
      </c>
      <c r="F1117">
        <v>0</v>
      </c>
      <c r="G1117">
        <f>SUMIF(C$2:C1117,Historico_y_Forms[[#This Row],[Proyecto]],D$2:D1117)</f>
        <v>0</v>
      </c>
      <c r="H1117">
        <f>SUMIF(C$2:C1117,Historico_y_Forms[[#This Row],[Proyecto]],F$2:F1117)</f>
        <v>0</v>
      </c>
      <c r="I111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117">
        <f>SUMIF(C$2:C1117,Historico_y_Forms[[#This Row],[Proyecto]],E$2:E1117)</f>
        <v>0</v>
      </c>
    </row>
    <row r="1118" spans="1:10" x14ac:dyDescent="0.25">
      <c r="A1118" s="167">
        <v>43861</v>
      </c>
      <c r="B1118">
        <v>35</v>
      </c>
      <c r="C1118" t="s">
        <v>144</v>
      </c>
      <c r="D1118">
        <v>0</v>
      </c>
      <c r="E1118">
        <v>0</v>
      </c>
      <c r="F1118">
        <v>0</v>
      </c>
      <c r="G1118">
        <f>SUMIF(C$2:C1118,Historico_y_Forms[[#This Row],[Proyecto]],D$2:D1118)</f>
        <v>0</v>
      </c>
      <c r="H1118">
        <f>SUMIF(C$2:C1118,Historico_y_Forms[[#This Row],[Proyecto]],F$2:F1118)</f>
        <v>0</v>
      </c>
      <c r="I11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18">
        <f>SUMIF(C$2:C1118,Historico_y_Forms[[#This Row],[Proyecto]],E$2:E1118)</f>
        <v>0</v>
      </c>
    </row>
    <row r="1119" spans="1:10" x14ac:dyDescent="0.25">
      <c r="A1119" s="167">
        <v>43861</v>
      </c>
      <c r="B1119">
        <v>42</v>
      </c>
      <c r="C1119" t="s">
        <v>151</v>
      </c>
      <c r="D1119">
        <v>20</v>
      </c>
      <c r="E1119">
        <v>10</v>
      </c>
      <c r="F1119">
        <v>0</v>
      </c>
      <c r="G1119">
        <f>SUMIF(C$2:C1119,Historico_y_Forms[[#This Row],[Proyecto]],D$2:D1119)</f>
        <v>178</v>
      </c>
      <c r="H1119">
        <f>SUMIF(C$2:C1119,Historico_y_Forms[[#This Row],[Proyecto]],F$2:F1119)</f>
        <v>0</v>
      </c>
      <c r="I1119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1119">
        <f>SUMIF(C$2:C1119,Historico_y_Forms[[#This Row],[Proyecto]],E$2:E1119)</f>
        <v>100</v>
      </c>
    </row>
    <row r="1120" spans="1:10" x14ac:dyDescent="0.25">
      <c r="A1120" s="167">
        <v>43861</v>
      </c>
      <c r="B1120">
        <v>39</v>
      </c>
      <c r="C1120" t="s">
        <v>178</v>
      </c>
      <c r="D1120">
        <v>3</v>
      </c>
      <c r="E1120">
        <v>3</v>
      </c>
      <c r="F1120">
        <v>0</v>
      </c>
      <c r="G1120">
        <f>SUMIF(C$2:C1120,Historico_y_Forms[[#This Row],[Proyecto]],D$2:D1120)</f>
        <v>109</v>
      </c>
      <c r="H1120">
        <f>SUMIF(C$2:C1120,Historico_y_Forms[[#This Row],[Proyecto]],F$2:F1120)</f>
        <v>0</v>
      </c>
      <c r="I1120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1120">
        <f>SUMIF(C$2:C1120,Historico_y_Forms[[#This Row],[Proyecto]],E$2:E1120)</f>
        <v>104</v>
      </c>
    </row>
    <row r="1121" spans="1:10" x14ac:dyDescent="0.25">
      <c r="A1121" s="167">
        <v>43861</v>
      </c>
      <c r="B1121">
        <v>36</v>
      </c>
      <c r="C1121" t="s">
        <v>145</v>
      </c>
      <c r="D1121">
        <v>1</v>
      </c>
      <c r="E1121">
        <v>6</v>
      </c>
      <c r="F1121">
        <v>1</v>
      </c>
      <c r="G1121">
        <f>SUMIF(C$2:C1121,Historico_y_Forms[[#This Row],[Proyecto]],D$2:D1121)</f>
        <v>211</v>
      </c>
      <c r="H1121">
        <f>SUMIF(C$2:C1121,Historico_y_Forms[[#This Row],[Proyecto]],F$2:F1121)</f>
        <v>1</v>
      </c>
      <c r="I1121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1121">
        <f>SUMIF(C$2:C1121,Historico_y_Forms[[#This Row],[Proyecto]],E$2:E1121)</f>
        <v>222</v>
      </c>
    </row>
    <row r="1122" spans="1:10" x14ac:dyDescent="0.25">
      <c r="A1122" s="167">
        <v>43861</v>
      </c>
      <c r="B1122">
        <v>43</v>
      </c>
      <c r="C1122" t="s">
        <v>153</v>
      </c>
      <c r="D1122">
        <v>1</v>
      </c>
      <c r="E1122">
        <v>0</v>
      </c>
      <c r="F1122">
        <v>0</v>
      </c>
      <c r="G1122">
        <f>SUMIF(C$2:C1122,Historico_y_Forms[[#This Row],[Proyecto]],D$2:D1122)</f>
        <v>87</v>
      </c>
      <c r="H1122">
        <f>SUMIF(C$2:C1122,Historico_y_Forms[[#This Row],[Proyecto]],F$2:F1122)</f>
        <v>0</v>
      </c>
      <c r="I112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22">
        <f>SUMIF(C$2:C1122,Historico_y_Forms[[#This Row],[Proyecto]],E$2:E1122)</f>
        <v>24</v>
      </c>
    </row>
    <row r="1123" spans="1:10" x14ac:dyDescent="0.25">
      <c r="A1123" s="167">
        <v>43861</v>
      </c>
      <c r="B1123">
        <v>21</v>
      </c>
      <c r="C1123" t="s">
        <v>139</v>
      </c>
      <c r="D1123">
        <v>0</v>
      </c>
      <c r="E1123">
        <v>0</v>
      </c>
      <c r="F1123">
        <v>0</v>
      </c>
      <c r="G1123">
        <f>SUMIF(C$2:C1123,Historico_y_Forms[[#This Row],[Proyecto]],D$2:D1123)</f>
        <v>0</v>
      </c>
      <c r="H1123">
        <f>SUMIF(C$2:C1123,Historico_y_Forms[[#This Row],[Proyecto]],F$2:F1123)</f>
        <v>0</v>
      </c>
      <c r="I112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123">
        <f>SUMIF(C$2:C1123,Historico_y_Forms[[#This Row],[Proyecto]],E$2:E1123)</f>
        <v>0</v>
      </c>
    </row>
    <row r="1124" spans="1:10" x14ac:dyDescent="0.25">
      <c r="A1124" s="167">
        <v>43861</v>
      </c>
      <c r="B1124">
        <v>2</v>
      </c>
      <c r="C1124" t="s">
        <v>51</v>
      </c>
      <c r="D1124">
        <v>0</v>
      </c>
      <c r="E1124">
        <v>0</v>
      </c>
      <c r="F1124">
        <v>0</v>
      </c>
      <c r="G1124">
        <f>SUMIF(C$2:C1124,Historico_y_Forms[[#This Row],[Proyecto]],D$2:D1124)</f>
        <v>0</v>
      </c>
      <c r="H1124">
        <f>SUMIF(C$2:C1124,Historico_y_Forms[[#This Row],[Proyecto]],F$2:F1124)</f>
        <v>0</v>
      </c>
      <c r="I112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124">
        <f>SUMIF(C$2:C1124,Historico_y_Forms[[#This Row],[Proyecto]],E$2:E1124)</f>
        <v>0</v>
      </c>
    </row>
    <row r="1125" spans="1:10" x14ac:dyDescent="0.25">
      <c r="A1125" s="167">
        <v>43861</v>
      </c>
      <c r="B1125">
        <v>3</v>
      </c>
      <c r="C1125" t="s">
        <v>52</v>
      </c>
      <c r="D1125">
        <v>0</v>
      </c>
      <c r="E1125">
        <v>0</v>
      </c>
      <c r="F1125">
        <v>0</v>
      </c>
      <c r="G1125">
        <f>SUMIF(C$2:C1125,Historico_y_Forms[[#This Row],[Proyecto]],D$2:D1125)</f>
        <v>0</v>
      </c>
      <c r="H1125">
        <f>SUMIF(C$2:C1125,Historico_y_Forms[[#This Row],[Proyecto]],F$2:F1125)</f>
        <v>0</v>
      </c>
      <c r="I112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125">
        <f>SUMIF(C$2:C1125,Historico_y_Forms[[#This Row],[Proyecto]],E$2:E1125)</f>
        <v>0</v>
      </c>
    </row>
    <row r="1126" spans="1:10" x14ac:dyDescent="0.25">
      <c r="A1126" s="167">
        <v>43861</v>
      </c>
      <c r="B1126">
        <v>1</v>
      </c>
      <c r="C1126" t="s">
        <v>50</v>
      </c>
      <c r="D1126">
        <v>24</v>
      </c>
      <c r="E1126">
        <v>16</v>
      </c>
      <c r="F1126">
        <v>2</v>
      </c>
      <c r="G1126">
        <f>SUMIF(C$2:C1126,Historico_y_Forms[[#This Row],[Proyecto]],D$2:D1126)</f>
        <v>414</v>
      </c>
      <c r="H1126">
        <f>SUMIF(C$2:C1126,Historico_y_Forms[[#This Row],[Proyecto]],F$2:F1126)</f>
        <v>24</v>
      </c>
      <c r="I1126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1126">
        <f>SUMIF(C$2:C1126,Historico_y_Forms[[#This Row],[Proyecto]],E$2:E1126)</f>
        <v>332</v>
      </c>
    </row>
    <row r="1127" spans="1:10" x14ac:dyDescent="0.25">
      <c r="A1127" s="167">
        <v>43890</v>
      </c>
      <c r="B1127">
        <v>22</v>
      </c>
      <c r="C1127" t="s">
        <v>140</v>
      </c>
      <c r="D1127">
        <v>0</v>
      </c>
      <c r="E1127">
        <v>0</v>
      </c>
      <c r="F1127">
        <v>0</v>
      </c>
      <c r="G1127">
        <f>SUMIF(C$2:C1127,Historico_y_Forms[[#This Row],[Proyecto]],D$2:D1127)</f>
        <v>0</v>
      </c>
      <c r="H1127">
        <f>SUMIF(C$2:C1127,Historico_y_Forms[[#This Row],[Proyecto]],F$2:F1127)</f>
        <v>0</v>
      </c>
      <c r="I11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127">
        <f>SUMIF(C$2:C1127,Historico_y_Forms[[#This Row],[Proyecto]],E$2:E1127)</f>
        <v>0</v>
      </c>
    </row>
    <row r="1128" spans="1:10" x14ac:dyDescent="0.25">
      <c r="A1128" s="167">
        <v>43890</v>
      </c>
      <c r="B1128">
        <v>16</v>
      </c>
      <c r="C1128" t="s">
        <v>136</v>
      </c>
      <c r="D1128">
        <v>0</v>
      </c>
      <c r="E1128">
        <v>0</v>
      </c>
      <c r="F1128">
        <v>0</v>
      </c>
      <c r="G1128">
        <f>SUMIF(C$2:C1128,Historico_y_Forms[[#This Row],[Proyecto]],D$2:D1128)</f>
        <v>0</v>
      </c>
      <c r="H1128">
        <f>SUMIF(C$2:C1128,Historico_y_Forms[[#This Row],[Proyecto]],F$2:F1128)</f>
        <v>0</v>
      </c>
      <c r="I11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28">
        <f>SUMIF(C$2:C1128,Historico_y_Forms[[#This Row],[Proyecto]],E$2:E1128)</f>
        <v>0</v>
      </c>
    </row>
    <row r="1129" spans="1:10" x14ac:dyDescent="0.25">
      <c r="A1129" s="167">
        <v>43890</v>
      </c>
      <c r="B1129">
        <v>17</v>
      </c>
      <c r="C1129" t="s">
        <v>137</v>
      </c>
      <c r="D1129">
        <v>0</v>
      </c>
      <c r="E1129">
        <v>0</v>
      </c>
      <c r="F1129">
        <v>0</v>
      </c>
      <c r="G1129">
        <f>SUMIF(C$2:C1129,Historico_y_Forms[[#This Row],[Proyecto]],D$2:D1129)</f>
        <v>0</v>
      </c>
      <c r="H1129">
        <f>SUMIF(C$2:C1129,Historico_y_Forms[[#This Row],[Proyecto]],F$2:F1129)</f>
        <v>0</v>
      </c>
      <c r="I112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29">
        <f>SUMIF(C$2:C1129,Historico_y_Forms[[#This Row],[Proyecto]],E$2:E1129)</f>
        <v>0</v>
      </c>
    </row>
    <row r="1130" spans="1:10" x14ac:dyDescent="0.25">
      <c r="A1130" s="167">
        <v>43890</v>
      </c>
      <c r="B1130">
        <v>11</v>
      </c>
      <c r="C1130" t="s">
        <v>131</v>
      </c>
      <c r="D1130">
        <v>37</v>
      </c>
      <c r="E1130">
        <v>25</v>
      </c>
      <c r="F1130">
        <v>2</v>
      </c>
      <c r="G1130">
        <f>SUMIF(C$2:C1130,Historico_y_Forms[[#This Row],[Proyecto]],D$2:D1130)</f>
        <v>334</v>
      </c>
      <c r="H1130">
        <f>SUMIF(C$2:C1130,Historico_y_Forms[[#This Row],[Proyecto]],F$2:F1130)</f>
        <v>12</v>
      </c>
      <c r="I1130">
        <f>VLOOKUP(Historico_y_Forms[[#This Row],[Proyecto]],Dim_Proyectos[[#All],[Proyecto]:[Fecha de terminacion]],5,0)-Historico_y_Forms[[#This Row],[Ventas acumuladas]]+Historico_y_Forms[[#This Row],[Desistimientos acumulados]]</f>
        <v>291</v>
      </c>
      <c r="J1130">
        <f>SUMIF(C$2:C1130,Historico_y_Forms[[#This Row],[Proyecto]],E$2:E1130)</f>
        <v>145</v>
      </c>
    </row>
    <row r="1131" spans="1:10" x14ac:dyDescent="0.25">
      <c r="A1131" s="167">
        <v>43890</v>
      </c>
      <c r="B1131">
        <v>40</v>
      </c>
      <c r="C1131" t="s">
        <v>149</v>
      </c>
      <c r="D1131">
        <v>0</v>
      </c>
      <c r="E1131">
        <v>0</v>
      </c>
      <c r="F1131">
        <v>0</v>
      </c>
      <c r="G1131">
        <f>SUMIF(C$2:C1131,Historico_y_Forms[[#This Row],[Proyecto]],D$2:D1131)</f>
        <v>392</v>
      </c>
      <c r="H1131">
        <f>SUMIF(C$2:C1131,Historico_y_Forms[[#This Row],[Proyecto]],F$2:F1131)</f>
        <v>0</v>
      </c>
      <c r="I113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131">
        <f>SUMIF(C$2:C1131,Historico_y_Forms[[#This Row],[Proyecto]],E$2:E1131)</f>
        <v>0</v>
      </c>
    </row>
    <row r="1132" spans="1:10" x14ac:dyDescent="0.25">
      <c r="A1132" s="167">
        <v>43890</v>
      </c>
      <c r="B1132">
        <v>12</v>
      </c>
      <c r="C1132" t="s">
        <v>132</v>
      </c>
      <c r="D1132">
        <v>0</v>
      </c>
      <c r="E1132">
        <v>0</v>
      </c>
      <c r="F1132">
        <v>0</v>
      </c>
      <c r="G1132">
        <f>SUMIF(C$2:C1132,Historico_y_Forms[[#This Row],[Proyecto]],D$2:D1132)</f>
        <v>0</v>
      </c>
      <c r="H1132">
        <f>SUMIF(C$2:C1132,Historico_y_Forms[[#This Row],[Proyecto]],F$2:F1132)</f>
        <v>0</v>
      </c>
      <c r="I113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132">
        <f>SUMIF(C$2:C1132,Historico_y_Forms[[#This Row],[Proyecto]],E$2:E1132)</f>
        <v>0</v>
      </c>
    </row>
    <row r="1133" spans="1:10" x14ac:dyDescent="0.25">
      <c r="A1133" s="167">
        <v>43890</v>
      </c>
      <c r="B1133">
        <v>13</v>
      </c>
      <c r="C1133" t="s">
        <v>133</v>
      </c>
      <c r="D1133">
        <v>0</v>
      </c>
      <c r="E1133">
        <v>0</v>
      </c>
      <c r="F1133">
        <v>0</v>
      </c>
      <c r="G1133">
        <f>SUMIF(C$2:C1133,Historico_y_Forms[[#This Row],[Proyecto]],D$2:D1133)</f>
        <v>0</v>
      </c>
      <c r="H1133">
        <f>SUMIF(C$2:C1133,Historico_y_Forms[[#This Row],[Proyecto]],F$2:F1133)</f>
        <v>0</v>
      </c>
      <c r="I113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133">
        <f>SUMIF(C$2:C1133,Historico_y_Forms[[#This Row],[Proyecto]],E$2:E1133)</f>
        <v>0</v>
      </c>
    </row>
    <row r="1134" spans="1:10" x14ac:dyDescent="0.25">
      <c r="A1134" s="167">
        <v>43890</v>
      </c>
      <c r="B1134">
        <v>14</v>
      </c>
      <c r="C1134" t="s">
        <v>134</v>
      </c>
      <c r="D1134">
        <v>0</v>
      </c>
      <c r="E1134">
        <v>0</v>
      </c>
      <c r="F1134">
        <v>0</v>
      </c>
      <c r="G1134">
        <f>SUMIF(C$2:C1134,Historico_y_Forms[[#This Row],[Proyecto]],D$2:D1134)</f>
        <v>0</v>
      </c>
      <c r="H1134">
        <f>SUMIF(C$2:C1134,Historico_y_Forms[[#This Row],[Proyecto]],F$2:F1134)</f>
        <v>0</v>
      </c>
      <c r="I11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34">
        <f>SUMIF(C$2:C1134,Historico_y_Forms[[#This Row],[Proyecto]],E$2:E1134)</f>
        <v>0</v>
      </c>
    </row>
    <row r="1135" spans="1:10" x14ac:dyDescent="0.25">
      <c r="A1135" s="167">
        <v>43890</v>
      </c>
      <c r="B1135">
        <v>15</v>
      </c>
      <c r="C1135" t="s">
        <v>135</v>
      </c>
      <c r="D1135">
        <v>0</v>
      </c>
      <c r="E1135">
        <v>0</v>
      </c>
      <c r="F1135">
        <v>0</v>
      </c>
      <c r="G1135">
        <f>SUMIF(C$2:C1135,Historico_y_Forms[[#This Row],[Proyecto]],D$2:D1135)</f>
        <v>0</v>
      </c>
      <c r="H1135">
        <f>SUMIF(C$2:C1135,Historico_y_Forms[[#This Row],[Proyecto]],F$2:F1135)</f>
        <v>0</v>
      </c>
      <c r="I113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135">
        <f>SUMIF(C$2:C1135,Historico_y_Forms[[#This Row],[Proyecto]],E$2:E1135)</f>
        <v>0</v>
      </c>
    </row>
    <row r="1136" spans="1:10" x14ac:dyDescent="0.25">
      <c r="A1136" s="167">
        <v>43890</v>
      </c>
      <c r="B1136">
        <v>41</v>
      </c>
      <c r="C1136" t="s">
        <v>150</v>
      </c>
      <c r="D1136">
        <v>0</v>
      </c>
      <c r="E1136">
        <v>0</v>
      </c>
      <c r="F1136">
        <v>0</v>
      </c>
      <c r="G1136">
        <f>SUMIF(C$2:C1136,Historico_y_Forms[[#This Row],[Proyecto]],D$2:D1136)</f>
        <v>150</v>
      </c>
      <c r="H1136">
        <f>SUMIF(C$2:C1136,Historico_y_Forms[[#This Row],[Proyecto]],F$2:F1136)</f>
        <v>0</v>
      </c>
      <c r="I113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136">
        <f>SUMIF(C$2:C1136,Historico_y_Forms[[#This Row],[Proyecto]],E$2:E1136)</f>
        <v>156</v>
      </c>
    </row>
    <row r="1137" spans="1:10" x14ac:dyDescent="0.25">
      <c r="A1137" s="167">
        <v>43890</v>
      </c>
      <c r="B1137">
        <v>10</v>
      </c>
      <c r="C1137" t="s">
        <v>81</v>
      </c>
      <c r="D1137">
        <v>0</v>
      </c>
      <c r="E1137">
        <v>0</v>
      </c>
      <c r="F1137">
        <v>0</v>
      </c>
      <c r="G1137">
        <f>SUMIF(C$2:C1137,Historico_y_Forms[[#This Row],[Proyecto]],D$2:D1137)</f>
        <v>0</v>
      </c>
      <c r="H1137">
        <f>SUMIF(C$2:C1137,Historico_y_Forms[[#This Row],[Proyecto]],F$2:F1137)</f>
        <v>0</v>
      </c>
      <c r="I113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137">
        <f>SUMIF(C$2:C1137,Historico_y_Forms[[#This Row],[Proyecto]],E$2:E1137)</f>
        <v>0</v>
      </c>
    </row>
    <row r="1138" spans="1:10" x14ac:dyDescent="0.25">
      <c r="A1138" s="167">
        <v>43890</v>
      </c>
      <c r="B1138">
        <v>23</v>
      </c>
      <c r="C1138" t="s">
        <v>142</v>
      </c>
      <c r="D1138">
        <v>0</v>
      </c>
      <c r="E1138">
        <v>0</v>
      </c>
      <c r="F1138">
        <v>0</v>
      </c>
      <c r="G1138">
        <f>SUMIF(C$2:C1138,Historico_y_Forms[[#This Row],[Proyecto]],D$2:D1138)</f>
        <v>100</v>
      </c>
      <c r="H1138">
        <f>SUMIF(C$2:C1138,Historico_y_Forms[[#This Row],[Proyecto]],F$2:F1138)</f>
        <v>0</v>
      </c>
      <c r="I113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38">
        <f>SUMIF(C$2:C1138,Historico_y_Forms[[#This Row],[Proyecto]],E$2:E1138)</f>
        <v>0</v>
      </c>
    </row>
    <row r="1139" spans="1:10" x14ac:dyDescent="0.25">
      <c r="A1139" s="167">
        <v>43890</v>
      </c>
      <c r="B1139">
        <v>24</v>
      </c>
      <c r="C1139" t="s">
        <v>143</v>
      </c>
      <c r="D1139">
        <v>0</v>
      </c>
      <c r="E1139">
        <v>0</v>
      </c>
      <c r="F1139">
        <v>1</v>
      </c>
      <c r="G1139">
        <f>SUMIF(C$2:C1139,Historico_y_Forms[[#This Row],[Proyecto]],D$2:D1139)</f>
        <v>87</v>
      </c>
      <c r="H1139">
        <f>SUMIF(C$2:C1139,Historico_y_Forms[[#This Row],[Proyecto]],F$2:F1139)</f>
        <v>12</v>
      </c>
      <c r="I1139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1139">
        <f>SUMIF(C$2:C1139,Historico_y_Forms[[#This Row],[Proyecto]],E$2:E1139)</f>
        <v>102</v>
      </c>
    </row>
    <row r="1140" spans="1:10" x14ac:dyDescent="0.25">
      <c r="A1140" s="167">
        <v>43890</v>
      </c>
      <c r="B1140">
        <v>25</v>
      </c>
      <c r="C1140" t="s">
        <v>92</v>
      </c>
      <c r="D1140">
        <v>0</v>
      </c>
      <c r="E1140">
        <v>0</v>
      </c>
      <c r="F1140">
        <v>0</v>
      </c>
      <c r="G1140">
        <f>SUMIF(C$2:C1140,Historico_y_Forms[[#This Row],[Proyecto]],D$2:D1140)</f>
        <v>0</v>
      </c>
      <c r="H1140">
        <f>SUMIF(C$2:C1140,Historico_y_Forms[[#This Row],[Proyecto]],F$2:F1140)</f>
        <v>0</v>
      </c>
      <c r="I114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40">
        <f>SUMIF(C$2:C1140,Historico_y_Forms[[#This Row],[Proyecto]],E$2:E1140)</f>
        <v>0</v>
      </c>
    </row>
    <row r="1141" spans="1:10" x14ac:dyDescent="0.25">
      <c r="A1141" s="167">
        <v>43890</v>
      </c>
      <c r="B1141">
        <v>26</v>
      </c>
      <c r="C1141" t="s">
        <v>141</v>
      </c>
      <c r="D1141">
        <v>0</v>
      </c>
      <c r="E1141">
        <v>0</v>
      </c>
      <c r="F1141">
        <v>0</v>
      </c>
      <c r="G1141">
        <f>SUMIF(C$2:C1141,Historico_y_Forms[[#This Row],[Proyecto]],D$2:D1141)</f>
        <v>0</v>
      </c>
      <c r="H1141">
        <f>SUMIF(C$2:C1141,Historico_y_Forms[[#This Row],[Proyecto]],F$2:F1141)</f>
        <v>0</v>
      </c>
      <c r="I114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41">
        <f>SUMIF(C$2:C1141,Historico_y_Forms[[#This Row],[Proyecto]],E$2:E1141)</f>
        <v>0</v>
      </c>
    </row>
    <row r="1142" spans="1:10" x14ac:dyDescent="0.25">
      <c r="A1142" s="167">
        <v>43890</v>
      </c>
      <c r="B1142">
        <v>7</v>
      </c>
      <c r="C1142" t="s">
        <v>128</v>
      </c>
      <c r="D1142">
        <v>0</v>
      </c>
      <c r="E1142">
        <v>0</v>
      </c>
      <c r="F1142">
        <v>0</v>
      </c>
      <c r="G1142">
        <f>SUMIF(C$2:C1142,Historico_y_Forms[[#This Row],[Proyecto]],D$2:D1142)</f>
        <v>0</v>
      </c>
      <c r="H1142">
        <f>SUMIF(C$2:C1142,Historico_y_Forms[[#This Row],[Proyecto]],F$2:F1142)</f>
        <v>0</v>
      </c>
      <c r="I114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142">
        <f>SUMIF(C$2:C1142,Historico_y_Forms[[#This Row],[Proyecto]],E$2:E1142)</f>
        <v>0</v>
      </c>
    </row>
    <row r="1143" spans="1:10" x14ac:dyDescent="0.25">
      <c r="A1143" s="167">
        <v>43890</v>
      </c>
      <c r="B1143">
        <v>27</v>
      </c>
      <c r="C1143" t="s">
        <v>30</v>
      </c>
      <c r="D1143">
        <v>0</v>
      </c>
      <c r="E1143">
        <v>0</v>
      </c>
      <c r="F1143">
        <v>0</v>
      </c>
      <c r="G1143">
        <f>SUMIF(C$2:C1143,Historico_y_Forms[[#This Row],[Proyecto]],D$2:D1143)</f>
        <v>0</v>
      </c>
      <c r="H1143">
        <f>SUMIF(C$2:C1143,Historico_y_Forms[[#This Row],[Proyecto]],F$2:F1143)</f>
        <v>0</v>
      </c>
      <c r="I11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43">
        <f>SUMIF(C$2:C1143,Historico_y_Forms[[#This Row],[Proyecto]],E$2:E1143)</f>
        <v>0</v>
      </c>
    </row>
    <row r="1144" spans="1:10" x14ac:dyDescent="0.25">
      <c r="A1144" s="167">
        <v>43890</v>
      </c>
      <c r="B1144">
        <v>28</v>
      </c>
      <c r="C1144" t="s">
        <v>31</v>
      </c>
      <c r="D1144">
        <v>0</v>
      </c>
      <c r="E1144">
        <v>0</v>
      </c>
      <c r="F1144">
        <v>0</v>
      </c>
      <c r="G1144">
        <f>SUMIF(C$2:C1144,Historico_y_Forms[[#This Row],[Proyecto]],D$2:D1144)</f>
        <v>0</v>
      </c>
      <c r="H1144">
        <f>SUMIF(C$2:C1144,Historico_y_Forms[[#This Row],[Proyecto]],F$2:F1144)</f>
        <v>0</v>
      </c>
      <c r="I11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44">
        <f>SUMIF(C$2:C1144,Historico_y_Forms[[#This Row],[Proyecto]],E$2:E1144)</f>
        <v>0</v>
      </c>
    </row>
    <row r="1145" spans="1:10" x14ac:dyDescent="0.25">
      <c r="A1145" s="167">
        <v>43890</v>
      </c>
      <c r="B1145">
        <v>44</v>
      </c>
      <c r="C1145" t="s">
        <v>154</v>
      </c>
      <c r="D1145">
        <v>0</v>
      </c>
      <c r="E1145">
        <v>0</v>
      </c>
      <c r="F1145">
        <v>0</v>
      </c>
      <c r="G1145">
        <f>SUMIF(C$2:C1145,Historico_y_Forms[[#This Row],[Proyecto]],D$2:D1145)</f>
        <v>93</v>
      </c>
      <c r="H1145">
        <f>SUMIF(C$2:C1145,Historico_y_Forms[[#This Row],[Proyecto]],F$2:F1145)</f>
        <v>0</v>
      </c>
      <c r="I1145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145">
        <f>SUMIF(C$2:C1145,Historico_y_Forms[[#This Row],[Proyecto]],E$2:E1145)</f>
        <v>96</v>
      </c>
    </row>
    <row r="1146" spans="1:10" x14ac:dyDescent="0.25">
      <c r="A1146" s="167">
        <v>43890</v>
      </c>
      <c r="B1146">
        <v>37</v>
      </c>
      <c r="C1146" t="s">
        <v>146</v>
      </c>
      <c r="D1146">
        <v>0</v>
      </c>
      <c r="E1146">
        <v>3</v>
      </c>
      <c r="F1146">
        <v>0</v>
      </c>
      <c r="G1146">
        <f>SUMIF(C$2:C1146,Historico_y_Forms[[#This Row],[Proyecto]],D$2:D1146)</f>
        <v>187</v>
      </c>
      <c r="H1146">
        <f>SUMIF(C$2:C1146,Historico_y_Forms[[#This Row],[Proyecto]],F$2:F1146)</f>
        <v>0</v>
      </c>
      <c r="I114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146">
        <f>SUMIF(C$2:C1146,Historico_y_Forms[[#This Row],[Proyecto]],E$2:E1146)</f>
        <v>174</v>
      </c>
    </row>
    <row r="1147" spans="1:10" x14ac:dyDescent="0.25">
      <c r="A1147" s="167">
        <v>43890</v>
      </c>
      <c r="B1147">
        <v>6</v>
      </c>
      <c r="C1147" t="s">
        <v>127</v>
      </c>
      <c r="D1147">
        <v>0</v>
      </c>
      <c r="E1147">
        <v>0</v>
      </c>
      <c r="F1147">
        <v>0</v>
      </c>
      <c r="G1147">
        <f>SUMIF(C$2:C1147,Historico_y_Forms[[#This Row],[Proyecto]],D$2:D1147)</f>
        <v>0</v>
      </c>
      <c r="H1147">
        <f>SUMIF(C$2:C1147,Historico_y_Forms[[#This Row],[Proyecto]],F$2:F1147)</f>
        <v>0</v>
      </c>
      <c r="I114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47">
        <f>SUMIF(C$2:C1147,Historico_y_Forms[[#This Row],[Proyecto]],E$2:E1147)</f>
        <v>0</v>
      </c>
    </row>
    <row r="1148" spans="1:10" x14ac:dyDescent="0.25">
      <c r="A1148" s="167">
        <v>43890</v>
      </c>
      <c r="B1148">
        <v>5</v>
      </c>
      <c r="C1148" t="s">
        <v>125</v>
      </c>
      <c r="D1148">
        <v>12</v>
      </c>
      <c r="E1148">
        <v>10</v>
      </c>
      <c r="F1148">
        <v>0</v>
      </c>
      <c r="G1148">
        <f>SUMIF(C$2:C1148,Historico_y_Forms[[#This Row],[Proyecto]],D$2:D1148)</f>
        <v>131</v>
      </c>
      <c r="H1148">
        <f>SUMIF(C$2:C1148,Historico_y_Forms[[#This Row],[Proyecto]],F$2:F1148)</f>
        <v>6</v>
      </c>
      <c r="I1148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1148">
        <f>SUMIF(C$2:C1148,Historico_y_Forms[[#This Row],[Proyecto]],E$2:E1148)</f>
        <v>170</v>
      </c>
    </row>
    <row r="1149" spans="1:10" x14ac:dyDescent="0.25">
      <c r="A1149" s="167">
        <v>43890</v>
      </c>
      <c r="B1149">
        <v>38</v>
      </c>
      <c r="C1149" t="s">
        <v>147</v>
      </c>
      <c r="D1149">
        <v>0</v>
      </c>
      <c r="E1149">
        <v>0</v>
      </c>
      <c r="F1149">
        <v>1</v>
      </c>
      <c r="G1149">
        <f>SUMIF(C$2:C1149,Historico_y_Forms[[#This Row],[Proyecto]],D$2:D1149)</f>
        <v>194</v>
      </c>
      <c r="H1149">
        <f>SUMIF(C$2:C1149,Historico_y_Forms[[#This Row],[Proyecto]],F$2:F1149)</f>
        <v>4</v>
      </c>
      <c r="I114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49">
        <f>SUMIF(C$2:C1149,Historico_y_Forms[[#This Row],[Proyecto]],E$2:E1149)</f>
        <v>0</v>
      </c>
    </row>
    <row r="1150" spans="1:10" x14ac:dyDescent="0.25">
      <c r="A1150" s="167">
        <v>43890</v>
      </c>
      <c r="B1150">
        <v>4</v>
      </c>
      <c r="C1150" t="s">
        <v>126</v>
      </c>
      <c r="D1150">
        <v>16</v>
      </c>
      <c r="E1150">
        <v>204</v>
      </c>
      <c r="F1150">
        <v>0</v>
      </c>
      <c r="G1150">
        <f>SUMIF(C$2:C1150,Historico_y_Forms[[#This Row],[Proyecto]],D$2:D1150)</f>
        <v>204</v>
      </c>
      <c r="H1150">
        <f>SUMIF(C$2:C1150,Historico_y_Forms[[#This Row],[Proyecto]],F$2:F1150)</f>
        <v>16</v>
      </c>
      <c r="I1150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1150">
        <f>SUMIF(C$2:C1150,Historico_y_Forms[[#This Row],[Proyecto]],E$2:E1150)</f>
        <v>2254</v>
      </c>
    </row>
    <row r="1151" spans="1:10" x14ac:dyDescent="0.25">
      <c r="A1151" s="167">
        <v>43890</v>
      </c>
      <c r="B1151">
        <v>8</v>
      </c>
      <c r="C1151" t="s">
        <v>77</v>
      </c>
      <c r="D1151">
        <v>3</v>
      </c>
      <c r="E1151">
        <v>3</v>
      </c>
      <c r="F1151">
        <v>0</v>
      </c>
      <c r="G1151">
        <f>SUMIF(C$2:C1151,Historico_y_Forms[[#This Row],[Proyecto]],D$2:D1151)</f>
        <v>88</v>
      </c>
      <c r="H1151">
        <f>SUMIF(C$2:C1151,Historico_y_Forms[[#This Row],[Proyecto]],F$2:F1151)</f>
        <v>11</v>
      </c>
      <c r="I1151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1151">
        <f>SUMIF(C$2:C1151,Historico_y_Forms[[#This Row],[Proyecto]],E$2:E1151)</f>
        <v>63</v>
      </c>
    </row>
    <row r="1152" spans="1:10" x14ac:dyDescent="0.25">
      <c r="A1152" s="167">
        <v>43890</v>
      </c>
      <c r="B1152">
        <v>18</v>
      </c>
      <c r="C1152" t="s">
        <v>152</v>
      </c>
      <c r="D1152">
        <v>0</v>
      </c>
      <c r="E1152">
        <v>0</v>
      </c>
      <c r="F1152">
        <v>3</v>
      </c>
      <c r="G1152">
        <f>SUMIF(C$2:C1152,Historico_y_Forms[[#This Row],[Proyecto]],D$2:D1152)</f>
        <v>165</v>
      </c>
      <c r="H1152">
        <f>SUMIF(C$2:C1152,Historico_y_Forms[[#This Row],[Proyecto]],F$2:F1152)</f>
        <v>5</v>
      </c>
      <c r="I115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152">
        <f>SUMIF(C$2:C1152,Historico_y_Forms[[#This Row],[Proyecto]],E$2:E1152)</f>
        <v>176</v>
      </c>
    </row>
    <row r="1153" spans="1:10" x14ac:dyDescent="0.25">
      <c r="A1153" s="167">
        <v>43890</v>
      </c>
      <c r="B1153">
        <v>19</v>
      </c>
      <c r="C1153" t="s">
        <v>138</v>
      </c>
      <c r="D1153">
        <v>10</v>
      </c>
      <c r="E1153">
        <v>6</v>
      </c>
      <c r="F1153">
        <v>0</v>
      </c>
      <c r="G1153">
        <f>SUMIF(C$2:C1153,Historico_y_Forms[[#This Row],[Proyecto]],D$2:D1153)</f>
        <v>133</v>
      </c>
      <c r="H1153">
        <f>SUMIF(C$2:C1153,Historico_y_Forms[[#This Row],[Proyecto]],F$2:F1153)</f>
        <v>10</v>
      </c>
      <c r="I1153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1153">
        <f>SUMIF(C$2:C1153,Historico_y_Forms[[#This Row],[Proyecto]],E$2:E1153)</f>
        <v>134</v>
      </c>
    </row>
    <row r="1154" spans="1:10" x14ac:dyDescent="0.25">
      <c r="A1154" s="167">
        <v>43890</v>
      </c>
      <c r="B1154">
        <v>20</v>
      </c>
      <c r="C1154" t="s">
        <v>88</v>
      </c>
      <c r="D1154">
        <v>0</v>
      </c>
      <c r="E1154">
        <v>0</v>
      </c>
      <c r="F1154">
        <v>0</v>
      </c>
      <c r="G1154">
        <f>SUMIF(C$2:C1154,Historico_y_Forms[[#This Row],[Proyecto]],D$2:D1154)</f>
        <v>0</v>
      </c>
      <c r="H1154">
        <f>SUMIF(C$2:C1154,Historico_y_Forms[[#This Row],[Proyecto]],F$2:F1154)</f>
        <v>0</v>
      </c>
      <c r="I11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54">
        <f>SUMIF(C$2:C1154,Historico_y_Forms[[#This Row],[Proyecto]],E$2:E1154)</f>
        <v>0</v>
      </c>
    </row>
    <row r="1155" spans="1:10" x14ac:dyDescent="0.25">
      <c r="A1155" s="167">
        <v>43890</v>
      </c>
      <c r="B1155">
        <v>45</v>
      </c>
      <c r="C1155" t="s">
        <v>155</v>
      </c>
      <c r="D1155">
        <v>0</v>
      </c>
      <c r="E1155">
        <v>0</v>
      </c>
      <c r="F1155">
        <v>0</v>
      </c>
      <c r="G1155">
        <f>SUMIF(C$2:C1155,Historico_y_Forms[[#This Row],[Proyecto]],D$2:D1155)</f>
        <v>133</v>
      </c>
      <c r="H1155">
        <f>SUMIF(C$2:C1155,Historico_y_Forms[[#This Row],[Proyecto]],F$2:F1155)</f>
        <v>0</v>
      </c>
      <c r="I115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155">
        <f>SUMIF(C$2:C1155,Historico_y_Forms[[#This Row],[Proyecto]],E$2:E1155)</f>
        <v>0</v>
      </c>
    </row>
    <row r="1156" spans="1:10" x14ac:dyDescent="0.25">
      <c r="A1156" s="167">
        <v>43890</v>
      </c>
      <c r="B1156">
        <v>31</v>
      </c>
      <c r="C1156" t="s">
        <v>97</v>
      </c>
      <c r="D1156">
        <v>0</v>
      </c>
      <c r="E1156">
        <v>0</v>
      </c>
      <c r="F1156">
        <v>0</v>
      </c>
      <c r="G1156">
        <f>SUMIF(C$2:C1156,Historico_y_Forms[[#This Row],[Proyecto]],D$2:D1156)</f>
        <v>0</v>
      </c>
      <c r="H1156">
        <f>SUMIF(C$2:C1156,Historico_y_Forms[[#This Row],[Proyecto]],F$2:F1156)</f>
        <v>0</v>
      </c>
      <c r="I11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56">
        <f>SUMIF(C$2:C1156,Historico_y_Forms[[#This Row],[Proyecto]],E$2:E1156)</f>
        <v>0</v>
      </c>
    </row>
    <row r="1157" spans="1:10" x14ac:dyDescent="0.25">
      <c r="A1157" s="167">
        <v>43890</v>
      </c>
      <c r="B1157">
        <v>32</v>
      </c>
      <c r="C1157" t="s">
        <v>100</v>
      </c>
      <c r="D1157">
        <v>0</v>
      </c>
      <c r="E1157">
        <v>0</v>
      </c>
      <c r="F1157">
        <v>0</v>
      </c>
      <c r="G1157">
        <f>SUMIF(C$2:C1157,Historico_y_Forms[[#This Row],[Proyecto]],D$2:D1157)</f>
        <v>0</v>
      </c>
      <c r="H1157">
        <f>SUMIF(C$2:C1157,Historico_y_Forms[[#This Row],[Proyecto]],F$2:F1157)</f>
        <v>0</v>
      </c>
      <c r="I115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57">
        <f>SUMIF(C$2:C1157,Historico_y_Forms[[#This Row],[Proyecto]],E$2:E1157)</f>
        <v>0</v>
      </c>
    </row>
    <row r="1158" spans="1:10" x14ac:dyDescent="0.25">
      <c r="A1158" s="167">
        <v>43890</v>
      </c>
      <c r="B1158">
        <v>33</v>
      </c>
      <c r="C1158" t="s">
        <v>101</v>
      </c>
      <c r="D1158">
        <v>0</v>
      </c>
      <c r="E1158">
        <v>0</v>
      </c>
      <c r="F1158">
        <v>0</v>
      </c>
      <c r="G1158">
        <f>SUMIF(C$2:C1158,Historico_y_Forms[[#This Row],[Proyecto]],D$2:D1158)</f>
        <v>0</v>
      </c>
      <c r="H1158">
        <f>SUMIF(C$2:C1158,Historico_y_Forms[[#This Row],[Proyecto]],F$2:F1158)</f>
        <v>0</v>
      </c>
      <c r="I115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158">
        <f>SUMIF(C$2:C1158,Historico_y_Forms[[#This Row],[Proyecto]],E$2:E1158)</f>
        <v>0</v>
      </c>
    </row>
    <row r="1159" spans="1:10" x14ac:dyDescent="0.25">
      <c r="A1159" s="167">
        <v>43890</v>
      </c>
      <c r="B1159">
        <v>34</v>
      </c>
      <c r="C1159" t="s">
        <v>102</v>
      </c>
      <c r="D1159">
        <v>0</v>
      </c>
      <c r="E1159">
        <v>0</v>
      </c>
      <c r="F1159">
        <v>0</v>
      </c>
      <c r="G1159">
        <f>SUMIF(C$2:C1159,Historico_y_Forms[[#This Row],[Proyecto]],D$2:D1159)</f>
        <v>0</v>
      </c>
      <c r="H1159">
        <f>SUMIF(C$2:C1159,Historico_y_Forms[[#This Row],[Proyecto]],F$2:F1159)</f>
        <v>0</v>
      </c>
      <c r="I115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159">
        <f>SUMIF(C$2:C1159,Historico_y_Forms[[#This Row],[Proyecto]],E$2:E1159)</f>
        <v>0</v>
      </c>
    </row>
    <row r="1160" spans="1:10" x14ac:dyDescent="0.25">
      <c r="A1160" s="167">
        <v>43890</v>
      </c>
      <c r="B1160">
        <v>29</v>
      </c>
      <c r="C1160" t="s">
        <v>32</v>
      </c>
      <c r="D1160">
        <v>0</v>
      </c>
      <c r="E1160">
        <v>0</v>
      </c>
      <c r="F1160">
        <v>0</v>
      </c>
      <c r="G1160">
        <f>SUMIF(C$2:C1160,Historico_y_Forms[[#This Row],[Proyecto]],D$2:D1160)</f>
        <v>0</v>
      </c>
      <c r="H1160">
        <f>SUMIF(C$2:C1160,Historico_y_Forms[[#This Row],[Proyecto]],F$2:F1160)</f>
        <v>0</v>
      </c>
      <c r="I11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60">
        <f>SUMIF(C$2:C1160,Historico_y_Forms[[#This Row],[Proyecto]],E$2:E1160)</f>
        <v>0</v>
      </c>
    </row>
    <row r="1161" spans="1:10" x14ac:dyDescent="0.25">
      <c r="A1161" s="167">
        <v>43890</v>
      </c>
      <c r="B1161">
        <v>30</v>
      </c>
      <c r="C1161" t="s">
        <v>33</v>
      </c>
      <c r="D1161">
        <v>0</v>
      </c>
      <c r="E1161">
        <v>0</v>
      </c>
      <c r="F1161">
        <v>0</v>
      </c>
      <c r="G1161">
        <f>SUMIF(C$2:C1161,Historico_y_Forms[[#This Row],[Proyecto]],D$2:D1161)</f>
        <v>0</v>
      </c>
      <c r="H1161">
        <f>SUMIF(C$2:C1161,Historico_y_Forms[[#This Row],[Proyecto]],F$2:F1161)</f>
        <v>0</v>
      </c>
      <c r="I11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161">
        <f>SUMIF(C$2:C1161,Historico_y_Forms[[#This Row],[Proyecto]],E$2:E1161)</f>
        <v>0</v>
      </c>
    </row>
    <row r="1162" spans="1:10" x14ac:dyDescent="0.25">
      <c r="A1162" s="167">
        <v>43890</v>
      </c>
      <c r="B1162">
        <v>9</v>
      </c>
      <c r="C1162" t="s">
        <v>130</v>
      </c>
      <c r="D1162">
        <v>0</v>
      </c>
      <c r="E1162">
        <v>0</v>
      </c>
      <c r="F1162">
        <v>0</v>
      </c>
      <c r="G1162">
        <f>SUMIF(C$2:C1162,Historico_y_Forms[[#This Row],[Proyecto]],D$2:D1162)</f>
        <v>0</v>
      </c>
      <c r="H1162">
        <f>SUMIF(C$2:C1162,Historico_y_Forms[[#This Row],[Proyecto]],F$2:F1162)</f>
        <v>0</v>
      </c>
      <c r="I116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162">
        <f>SUMIF(C$2:C1162,Historico_y_Forms[[#This Row],[Proyecto]],E$2:E1162)</f>
        <v>0</v>
      </c>
    </row>
    <row r="1163" spans="1:10" x14ac:dyDescent="0.25">
      <c r="A1163" s="167">
        <v>43890</v>
      </c>
      <c r="B1163">
        <v>35</v>
      </c>
      <c r="C1163" t="s">
        <v>144</v>
      </c>
      <c r="D1163">
        <v>0</v>
      </c>
      <c r="E1163">
        <v>0</v>
      </c>
      <c r="F1163">
        <v>0</v>
      </c>
      <c r="G1163">
        <f>SUMIF(C$2:C1163,Historico_y_Forms[[#This Row],[Proyecto]],D$2:D1163)</f>
        <v>0</v>
      </c>
      <c r="H1163">
        <f>SUMIF(C$2:C1163,Historico_y_Forms[[#This Row],[Proyecto]],F$2:F1163)</f>
        <v>0</v>
      </c>
      <c r="I11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63">
        <f>SUMIF(C$2:C1163,Historico_y_Forms[[#This Row],[Proyecto]],E$2:E1163)</f>
        <v>0</v>
      </c>
    </row>
    <row r="1164" spans="1:10" x14ac:dyDescent="0.25">
      <c r="A1164" s="167">
        <v>43890</v>
      </c>
      <c r="B1164">
        <v>42</v>
      </c>
      <c r="C1164" t="s">
        <v>151</v>
      </c>
      <c r="D1164">
        <v>26</v>
      </c>
      <c r="E1164">
        <v>10</v>
      </c>
      <c r="F1164">
        <v>0</v>
      </c>
      <c r="G1164">
        <f>SUMIF(C$2:C1164,Historico_y_Forms[[#This Row],[Proyecto]],D$2:D1164)</f>
        <v>204</v>
      </c>
      <c r="H1164">
        <f>SUMIF(C$2:C1164,Historico_y_Forms[[#This Row],[Proyecto]],F$2:F1164)</f>
        <v>0</v>
      </c>
      <c r="I1164">
        <f>VLOOKUP(Historico_y_Forms[[#This Row],[Proyecto]],Dim_Proyectos[[#All],[Proyecto]:[Fecha de terminacion]],5,0)-Historico_y_Forms[[#This Row],[Ventas acumuladas]]+Historico_y_Forms[[#This Row],[Desistimientos acumulados]]</f>
        <v>116</v>
      </c>
      <c r="J1164">
        <f>SUMIF(C$2:C1164,Historico_y_Forms[[#This Row],[Proyecto]],E$2:E1164)</f>
        <v>110</v>
      </c>
    </row>
    <row r="1165" spans="1:10" x14ac:dyDescent="0.25">
      <c r="A1165" s="167">
        <v>43890</v>
      </c>
      <c r="B1165">
        <v>39</v>
      </c>
      <c r="C1165" t="s">
        <v>178</v>
      </c>
      <c r="D1165">
        <v>1</v>
      </c>
      <c r="E1165">
        <v>3</v>
      </c>
      <c r="F1165">
        <v>0</v>
      </c>
      <c r="G1165">
        <f>SUMIF(C$2:C1165,Historico_y_Forms[[#This Row],[Proyecto]],D$2:D1165)</f>
        <v>110</v>
      </c>
      <c r="H1165">
        <f>SUMIF(C$2:C1165,Historico_y_Forms[[#This Row],[Proyecto]],F$2:F1165)</f>
        <v>0</v>
      </c>
      <c r="I1165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1165">
        <f>SUMIF(C$2:C1165,Historico_y_Forms[[#This Row],[Proyecto]],E$2:E1165)</f>
        <v>107</v>
      </c>
    </row>
    <row r="1166" spans="1:10" x14ac:dyDescent="0.25">
      <c r="A1166" s="167">
        <v>43890</v>
      </c>
      <c r="B1166">
        <v>36</v>
      </c>
      <c r="C1166" t="s">
        <v>145</v>
      </c>
      <c r="D1166">
        <v>1</v>
      </c>
      <c r="E1166">
        <v>6</v>
      </c>
      <c r="F1166">
        <v>0</v>
      </c>
      <c r="G1166">
        <f>SUMIF(C$2:C1166,Historico_y_Forms[[#This Row],[Proyecto]],D$2:D1166)</f>
        <v>212</v>
      </c>
      <c r="H1166">
        <f>SUMIF(C$2:C1166,Historico_y_Forms[[#This Row],[Proyecto]],F$2:F1166)</f>
        <v>1</v>
      </c>
      <c r="I1166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166">
        <f>SUMIF(C$2:C1166,Historico_y_Forms[[#This Row],[Proyecto]],E$2:E1166)</f>
        <v>228</v>
      </c>
    </row>
    <row r="1167" spans="1:10" x14ac:dyDescent="0.25">
      <c r="A1167" s="167">
        <v>43890</v>
      </c>
      <c r="B1167">
        <v>43</v>
      </c>
      <c r="C1167" t="s">
        <v>153</v>
      </c>
      <c r="D1167">
        <v>0</v>
      </c>
      <c r="E1167">
        <v>0</v>
      </c>
      <c r="F1167">
        <v>0</v>
      </c>
      <c r="G1167">
        <f>SUMIF(C$2:C1167,Historico_y_Forms[[#This Row],[Proyecto]],D$2:D1167)</f>
        <v>87</v>
      </c>
      <c r="H1167">
        <f>SUMIF(C$2:C1167,Historico_y_Forms[[#This Row],[Proyecto]],F$2:F1167)</f>
        <v>0</v>
      </c>
      <c r="I116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67">
        <f>SUMIF(C$2:C1167,Historico_y_Forms[[#This Row],[Proyecto]],E$2:E1167)</f>
        <v>24</v>
      </c>
    </row>
    <row r="1168" spans="1:10" x14ac:dyDescent="0.25">
      <c r="A1168" s="167">
        <v>43890</v>
      </c>
      <c r="B1168">
        <v>21</v>
      </c>
      <c r="C1168" t="s">
        <v>139</v>
      </c>
      <c r="D1168">
        <v>0</v>
      </c>
      <c r="E1168">
        <v>0</v>
      </c>
      <c r="F1168">
        <v>0</v>
      </c>
      <c r="G1168">
        <f>SUMIF(C$2:C1168,Historico_y_Forms[[#This Row],[Proyecto]],D$2:D1168)</f>
        <v>0</v>
      </c>
      <c r="H1168">
        <f>SUMIF(C$2:C1168,Historico_y_Forms[[#This Row],[Proyecto]],F$2:F1168)</f>
        <v>0</v>
      </c>
      <c r="I116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168">
        <f>SUMIF(C$2:C1168,Historico_y_Forms[[#This Row],[Proyecto]],E$2:E1168)</f>
        <v>0</v>
      </c>
    </row>
    <row r="1169" spans="1:10" x14ac:dyDescent="0.25">
      <c r="A1169" s="167">
        <v>43890</v>
      </c>
      <c r="B1169">
        <v>2</v>
      </c>
      <c r="C1169" t="s">
        <v>51</v>
      </c>
      <c r="D1169">
        <v>0</v>
      </c>
      <c r="E1169">
        <v>0</v>
      </c>
      <c r="F1169">
        <v>0</v>
      </c>
      <c r="G1169">
        <f>SUMIF(C$2:C1169,Historico_y_Forms[[#This Row],[Proyecto]],D$2:D1169)</f>
        <v>0</v>
      </c>
      <c r="H1169">
        <f>SUMIF(C$2:C1169,Historico_y_Forms[[#This Row],[Proyecto]],F$2:F1169)</f>
        <v>0</v>
      </c>
      <c r="I116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169">
        <f>SUMIF(C$2:C1169,Historico_y_Forms[[#This Row],[Proyecto]],E$2:E1169)</f>
        <v>0</v>
      </c>
    </row>
    <row r="1170" spans="1:10" x14ac:dyDescent="0.25">
      <c r="A1170" s="167">
        <v>43890</v>
      </c>
      <c r="B1170">
        <v>3</v>
      </c>
      <c r="C1170" t="s">
        <v>52</v>
      </c>
      <c r="D1170">
        <v>0</v>
      </c>
      <c r="E1170">
        <v>0</v>
      </c>
      <c r="F1170">
        <v>0</v>
      </c>
      <c r="G1170">
        <f>SUMIF(C$2:C1170,Historico_y_Forms[[#This Row],[Proyecto]],D$2:D1170)</f>
        <v>0</v>
      </c>
      <c r="H1170">
        <f>SUMIF(C$2:C1170,Historico_y_Forms[[#This Row],[Proyecto]],F$2:F1170)</f>
        <v>0</v>
      </c>
      <c r="I117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170">
        <f>SUMIF(C$2:C1170,Historico_y_Forms[[#This Row],[Proyecto]],E$2:E1170)</f>
        <v>0</v>
      </c>
    </row>
    <row r="1171" spans="1:10" x14ac:dyDescent="0.25">
      <c r="A1171" s="167">
        <v>43890</v>
      </c>
      <c r="B1171">
        <v>1</v>
      </c>
      <c r="C1171" t="s">
        <v>50</v>
      </c>
      <c r="D1171">
        <v>17</v>
      </c>
      <c r="E1171">
        <v>16</v>
      </c>
      <c r="F1171">
        <v>2</v>
      </c>
      <c r="G1171">
        <f>SUMIF(C$2:C1171,Historico_y_Forms[[#This Row],[Proyecto]],D$2:D1171)</f>
        <v>431</v>
      </c>
      <c r="H1171">
        <f>SUMIF(C$2:C1171,Historico_y_Forms[[#This Row],[Proyecto]],F$2:F1171)</f>
        <v>26</v>
      </c>
      <c r="I1171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1171">
        <f>SUMIF(C$2:C1171,Historico_y_Forms[[#This Row],[Proyecto]],E$2:E1171)</f>
        <v>348</v>
      </c>
    </row>
    <row r="1172" spans="1:10" x14ac:dyDescent="0.25">
      <c r="A1172" s="167">
        <v>43921</v>
      </c>
      <c r="B1172">
        <v>22</v>
      </c>
      <c r="C1172" t="s">
        <v>140</v>
      </c>
      <c r="D1172">
        <v>0</v>
      </c>
      <c r="E1172">
        <v>0</v>
      </c>
      <c r="F1172">
        <v>0</v>
      </c>
      <c r="G1172">
        <f>SUMIF(C$2:C1172,Historico_y_Forms[[#This Row],[Proyecto]],D$2:D1172)</f>
        <v>0</v>
      </c>
      <c r="H1172">
        <f>SUMIF(C$2:C1172,Historico_y_Forms[[#This Row],[Proyecto]],F$2:F1172)</f>
        <v>0</v>
      </c>
      <c r="I11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172">
        <f>SUMIF(C$2:C1172,Historico_y_Forms[[#This Row],[Proyecto]],E$2:E1172)</f>
        <v>0</v>
      </c>
    </row>
    <row r="1173" spans="1:10" x14ac:dyDescent="0.25">
      <c r="A1173" s="167">
        <v>43921</v>
      </c>
      <c r="B1173">
        <v>16</v>
      </c>
      <c r="C1173" t="s">
        <v>136</v>
      </c>
      <c r="D1173">
        <v>0</v>
      </c>
      <c r="E1173">
        <v>0</v>
      </c>
      <c r="F1173">
        <v>0</v>
      </c>
      <c r="G1173">
        <f>SUMIF(C$2:C1173,Historico_y_Forms[[#This Row],[Proyecto]],D$2:D1173)</f>
        <v>0</v>
      </c>
      <c r="H1173">
        <f>SUMIF(C$2:C1173,Historico_y_Forms[[#This Row],[Proyecto]],F$2:F1173)</f>
        <v>0</v>
      </c>
      <c r="I11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73">
        <f>SUMIF(C$2:C1173,Historico_y_Forms[[#This Row],[Proyecto]],E$2:E1173)</f>
        <v>0</v>
      </c>
    </row>
    <row r="1174" spans="1:10" x14ac:dyDescent="0.25">
      <c r="A1174" s="167">
        <v>43921</v>
      </c>
      <c r="B1174">
        <v>17</v>
      </c>
      <c r="C1174" t="s">
        <v>137</v>
      </c>
      <c r="D1174">
        <v>0</v>
      </c>
      <c r="E1174">
        <v>0</v>
      </c>
      <c r="F1174">
        <v>0</v>
      </c>
      <c r="G1174">
        <f>SUMIF(C$2:C1174,Historico_y_Forms[[#This Row],[Proyecto]],D$2:D1174)</f>
        <v>0</v>
      </c>
      <c r="H1174">
        <f>SUMIF(C$2:C1174,Historico_y_Forms[[#This Row],[Proyecto]],F$2:F1174)</f>
        <v>0</v>
      </c>
      <c r="I117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174">
        <f>SUMIF(C$2:C1174,Historico_y_Forms[[#This Row],[Proyecto]],E$2:E1174)</f>
        <v>0</v>
      </c>
    </row>
    <row r="1175" spans="1:10" x14ac:dyDescent="0.25">
      <c r="A1175" s="167">
        <v>43921</v>
      </c>
      <c r="B1175">
        <v>11</v>
      </c>
      <c r="C1175" t="s">
        <v>131</v>
      </c>
      <c r="D1175">
        <v>13</v>
      </c>
      <c r="E1175">
        <v>25</v>
      </c>
      <c r="F1175">
        <v>2</v>
      </c>
      <c r="G1175">
        <f>SUMIF(C$2:C1175,Historico_y_Forms[[#This Row],[Proyecto]],D$2:D1175)</f>
        <v>347</v>
      </c>
      <c r="H1175">
        <f>SUMIF(C$2:C1175,Historico_y_Forms[[#This Row],[Proyecto]],F$2:F1175)</f>
        <v>14</v>
      </c>
      <c r="I1175">
        <f>VLOOKUP(Historico_y_Forms[[#This Row],[Proyecto]],Dim_Proyectos[[#All],[Proyecto]:[Fecha de terminacion]],5,0)-Historico_y_Forms[[#This Row],[Ventas acumuladas]]+Historico_y_Forms[[#This Row],[Desistimientos acumulados]]</f>
        <v>280</v>
      </c>
      <c r="J1175">
        <f>SUMIF(C$2:C1175,Historico_y_Forms[[#This Row],[Proyecto]],E$2:E1175)</f>
        <v>170</v>
      </c>
    </row>
    <row r="1176" spans="1:10" x14ac:dyDescent="0.25">
      <c r="A1176" s="167">
        <v>43921</v>
      </c>
      <c r="B1176">
        <v>40</v>
      </c>
      <c r="C1176" t="s">
        <v>149</v>
      </c>
      <c r="D1176">
        <v>0</v>
      </c>
      <c r="E1176">
        <v>0</v>
      </c>
      <c r="F1176">
        <v>0</v>
      </c>
      <c r="G1176">
        <f>SUMIF(C$2:C1176,Historico_y_Forms[[#This Row],[Proyecto]],D$2:D1176)</f>
        <v>392</v>
      </c>
      <c r="H1176">
        <f>SUMIF(C$2:C1176,Historico_y_Forms[[#This Row],[Proyecto]],F$2:F1176)</f>
        <v>0</v>
      </c>
      <c r="I117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176">
        <f>SUMIF(C$2:C1176,Historico_y_Forms[[#This Row],[Proyecto]],E$2:E1176)</f>
        <v>0</v>
      </c>
    </row>
    <row r="1177" spans="1:10" x14ac:dyDescent="0.25">
      <c r="A1177" s="167">
        <v>43921</v>
      </c>
      <c r="B1177">
        <v>12</v>
      </c>
      <c r="C1177" t="s">
        <v>132</v>
      </c>
      <c r="D1177">
        <v>0</v>
      </c>
      <c r="E1177">
        <v>0</v>
      </c>
      <c r="F1177">
        <v>0</v>
      </c>
      <c r="G1177">
        <f>SUMIF(C$2:C1177,Historico_y_Forms[[#This Row],[Proyecto]],D$2:D1177)</f>
        <v>0</v>
      </c>
      <c r="H1177">
        <f>SUMIF(C$2:C1177,Historico_y_Forms[[#This Row],[Proyecto]],F$2:F1177)</f>
        <v>0</v>
      </c>
      <c r="I117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177">
        <f>SUMIF(C$2:C1177,Historico_y_Forms[[#This Row],[Proyecto]],E$2:E1177)</f>
        <v>0</v>
      </c>
    </row>
    <row r="1178" spans="1:10" x14ac:dyDescent="0.25">
      <c r="A1178" s="167">
        <v>43921</v>
      </c>
      <c r="B1178">
        <v>13</v>
      </c>
      <c r="C1178" t="s">
        <v>133</v>
      </c>
      <c r="D1178">
        <v>0</v>
      </c>
      <c r="E1178">
        <v>0</v>
      </c>
      <c r="F1178">
        <v>0</v>
      </c>
      <c r="G1178">
        <f>SUMIF(C$2:C1178,Historico_y_Forms[[#This Row],[Proyecto]],D$2:D1178)</f>
        <v>0</v>
      </c>
      <c r="H1178">
        <f>SUMIF(C$2:C1178,Historico_y_Forms[[#This Row],[Proyecto]],F$2:F1178)</f>
        <v>0</v>
      </c>
      <c r="I117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178">
        <f>SUMIF(C$2:C1178,Historico_y_Forms[[#This Row],[Proyecto]],E$2:E1178)</f>
        <v>0</v>
      </c>
    </row>
    <row r="1179" spans="1:10" x14ac:dyDescent="0.25">
      <c r="A1179" s="167">
        <v>43921</v>
      </c>
      <c r="B1179">
        <v>14</v>
      </c>
      <c r="C1179" t="s">
        <v>134</v>
      </c>
      <c r="D1179">
        <v>0</v>
      </c>
      <c r="E1179">
        <v>0</v>
      </c>
      <c r="F1179">
        <v>0</v>
      </c>
      <c r="G1179">
        <f>SUMIF(C$2:C1179,Historico_y_Forms[[#This Row],[Proyecto]],D$2:D1179)</f>
        <v>0</v>
      </c>
      <c r="H1179">
        <f>SUMIF(C$2:C1179,Historico_y_Forms[[#This Row],[Proyecto]],F$2:F1179)</f>
        <v>0</v>
      </c>
      <c r="I11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79">
        <f>SUMIF(C$2:C1179,Historico_y_Forms[[#This Row],[Proyecto]],E$2:E1179)</f>
        <v>0</v>
      </c>
    </row>
    <row r="1180" spans="1:10" x14ac:dyDescent="0.25">
      <c r="A1180" s="167">
        <v>43921</v>
      </c>
      <c r="B1180">
        <v>15</v>
      </c>
      <c r="C1180" t="s">
        <v>135</v>
      </c>
      <c r="D1180">
        <v>0</v>
      </c>
      <c r="E1180">
        <v>0</v>
      </c>
      <c r="F1180">
        <v>0</v>
      </c>
      <c r="G1180">
        <f>SUMIF(C$2:C1180,Historico_y_Forms[[#This Row],[Proyecto]],D$2:D1180)</f>
        <v>0</v>
      </c>
      <c r="H1180">
        <f>SUMIF(C$2:C1180,Historico_y_Forms[[#This Row],[Proyecto]],F$2:F1180)</f>
        <v>0</v>
      </c>
      <c r="I118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180">
        <f>SUMIF(C$2:C1180,Historico_y_Forms[[#This Row],[Proyecto]],E$2:E1180)</f>
        <v>0</v>
      </c>
    </row>
    <row r="1181" spans="1:10" x14ac:dyDescent="0.25">
      <c r="A1181" s="167">
        <v>43921</v>
      </c>
      <c r="B1181">
        <v>41</v>
      </c>
      <c r="C1181" t="s">
        <v>150</v>
      </c>
      <c r="D1181">
        <v>0</v>
      </c>
      <c r="E1181">
        <v>0</v>
      </c>
      <c r="F1181">
        <v>0</v>
      </c>
      <c r="G1181">
        <f>SUMIF(C$2:C1181,Historico_y_Forms[[#This Row],[Proyecto]],D$2:D1181)</f>
        <v>150</v>
      </c>
      <c r="H1181">
        <f>SUMIF(C$2:C1181,Historico_y_Forms[[#This Row],[Proyecto]],F$2:F1181)</f>
        <v>0</v>
      </c>
      <c r="I118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181">
        <f>SUMIF(C$2:C1181,Historico_y_Forms[[#This Row],[Proyecto]],E$2:E1181)</f>
        <v>156</v>
      </c>
    </row>
    <row r="1182" spans="1:10" x14ac:dyDescent="0.25">
      <c r="A1182" s="167">
        <v>43921</v>
      </c>
      <c r="B1182">
        <v>10</v>
      </c>
      <c r="C1182" t="s">
        <v>81</v>
      </c>
      <c r="D1182">
        <v>0</v>
      </c>
      <c r="E1182">
        <v>0</v>
      </c>
      <c r="F1182">
        <v>0</v>
      </c>
      <c r="G1182">
        <f>SUMIF(C$2:C1182,Historico_y_Forms[[#This Row],[Proyecto]],D$2:D1182)</f>
        <v>0</v>
      </c>
      <c r="H1182">
        <f>SUMIF(C$2:C1182,Historico_y_Forms[[#This Row],[Proyecto]],F$2:F1182)</f>
        <v>0</v>
      </c>
      <c r="I118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182">
        <f>SUMIF(C$2:C1182,Historico_y_Forms[[#This Row],[Proyecto]],E$2:E1182)</f>
        <v>0</v>
      </c>
    </row>
    <row r="1183" spans="1:10" x14ac:dyDescent="0.25">
      <c r="A1183" s="167">
        <v>43921</v>
      </c>
      <c r="B1183">
        <v>23</v>
      </c>
      <c r="C1183" t="s">
        <v>142</v>
      </c>
      <c r="D1183">
        <v>0</v>
      </c>
      <c r="E1183">
        <v>0</v>
      </c>
      <c r="F1183">
        <v>1</v>
      </c>
      <c r="G1183">
        <f>SUMIF(C$2:C1183,Historico_y_Forms[[#This Row],[Proyecto]],D$2:D1183)</f>
        <v>100</v>
      </c>
      <c r="H1183">
        <f>SUMIF(C$2:C1183,Historico_y_Forms[[#This Row],[Proyecto]],F$2:F1183)</f>
        <v>1</v>
      </c>
      <c r="I1183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183">
        <f>SUMIF(C$2:C1183,Historico_y_Forms[[#This Row],[Proyecto]],E$2:E1183)</f>
        <v>0</v>
      </c>
    </row>
    <row r="1184" spans="1:10" x14ac:dyDescent="0.25">
      <c r="A1184" s="167">
        <v>43921</v>
      </c>
      <c r="B1184">
        <v>24</v>
      </c>
      <c r="C1184" t="s">
        <v>143</v>
      </c>
      <c r="D1184">
        <v>2</v>
      </c>
      <c r="E1184">
        <v>0</v>
      </c>
      <c r="F1184">
        <v>0</v>
      </c>
      <c r="G1184">
        <f>SUMIF(C$2:C1184,Historico_y_Forms[[#This Row],[Proyecto]],D$2:D1184)</f>
        <v>89</v>
      </c>
      <c r="H1184">
        <f>SUMIF(C$2:C1184,Historico_y_Forms[[#This Row],[Proyecto]],F$2:F1184)</f>
        <v>12</v>
      </c>
      <c r="I1184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1184">
        <f>SUMIF(C$2:C1184,Historico_y_Forms[[#This Row],[Proyecto]],E$2:E1184)</f>
        <v>102</v>
      </c>
    </row>
    <row r="1185" spans="1:10" x14ac:dyDescent="0.25">
      <c r="A1185" s="167">
        <v>43921</v>
      </c>
      <c r="B1185">
        <v>25</v>
      </c>
      <c r="C1185" t="s">
        <v>92</v>
      </c>
      <c r="D1185">
        <v>0</v>
      </c>
      <c r="E1185">
        <v>0</v>
      </c>
      <c r="F1185">
        <v>0</v>
      </c>
      <c r="G1185">
        <f>SUMIF(C$2:C1185,Historico_y_Forms[[#This Row],[Proyecto]],D$2:D1185)</f>
        <v>0</v>
      </c>
      <c r="H1185">
        <f>SUMIF(C$2:C1185,Historico_y_Forms[[#This Row],[Proyecto]],F$2:F1185)</f>
        <v>0</v>
      </c>
      <c r="I118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85">
        <f>SUMIF(C$2:C1185,Historico_y_Forms[[#This Row],[Proyecto]],E$2:E1185)</f>
        <v>0</v>
      </c>
    </row>
    <row r="1186" spans="1:10" x14ac:dyDescent="0.25">
      <c r="A1186" s="167">
        <v>43921</v>
      </c>
      <c r="B1186">
        <v>26</v>
      </c>
      <c r="C1186" t="s">
        <v>141</v>
      </c>
      <c r="D1186">
        <v>0</v>
      </c>
      <c r="E1186">
        <v>0</v>
      </c>
      <c r="F1186">
        <v>0</v>
      </c>
      <c r="G1186">
        <f>SUMIF(C$2:C1186,Historico_y_Forms[[#This Row],[Proyecto]],D$2:D1186)</f>
        <v>0</v>
      </c>
      <c r="H1186">
        <f>SUMIF(C$2:C1186,Historico_y_Forms[[#This Row],[Proyecto]],F$2:F1186)</f>
        <v>0</v>
      </c>
      <c r="I118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186">
        <f>SUMIF(C$2:C1186,Historico_y_Forms[[#This Row],[Proyecto]],E$2:E1186)</f>
        <v>0</v>
      </c>
    </row>
    <row r="1187" spans="1:10" x14ac:dyDescent="0.25">
      <c r="A1187" s="167">
        <v>43921</v>
      </c>
      <c r="B1187">
        <v>7</v>
      </c>
      <c r="C1187" t="s">
        <v>128</v>
      </c>
      <c r="D1187">
        <v>0</v>
      </c>
      <c r="E1187">
        <v>0</v>
      </c>
      <c r="F1187">
        <v>0</v>
      </c>
      <c r="G1187">
        <f>SUMIF(C$2:C1187,Historico_y_Forms[[#This Row],[Proyecto]],D$2:D1187)</f>
        <v>0</v>
      </c>
      <c r="H1187">
        <f>SUMIF(C$2:C1187,Historico_y_Forms[[#This Row],[Proyecto]],F$2:F1187)</f>
        <v>0</v>
      </c>
      <c r="I118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187">
        <f>SUMIF(C$2:C1187,Historico_y_Forms[[#This Row],[Proyecto]],E$2:E1187)</f>
        <v>0</v>
      </c>
    </row>
    <row r="1188" spans="1:10" x14ac:dyDescent="0.25">
      <c r="A1188" s="167">
        <v>43921</v>
      </c>
      <c r="B1188">
        <v>27</v>
      </c>
      <c r="C1188" t="s">
        <v>30</v>
      </c>
      <c r="D1188">
        <v>0</v>
      </c>
      <c r="E1188">
        <v>0</v>
      </c>
      <c r="F1188">
        <v>0</v>
      </c>
      <c r="G1188">
        <f>SUMIF(C$2:C1188,Historico_y_Forms[[#This Row],[Proyecto]],D$2:D1188)</f>
        <v>0</v>
      </c>
      <c r="H1188">
        <f>SUMIF(C$2:C1188,Historico_y_Forms[[#This Row],[Proyecto]],F$2:F1188)</f>
        <v>0</v>
      </c>
      <c r="I11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88">
        <f>SUMIF(C$2:C1188,Historico_y_Forms[[#This Row],[Proyecto]],E$2:E1188)</f>
        <v>0</v>
      </c>
    </row>
    <row r="1189" spans="1:10" x14ac:dyDescent="0.25">
      <c r="A1189" s="167">
        <v>43921</v>
      </c>
      <c r="B1189">
        <v>28</v>
      </c>
      <c r="C1189" t="s">
        <v>31</v>
      </c>
      <c r="D1189">
        <v>0</v>
      </c>
      <c r="E1189">
        <v>0</v>
      </c>
      <c r="F1189">
        <v>0</v>
      </c>
      <c r="G1189">
        <f>SUMIF(C$2:C1189,Historico_y_Forms[[#This Row],[Proyecto]],D$2:D1189)</f>
        <v>0</v>
      </c>
      <c r="H1189">
        <f>SUMIF(C$2:C1189,Historico_y_Forms[[#This Row],[Proyecto]],F$2:F1189)</f>
        <v>0</v>
      </c>
      <c r="I11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189">
        <f>SUMIF(C$2:C1189,Historico_y_Forms[[#This Row],[Proyecto]],E$2:E1189)</f>
        <v>0</v>
      </c>
    </row>
    <row r="1190" spans="1:10" x14ac:dyDescent="0.25">
      <c r="A1190" s="167">
        <v>43921</v>
      </c>
      <c r="B1190">
        <v>44</v>
      </c>
      <c r="C1190" t="s">
        <v>154</v>
      </c>
      <c r="D1190">
        <v>0</v>
      </c>
      <c r="E1190">
        <v>0</v>
      </c>
      <c r="F1190">
        <v>0</v>
      </c>
      <c r="G1190">
        <f>SUMIF(C$2:C1190,Historico_y_Forms[[#This Row],[Proyecto]],D$2:D1190)</f>
        <v>93</v>
      </c>
      <c r="H1190">
        <f>SUMIF(C$2:C1190,Historico_y_Forms[[#This Row],[Proyecto]],F$2:F1190)</f>
        <v>0</v>
      </c>
      <c r="I1190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190">
        <f>SUMIF(C$2:C1190,Historico_y_Forms[[#This Row],[Proyecto]],E$2:E1190)</f>
        <v>96</v>
      </c>
    </row>
    <row r="1191" spans="1:10" x14ac:dyDescent="0.25">
      <c r="A1191" s="167">
        <v>43921</v>
      </c>
      <c r="B1191">
        <v>37</v>
      </c>
      <c r="C1191" t="s">
        <v>146</v>
      </c>
      <c r="D1191">
        <v>1</v>
      </c>
      <c r="E1191">
        <v>3</v>
      </c>
      <c r="F1191">
        <v>0</v>
      </c>
      <c r="G1191">
        <f>SUMIF(C$2:C1191,Historico_y_Forms[[#This Row],[Proyecto]],D$2:D1191)</f>
        <v>188</v>
      </c>
      <c r="H1191">
        <f>SUMIF(C$2:C1191,Historico_y_Forms[[#This Row],[Proyecto]],F$2:F1191)</f>
        <v>0</v>
      </c>
      <c r="I119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191">
        <f>SUMIF(C$2:C1191,Historico_y_Forms[[#This Row],[Proyecto]],E$2:E1191)</f>
        <v>177</v>
      </c>
    </row>
    <row r="1192" spans="1:10" x14ac:dyDescent="0.25">
      <c r="A1192" s="167">
        <v>43921</v>
      </c>
      <c r="B1192">
        <v>6</v>
      </c>
      <c r="C1192" t="s">
        <v>127</v>
      </c>
      <c r="D1192">
        <v>0</v>
      </c>
      <c r="E1192">
        <v>0</v>
      </c>
      <c r="F1192">
        <v>0</v>
      </c>
      <c r="G1192">
        <f>SUMIF(C$2:C1192,Historico_y_Forms[[#This Row],[Proyecto]],D$2:D1192)</f>
        <v>0</v>
      </c>
      <c r="H1192">
        <f>SUMIF(C$2:C1192,Historico_y_Forms[[#This Row],[Proyecto]],F$2:F1192)</f>
        <v>0</v>
      </c>
      <c r="I119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92">
        <f>SUMIF(C$2:C1192,Historico_y_Forms[[#This Row],[Proyecto]],E$2:E1192)</f>
        <v>0</v>
      </c>
    </row>
    <row r="1193" spans="1:10" x14ac:dyDescent="0.25">
      <c r="A1193" s="167">
        <v>43921</v>
      </c>
      <c r="B1193">
        <v>5</v>
      </c>
      <c r="C1193" t="s">
        <v>125</v>
      </c>
      <c r="D1193">
        <v>11</v>
      </c>
      <c r="E1193">
        <v>10</v>
      </c>
      <c r="F1193">
        <v>3</v>
      </c>
      <c r="G1193">
        <f>SUMIF(C$2:C1193,Historico_y_Forms[[#This Row],[Proyecto]],D$2:D1193)</f>
        <v>142</v>
      </c>
      <c r="H1193">
        <f>SUMIF(C$2:C1193,Historico_y_Forms[[#This Row],[Proyecto]],F$2:F1193)</f>
        <v>9</v>
      </c>
      <c r="I1193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1193">
        <f>SUMIF(C$2:C1193,Historico_y_Forms[[#This Row],[Proyecto]],E$2:E1193)</f>
        <v>180</v>
      </c>
    </row>
    <row r="1194" spans="1:10" x14ac:dyDescent="0.25">
      <c r="A1194" s="167">
        <v>43921</v>
      </c>
      <c r="B1194">
        <v>38</v>
      </c>
      <c r="C1194" t="s">
        <v>147</v>
      </c>
      <c r="D1194">
        <v>0</v>
      </c>
      <c r="E1194">
        <v>0</v>
      </c>
      <c r="F1194">
        <v>0</v>
      </c>
      <c r="G1194">
        <f>SUMIF(C$2:C1194,Historico_y_Forms[[#This Row],[Proyecto]],D$2:D1194)</f>
        <v>194</v>
      </c>
      <c r="H1194">
        <f>SUMIF(C$2:C1194,Historico_y_Forms[[#This Row],[Proyecto]],F$2:F1194)</f>
        <v>4</v>
      </c>
      <c r="I119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194">
        <f>SUMIF(C$2:C1194,Historico_y_Forms[[#This Row],[Proyecto]],E$2:E1194)</f>
        <v>0</v>
      </c>
    </row>
    <row r="1195" spans="1:10" x14ac:dyDescent="0.25">
      <c r="A1195" s="167">
        <v>43921</v>
      </c>
      <c r="B1195">
        <v>4</v>
      </c>
      <c r="C1195" t="s">
        <v>126</v>
      </c>
      <c r="D1195">
        <v>17</v>
      </c>
      <c r="E1195">
        <v>221</v>
      </c>
      <c r="F1195">
        <v>1</v>
      </c>
      <c r="G1195">
        <f>SUMIF(C$2:C1195,Historico_y_Forms[[#This Row],[Proyecto]],D$2:D1195)</f>
        <v>221</v>
      </c>
      <c r="H1195">
        <f>SUMIF(C$2:C1195,Historico_y_Forms[[#This Row],[Proyecto]],F$2:F1195)</f>
        <v>17</v>
      </c>
      <c r="I1195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195">
        <f>SUMIF(C$2:C1195,Historico_y_Forms[[#This Row],[Proyecto]],E$2:E1195)</f>
        <v>2475</v>
      </c>
    </row>
    <row r="1196" spans="1:10" x14ac:dyDescent="0.25">
      <c r="A1196" s="167">
        <v>43921</v>
      </c>
      <c r="B1196">
        <v>8</v>
      </c>
      <c r="C1196" t="s">
        <v>77</v>
      </c>
      <c r="D1196">
        <v>3</v>
      </c>
      <c r="E1196">
        <v>3</v>
      </c>
      <c r="F1196">
        <v>2</v>
      </c>
      <c r="G1196">
        <f>SUMIF(C$2:C1196,Historico_y_Forms[[#This Row],[Proyecto]],D$2:D1196)</f>
        <v>91</v>
      </c>
      <c r="H1196">
        <f>SUMIF(C$2:C1196,Historico_y_Forms[[#This Row],[Proyecto]],F$2:F1196)</f>
        <v>13</v>
      </c>
      <c r="I1196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196">
        <f>SUMIF(C$2:C1196,Historico_y_Forms[[#This Row],[Proyecto]],E$2:E1196)</f>
        <v>66</v>
      </c>
    </row>
    <row r="1197" spans="1:10" x14ac:dyDescent="0.25">
      <c r="A1197" s="167">
        <v>43921</v>
      </c>
      <c r="B1197">
        <v>18</v>
      </c>
      <c r="C1197" t="s">
        <v>152</v>
      </c>
      <c r="D1197">
        <v>0</v>
      </c>
      <c r="E1197">
        <v>0</v>
      </c>
      <c r="F1197">
        <v>0</v>
      </c>
      <c r="G1197">
        <f>SUMIF(C$2:C1197,Historico_y_Forms[[#This Row],[Proyecto]],D$2:D1197)</f>
        <v>165</v>
      </c>
      <c r="H1197">
        <f>SUMIF(C$2:C1197,Historico_y_Forms[[#This Row],[Proyecto]],F$2:F1197)</f>
        <v>5</v>
      </c>
      <c r="I1197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197">
        <f>SUMIF(C$2:C1197,Historico_y_Forms[[#This Row],[Proyecto]],E$2:E1197)</f>
        <v>176</v>
      </c>
    </row>
    <row r="1198" spans="1:10" x14ac:dyDescent="0.25">
      <c r="A1198" s="167">
        <v>43921</v>
      </c>
      <c r="B1198">
        <v>19</v>
      </c>
      <c r="C1198" t="s">
        <v>138</v>
      </c>
      <c r="D1198">
        <v>7</v>
      </c>
      <c r="E1198">
        <v>6</v>
      </c>
      <c r="F1198">
        <v>0</v>
      </c>
      <c r="G1198">
        <f>SUMIF(C$2:C1198,Historico_y_Forms[[#This Row],[Proyecto]],D$2:D1198)</f>
        <v>140</v>
      </c>
      <c r="H1198">
        <f>SUMIF(C$2:C1198,Historico_y_Forms[[#This Row],[Proyecto]],F$2:F1198)</f>
        <v>10</v>
      </c>
      <c r="I1198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198">
        <f>SUMIF(C$2:C1198,Historico_y_Forms[[#This Row],[Proyecto]],E$2:E1198)</f>
        <v>140</v>
      </c>
    </row>
    <row r="1199" spans="1:10" x14ac:dyDescent="0.25">
      <c r="A1199" s="167">
        <v>43921</v>
      </c>
      <c r="B1199">
        <v>20</v>
      </c>
      <c r="C1199" t="s">
        <v>88</v>
      </c>
      <c r="D1199">
        <v>0</v>
      </c>
      <c r="E1199">
        <v>0</v>
      </c>
      <c r="F1199">
        <v>0</v>
      </c>
      <c r="G1199">
        <f>SUMIF(C$2:C1199,Historico_y_Forms[[#This Row],[Proyecto]],D$2:D1199)</f>
        <v>0</v>
      </c>
      <c r="H1199">
        <f>SUMIF(C$2:C1199,Historico_y_Forms[[#This Row],[Proyecto]],F$2:F1199)</f>
        <v>0</v>
      </c>
      <c r="I11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199">
        <f>SUMIF(C$2:C1199,Historico_y_Forms[[#This Row],[Proyecto]],E$2:E1199)</f>
        <v>0</v>
      </c>
    </row>
    <row r="1200" spans="1:10" x14ac:dyDescent="0.25">
      <c r="A1200" s="167">
        <v>43921</v>
      </c>
      <c r="B1200">
        <v>45</v>
      </c>
      <c r="C1200" t="s">
        <v>155</v>
      </c>
      <c r="D1200">
        <v>0</v>
      </c>
      <c r="E1200">
        <v>0</v>
      </c>
      <c r="F1200">
        <v>0</v>
      </c>
      <c r="G1200">
        <f>SUMIF(C$2:C1200,Historico_y_Forms[[#This Row],[Proyecto]],D$2:D1200)</f>
        <v>133</v>
      </c>
      <c r="H1200">
        <f>SUMIF(C$2:C1200,Historico_y_Forms[[#This Row],[Proyecto]],F$2:F1200)</f>
        <v>0</v>
      </c>
      <c r="I120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200">
        <f>SUMIF(C$2:C1200,Historico_y_Forms[[#This Row],[Proyecto]],E$2:E1200)</f>
        <v>0</v>
      </c>
    </row>
    <row r="1201" spans="1:10" x14ac:dyDescent="0.25">
      <c r="A1201" s="167">
        <v>43921</v>
      </c>
      <c r="B1201">
        <v>31</v>
      </c>
      <c r="C1201" t="s">
        <v>97</v>
      </c>
      <c r="D1201">
        <v>0</v>
      </c>
      <c r="E1201">
        <v>0</v>
      </c>
      <c r="F1201">
        <v>0</v>
      </c>
      <c r="G1201">
        <f>SUMIF(C$2:C1201,Historico_y_Forms[[#This Row],[Proyecto]],D$2:D1201)</f>
        <v>0</v>
      </c>
      <c r="H1201">
        <f>SUMIF(C$2:C1201,Historico_y_Forms[[#This Row],[Proyecto]],F$2:F1201)</f>
        <v>0</v>
      </c>
      <c r="I12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01">
        <f>SUMIF(C$2:C1201,Historico_y_Forms[[#This Row],[Proyecto]],E$2:E1201)</f>
        <v>0</v>
      </c>
    </row>
    <row r="1202" spans="1:10" x14ac:dyDescent="0.25">
      <c r="A1202" s="167">
        <v>43921</v>
      </c>
      <c r="B1202">
        <v>32</v>
      </c>
      <c r="C1202" t="s">
        <v>100</v>
      </c>
      <c r="D1202">
        <v>0</v>
      </c>
      <c r="E1202">
        <v>0</v>
      </c>
      <c r="F1202">
        <v>0</v>
      </c>
      <c r="G1202">
        <f>SUMIF(C$2:C1202,Historico_y_Forms[[#This Row],[Proyecto]],D$2:D1202)</f>
        <v>0</v>
      </c>
      <c r="H1202">
        <f>SUMIF(C$2:C1202,Historico_y_Forms[[#This Row],[Proyecto]],F$2:F1202)</f>
        <v>0</v>
      </c>
      <c r="I120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02">
        <f>SUMIF(C$2:C1202,Historico_y_Forms[[#This Row],[Proyecto]],E$2:E1202)</f>
        <v>0</v>
      </c>
    </row>
    <row r="1203" spans="1:10" x14ac:dyDescent="0.25">
      <c r="A1203" s="167">
        <v>43921</v>
      </c>
      <c r="B1203">
        <v>33</v>
      </c>
      <c r="C1203" t="s">
        <v>101</v>
      </c>
      <c r="D1203">
        <v>0</v>
      </c>
      <c r="E1203">
        <v>0</v>
      </c>
      <c r="F1203">
        <v>0</v>
      </c>
      <c r="G1203">
        <f>SUMIF(C$2:C1203,Historico_y_Forms[[#This Row],[Proyecto]],D$2:D1203)</f>
        <v>0</v>
      </c>
      <c r="H1203">
        <f>SUMIF(C$2:C1203,Historico_y_Forms[[#This Row],[Proyecto]],F$2:F1203)</f>
        <v>0</v>
      </c>
      <c r="I120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03">
        <f>SUMIF(C$2:C1203,Historico_y_Forms[[#This Row],[Proyecto]],E$2:E1203)</f>
        <v>0</v>
      </c>
    </row>
    <row r="1204" spans="1:10" x14ac:dyDescent="0.25">
      <c r="A1204" s="167">
        <v>43921</v>
      </c>
      <c r="B1204">
        <v>34</v>
      </c>
      <c r="C1204" t="s">
        <v>102</v>
      </c>
      <c r="D1204">
        <v>0</v>
      </c>
      <c r="E1204">
        <v>0</v>
      </c>
      <c r="F1204">
        <v>0</v>
      </c>
      <c r="G1204">
        <f>SUMIF(C$2:C1204,Historico_y_Forms[[#This Row],[Proyecto]],D$2:D1204)</f>
        <v>0</v>
      </c>
      <c r="H1204">
        <f>SUMIF(C$2:C1204,Historico_y_Forms[[#This Row],[Proyecto]],F$2:F1204)</f>
        <v>0</v>
      </c>
      <c r="I120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04">
        <f>SUMIF(C$2:C1204,Historico_y_Forms[[#This Row],[Proyecto]],E$2:E1204)</f>
        <v>0</v>
      </c>
    </row>
    <row r="1205" spans="1:10" x14ac:dyDescent="0.25">
      <c r="A1205" s="167">
        <v>43921</v>
      </c>
      <c r="B1205">
        <v>29</v>
      </c>
      <c r="C1205" t="s">
        <v>32</v>
      </c>
      <c r="D1205">
        <v>0</v>
      </c>
      <c r="E1205">
        <v>0</v>
      </c>
      <c r="F1205">
        <v>0</v>
      </c>
      <c r="G1205">
        <f>SUMIF(C$2:C1205,Historico_y_Forms[[#This Row],[Proyecto]],D$2:D1205)</f>
        <v>0</v>
      </c>
      <c r="H1205">
        <f>SUMIF(C$2:C1205,Historico_y_Forms[[#This Row],[Proyecto]],F$2:F1205)</f>
        <v>0</v>
      </c>
      <c r="I12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05">
        <f>SUMIF(C$2:C1205,Historico_y_Forms[[#This Row],[Proyecto]],E$2:E1205)</f>
        <v>0</v>
      </c>
    </row>
    <row r="1206" spans="1:10" x14ac:dyDescent="0.25">
      <c r="A1206" s="167">
        <v>43921</v>
      </c>
      <c r="B1206">
        <v>30</v>
      </c>
      <c r="C1206" t="s">
        <v>33</v>
      </c>
      <c r="D1206">
        <v>0</v>
      </c>
      <c r="E1206">
        <v>0</v>
      </c>
      <c r="F1206">
        <v>0</v>
      </c>
      <c r="G1206">
        <f>SUMIF(C$2:C1206,Historico_y_Forms[[#This Row],[Proyecto]],D$2:D1206)</f>
        <v>0</v>
      </c>
      <c r="H1206">
        <f>SUMIF(C$2:C1206,Historico_y_Forms[[#This Row],[Proyecto]],F$2:F1206)</f>
        <v>0</v>
      </c>
      <c r="I12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06">
        <f>SUMIF(C$2:C1206,Historico_y_Forms[[#This Row],[Proyecto]],E$2:E1206)</f>
        <v>0</v>
      </c>
    </row>
    <row r="1207" spans="1:10" x14ac:dyDescent="0.25">
      <c r="A1207" s="167">
        <v>43921</v>
      </c>
      <c r="B1207">
        <v>9</v>
      </c>
      <c r="C1207" t="s">
        <v>130</v>
      </c>
      <c r="D1207">
        <v>0</v>
      </c>
      <c r="E1207">
        <v>0</v>
      </c>
      <c r="F1207">
        <v>0</v>
      </c>
      <c r="G1207">
        <f>SUMIF(C$2:C1207,Historico_y_Forms[[#This Row],[Proyecto]],D$2:D1207)</f>
        <v>0</v>
      </c>
      <c r="H1207">
        <f>SUMIF(C$2:C1207,Historico_y_Forms[[#This Row],[Proyecto]],F$2:F1207)</f>
        <v>0</v>
      </c>
      <c r="I120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07">
        <f>SUMIF(C$2:C1207,Historico_y_Forms[[#This Row],[Proyecto]],E$2:E1207)</f>
        <v>0</v>
      </c>
    </row>
    <row r="1208" spans="1:10" x14ac:dyDescent="0.25">
      <c r="A1208" s="167">
        <v>43921</v>
      </c>
      <c r="B1208">
        <v>35</v>
      </c>
      <c r="C1208" t="s">
        <v>144</v>
      </c>
      <c r="D1208">
        <v>0</v>
      </c>
      <c r="E1208">
        <v>0</v>
      </c>
      <c r="F1208">
        <v>0</v>
      </c>
      <c r="G1208">
        <f>SUMIF(C$2:C1208,Historico_y_Forms[[#This Row],[Proyecto]],D$2:D1208)</f>
        <v>0</v>
      </c>
      <c r="H1208">
        <f>SUMIF(C$2:C1208,Historico_y_Forms[[#This Row],[Proyecto]],F$2:F1208)</f>
        <v>0</v>
      </c>
      <c r="I12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08">
        <f>SUMIF(C$2:C1208,Historico_y_Forms[[#This Row],[Proyecto]],E$2:E1208)</f>
        <v>0</v>
      </c>
    </row>
    <row r="1209" spans="1:10" x14ac:dyDescent="0.25">
      <c r="A1209" s="167">
        <v>43921</v>
      </c>
      <c r="B1209">
        <v>42</v>
      </c>
      <c r="C1209" t="s">
        <v>151</v>
      </c>
      <c r="D1209">
        <v>25</v>
      </c>
      <c r="E1209">
        <v>10</v>
      </c>
      <c r="F1209">
        <v>0</v>
      </c>
      <c r="G1209">
        <f>SUMIF(C$2:C1209,Historico_y_Forms[[#This Row],[Proyecto]],D$2:D1209)</f>
        <v>229</v>
      </c>
      <c r="H1209">
        <f>SUMIF(C$2:C1209,Historico_y_Forms[[#This Row],[Proyecto]],F$2:F1209)</f>
        <v>0</v>
      </c>
      <c r="I1209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1209">
        <f>SUMIF(C$2:C1209,Historico_y_Forms[[#This Row],[Proyecto]],E$2:E1209)</f>
        <v>120</v>
      </c>
    </row>
    <row r="1210" spans="1:10" x14ac:dyDescent="0.25">
      <c r="A1210" s="167">
        <v>43921</v>
      </c>
      <c r="B1210">
        <v>39</v>
      </c>
      <c r="C1210" t="s">
        <v>178</v>
      </c>
      <c r="D1210">
        <v>2</v>
      </c>
      <c r="E1210">
        <v>3</v>
      </c>
      <c r="F1210">
        <v>0</v>
      </c>
      <c r="G1210">
        <f>SUMIF(C$2:C1210,Historico_y_Forms[[#This Row],[Proyecto]],D$2:D1210)</f>
        <v>112</v>
      </c>
      <c r="H1210">
        <f>SUMIF(C$2:C1210,Historico_y_Forms[[#This Row],[Proyecto]],F$2:F1210)</f>
        <v>0</v>
      </c>
      <c r="I1210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1210">
        <f>SUMIF(C$2:C1210,Historico_y_Forms[[#This Row],[Proyecto]],E$2:E1210)</f>
        <v>110</v>
      </c>
    </row>
    <row r="1211" spans="1:10" x14ac:dyDescent="0.25">
      <c r="A1211" s="167">
        <v>43921</v>
      </c>
      <c r="B1211">
        <v>36</v>
      </c>
      <c r="C1211" t="s">
        <v>145</v>
      </c>
      <c r="D1211">
        <v>0</v>
      </c>
      <c r="E1211">
        <v>6</v>
      </c>
      <c r="F1211">
        <v>0</v>
      </c>
      <c r="G1211">
        <f>SUMIF(C$2:C1211,Historico_y_Forms[[#This Row],[Proyecto]],D$2:D1211)</f>
        <v>212</v>
      </c>
      <c r="H1211">
        <f>SUMIF(C$2:C1211,Historico_y_Forms[[#This Row],[Proyecto]],F$2:F1211)</f>
        <v>1</v>
      </c>
      <c r="I1211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211">
        <f>SUMIF(C$2:C1211,Historico_y_Forms[[#This Row],[Proyecto]],E$2:E1211)</f>
        <v>234</v>
      </c>
    </row>
    <row r="1212" spans="1:10" x14ac:dyDescent="0.25">
      <c r="A1212" s="167">
        <v>43921</v>
      </c>
      <c r="B1212">
        <v>43</v>
      </c>
      <c r="C1212" t="s">
        <v>153</v>
      </c>
      <c r="D1212">
        <v>0</v>
      </c>
      <c r="E1212">
        <v>0</v>
      </c>
      <c r="F1212">
        <v>1</v>
      </c>
      <c r="G1212">
        <f>SUMIF(C$2:C1212,Historico_y_Forms[[#This Row],[Proyecto]],D$2:D1212)</f>
        <v>87</v>
      </c>
      <c r="H1212">
        <f>SUMIF(C$2:C1212,Historico_y_Forms[[#This Row],[Proyecto]],F$2:F1212)</f>
        <v>1</v>
      </c>
      <c r="I121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12">
        <f>SUMIF(C$2:C1212,Historico_y_Forms[[#This Row],[Proyecto]],E$2:E1212)</f>
        <v>24</v>
      </c>
    </row>
    <row r="1213" spans="1:10" x14ac:dyDescent="0.25">
      <c r="A1213" s="167">
        <v>43921</v>
      </c>
      <c r="B1213">
        <v>21</v>
      </c>
      <c r="C1213" t="s">
        <v>139</v>
      </c>
      <c r="D1213">
        <v>0</v>
      </c>
      <c r="E1213">
        <v>0</v>
      </c>
      <c r="F1213">
        <v>0</v>
      </c>
      <c r="G1213">
        <f>SUMIF(C$2:C1213,Historico_y_Forms[[#This Row],[Proyecto]],D$2:D1213)</f>
        <v>0</v>
      </c>
      <c r="H1213">
        <f>SUMIF(C$2:C1213,Historico_y_Forms[[#This Row],[Proyecto]],F$2:F1213)</f>
        <v>0</v>
      </c>
      <c r="I121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213">
        <f>SUMIF(C$2:C1213,Historico_y_Forms[[#This Row],[Proyecto]],E$2:E1213)</f>
        <v>0</v>
      </c>
    </row>
    <row r="1214" spans="1:10" x14ac:dyDescent="0.25">
      <c r="A1214" s="167">
        <v>43921</v>
      </c>
      <c r="B1214">
        <v>2</v>
      </c>
      <c r="C1214" t="s">
        <v>51</v>
      </c>
      <c r="D1214">
        <v>0</v>
      </c>
      <c r="E1214">
        <v>0</v>
      </c>
      <c r="F1214">
        <v>0</v>
      </c>
      <c r="G1214">
        <f>SUMIF(C$2:C1214,Historico_y_Forms[[#This Row],[Proyecto]],D$2:D1214)</f>
        <v>0</v>
      </c>
      <c r="H1214">
        <f>SUMIF(C$2:C1214,Historico_y_Forms[[#This Row],[Proyecto]],F$2:F1214)</f>
        <v>0</v>
      </c>
      <c r="I121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214">
        <f>SUMIF(C$2:C1214,Historico_y_Forms[[#This Row],[Proyecto]],E$2:E1214)</f>
        <v>0</v>
      </c>
    </row>
    <row r="1215" spans="1:10" x14ac:dyDescent="0.25">
      <c r="A1215" s="167">
        <v>43921</v>
      </c>
      <c r="B1215">
        <v>3</v>
      </c>
      <c r="C1215" t="s">
        <v>52</v>
      </c>
      <c r="D1215">
        <v>0</v>
      </c>
      <c r="E1215">
        <v>0</v>
      </c>
      <c r="F1215">
        <v>0</v>
      </c>
      <c r="G1215">
        <f>SUMIF(C$2:C1215,Historico_y_Forms[[#This Row],[Proyecto]],D$2:D1215)</f>
        <v>0</v>
      </c>
      <c r="H1215">
        <f>SUMIF(C$2:C1215,Historico_y_Forms[[#This Row],[Proyecto]],F$2:F1215)</f>
        <v>0</v>
      </c>
      <c r="I121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215">
        <f>SUMIF(C$2:C1215,Historico_y_Forms[[#This Row],[Proyecto]],E$2:E1215)</f>
        <v>0</v>
      </c>
    </row>
    <row r="1216" spans="1:10" x14ac:dyDescent="0.25">
      <c r="A1216" s="167">
        <v>43921</v>
      </c>
      <c r="B1216">
        <v>1</v>
      </c>
      <c r="C1216" t="s">
        <v>50</v>
      </c>
      <c r="D1216">
        <v>18</v>
      </c>
      <c r="E1216">
        <v>16</v>
      </c>
      <c r="F1216">
        <v>4</v>
      </c>
      <c r="G1216">
        <f>SUMIF(C$2:C1216,Historico_y_Forms[[#This Row],[Proyecto]],D$2:D1216)</f>
        <v>449</v>
      </c>
      <c r="H1216">
        <f>SUMIF(C$2:C1216,Historico_y_Forms[[#This Row],[Proyecto]],F$2:F1216)</f>
        <v>30</v>
      </c>
      <c r="I1216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1216">
        <f>SUMIF(C$2:C1216,Historico_y_Forms[[#This Row],[Proyecto]],E$2:E1216)</f>
        <v>364</v>
      </c>
    </row>
    <row r="1217" spans="1:10" x14ac:dyDescent="0.25">
      <c r="A1217" s="167">
        <v>43951</v>
      </c>
      <c r="B1217">
        <v>22</v>
      </c>
      <c r="C1217" t="s">
        <v>140</v>
      </c>
      <c r="D1217">
        <v>0</v>
      </c>
      <c r="E1217">
        <v>0</v>
      </c>
      <c r="F1217">
        <v>0</v>
      </c>
      <c r="G1217">
        <f>SUMIF(C$2:C1217,Historico_y_Forms[[#This Row],[Proyecto]],D$2:D1217)</f>
        <v>0</v>
      </c>
      <c r="H1217">
        <f>SUMIF(C$2:C1217,Historico_y_Forms[[#This Row],[Proyecto]],F$2:F1217)</f>
        <v>0</v>
      </c>
      <c r="I12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217">
        <f>SUMIF(C$2:C1217,Historico_y_Forms[[#This Row],[Proyecto]],E$2:E1217)</f>
        <v>0</v>
      </c>
    </row>
    <row r="1218" spans="1:10" x14ac:dyDescent="0.25">
      <c r="A1218" s="167">
        <v>43951</v>
      </c>
      <c r="B1218">
        <v>16</v>
      </c>
      <c r="C1218" t="s">
        <v>136</v>
      </c>
      <c r="D1218">
        <v>0</v>
      </c>
      <c r="E1218">
        <v>0</v>
      </c>
      <c r="F1218">
        <v>0</v>
      </c>
      <c r="G1218">
        <f>SUMIF(C$2:C1218,Historico_y_Forms[[#This Row],[Proyecto]],D$2:D1218)</f>
        <v>0</v>
      </c>
      <c r="H1218">
        <f>SUMIF(C$2:C1218,Historico_y_Forms[[#This Row],[Proyecto]],F$2:F1218)</f>
        <v>0</v>
      </c>
      <c r="I12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18">
        <f>SUMIF(C$2:C1218,Historico_y_Forms[[#This Row],[Proyecto]],E$2:E1218)</f>
        <v>0</v>
      </c>
    </row>
    <row r="1219" spans="1:10" x14ac:dyDescent="0.25">
      <c r="A1219" s="167">
        <v>43951</v>
      </c>
      <c r="B1219">
        <v>17</v>
      </c>
      <c r="C1219" t="s">
        <v>137</v>
      </c>
      <c r="D1219">
        <v>0</v>
      </c>
      <c r="E1219">
        <v>0</v>
      </c>
      <c r="F1219">
        <v>0</v>
      </c>
      <c r="G1219">
        <f>SUMIF(C$2:C1219,Historico_y_Forms[[#This Row],[Proyecto]],D$2:D1219)</f>
        <v>0</v>
      </c>
      <c r="H1219">
        <f>SUMIF(C$2:C1219,Historico_y_Forms[[#This Row],[Proyecto]],F$2:F1219)</f>
        <v>0</v>
      </c>
      <c r="I121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19">
        <f>SUMIF(C$2:C1219,Historico_y_Forms[[#This Row],[Proyecto]],E$2:E1219)</f>
        <v>0</v>
      </c>
    </row>
    <row r="1220" spans="1:10" x14ac:dyDescent="0.25">
      <c r="A1220" s="167">
        <v>43951</v>
      </c>
      <c r="B1220">
        <v>11</v>
      </c>
      <c r="C1220" t="s">
        <v>131</v>
      </c>
      <c r="D1220">
        <v>6</v>
      </c>
      <c r="E1220">
        <v>25</v>
      </c>
      <c r="F1220">
        <v>0</v>
      </c>
      <c r="G1220">
        <f>SUMIF(C$2:C1220,Historico_y_Forms[[#This Row],[Proyecto]],D$2:D1220)</f>
        <v>353</v>
      </c>
      <c r="H1220">
        <f>SUMIF(C$2:C1220,Historico_y_Forms[[#This Row],[Proyecto]],F$2:F1220)</f>
        <v>14</v>
      </c>
      <c r="I1220">
        <f>VLOOKUP(Historico_y_Forms[[#This Row],[Proyecto]],Dim_Proyectos[[#All],[Proyecto]:[Fecha de terminacion]],5,0)-Historico_y_Forms[[#This Row],[Ventas acumuladas]]+Historico_y_Forms[[#This Row],[Desistimientos acumulados]]</f>
        <v>274</v>
      </c>
      <c r="J1220">
        <f>SUMIF(C$2:C1220,Historico_y_Forms[[#This Row],[Proyecto]],E$2:E1220)</f>
        <v>195</v>
      </c>
    </row>
    <row r="1221" spans="1:10" x14ac:dyDescent="0.25">
      <c r="A1221" s="167">
        <v>43951</v>
      </c>
      <c r="B1221">
        <v>40</v>
      </c>
      <c r="C1221" t="s">
        <v>149</v>
      </c>
      <c r="D1221">
        <v>0</v>
      </c>
      <c r="E1221">
        <v>0</v>
      </c>
      <c r="F1221">
        <v>0</v>
      </c>
      <c r="G1221">
        <f>SUMIF(C$2:C1221,Historico_y_Forms[[#This Row],[Proyecto]],D$2:D1221)</f>
        <v>392</v>
      </c>
      <c r="H1221">
        <f>SUMIF(C$2:C1221,Historico_y_Forms[[#This Row],[Proyecto]],F$2:F1221)</f>
        <v>0</v>
      </c>
      <c r="I122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221">
        <f>SUMIF(C$2:C1221,Historico_y_Forms[[#This Row],[Proyecto]],E$2:E1221)</f>
        <v>0</v>
      </c>
    </row>
    <row r="1222" spans="1:10" x14ac:dyDescent="0.25">
      <c r="A1222" s="167">
        <v>43951</v>
      </c>
      <c r="B1222">
        <v>12</v>
      </c>
      <c r="C1222" t="s">
        <v>132</v>
      </c>
      <c r="D1222">
        <v>0</v>
      </c>
      <c r="E1222">
        <v>0</v>
      </c>
      <c r="F1222">
        <v>0</v>
      </c>
      <c r="G1222">
        <f>SUMIF(C$2:C1222,Historico_y_Forms[[#This Row],[Proyecto]],D$2:D1222)</f>
        <v>0</v>
      </c>
      <c r="H1222">
        <f>SUMIF(C$2:C1222,Historico_y_Forms[[#This Row],[Proyecto]],F$2:F1222)</f>
        <v>0</v>
      </c>
      <c r="I122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222">
        <f>SUMIF(C$2:C1222,Historico_y_Forms[[#This Row],[Proyecto]],E$2:E1222)</f>
        <v>0</v>
      </c>
    </row>
    <row r="1223" spans="1:10" x14ac:dyDescent="0.25">
      <c r="A1223" s="167">
        <v>43951</v>
      </c>
      <c r="B1223">
        <v>13</v>
      </c>
      <c r="C1223" t="s">
        <v>133</v>
      </c>
      <c r="D1223">
        <v>0</v>
      </c>
      <c r="E1223">
        <v>0</v>
      </c>
      <c r="F1223">
        <v>0</v>
      </c>
      <c r="G1223">
        <f>SUMIF(C$2:C1223,Historico_y_Forms[[#This Row],[Proyecto]],D$2:D1223)</f>
        <v>0</v>
      </c>
      <c r="H1223">
        <f>SUMIF(C$2:C1223,Historico_y_Forms[[#This Row],[Proyecto]],F$2:F1223)</f>
        <v>0</v>
      </c>
      <c r="I122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223">
        <f>SUMIF(C$2:C1223,Historico_y_Forms[[#This Row],[Proyecto]],E$2:E1223)</f>
        <v>0</v>
      </c>
    </row>
    <row r="1224" spans="1:10" x14ac:dyDescent="0.25">
      <c r="A1224" s="167">
        <v>43951</v>
      </c>
      <c r="B1224">
        <v>14</v>
      </c>
      <c r="C1224" t="s">
        <v>134</v>
      </c>
      <c r="D1224">
        <v>0</v>
      </c>
      <c r="E1224">
        <v>0</v>
      </c>
      <c r="F1224">
        <v>0</v>
      </c>
      <c r="G1224">
        <f>SUMIF(C$2:C1224,Historico_y_Forms[[#This Row],[Proyecto]],D$2:D1224)</f>
        <v>0</v>
      </c>
      <c r="H1224">
        <f>SUMIF(C$2:C1224,Historico_y_Forms[[#This Row],[Proyecto]],F$2:F1224)</f>
        <v>0</v>
      </c>
      <c r="I12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24">
        <f>SUMIF(C$2:C1224,Historico_y_Forms[[#This Row],[Proyecto]],E$2:E1224)</f>
        <v>0</v>
      </c>
    </row>
    <row r="1225" spans="1:10" x14ac:dyDescent="0.25">
      <c r="A1225" s="167">
        <v>43951</v>
      </c>
      <c r="B1225">
        <v>15</v>
      </c>
      <c r="C1225" t="s">
        <v>135</v>
      </c>
      <c r="D1225">
        <v>0</v>
      </c>
      <c r="E1225">
        <v>0</v>
      </c>
      <c r="F1225">
        <v>0</v>
      </c>
      <c r="G1225">
        <f>SUMIF(C$2:C1225,Historico_y_Forms[[#This Row],[Proyecto]],D$2:D1225)</f>
        <v>0</v>
      </c>
      <c r="H1225">
        <f>SUMIF(C$2:C1225,Historico_y_Forms[[#This Row],[Proyecto]],F$2:F1225)</f>
        <v>0</v>
      </c>
      <c r="I122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225">
        <f>SUMIF(C$2:C1225,Historico_y_Forms[[#This Row],[Proyecto]],E$2:E1225)</f>
        <v>0</v>
      </c>
    </row>
    <row r="1226" spans="1:10" x14ac:dyDescent="0.25">
      <c r="A1226" s="167">
        <v>43951</v>
      </c>
      <c r="B1226">
        <v>41</v>
      </c>
      <c r="C1226" t="s">
        <v>150</v>
      </c>
      <c r="D1226">
        <v>0</v>
      </c>
      <c r="E1226">
        <v>0</v>
      </c>
      <c r="F1226">
        <v>0</v>
      </c>
      <c r="G1226">
        <f>SUMIF(C$2:C1226,Historico_y_Forms[[#This Row],[Proyecto]],D$2:D1226)</f>
        <v>150</v>
      </c>
      <c r="H1226">
        <f>SUMIF(C$2:C1226,Historico_y_Forms[[#This Row],[Proyecto]],F$2:F1226)</f>
        <v>0</v>
      </c>
      <c r="I122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226">
        <f>SUMIF(C$2:C1226,Historico_y_Forms[[#This Row],[Proyecto]],E$2:E1226)</f>
        <v>156</v>
      </c>
    </row>
    <row r="1227" spans="1:10" x14ac:dyDescent="0.25">
      <c r="A1227" s="167">
        <v>43951</v>
      </c>
      <c r="B1227">
        <v>10</v>
      </c>
      <c r="C1227" t="s">
        <v>81</v>
      </c>
      <c r="D1227">
        <v>0</v>
      </c>
      <c r="E1227">
        <v>0</v>
      </c>
      <c r="F1227">
        <v>0</v>
      </c>
      <c r="G1227">
        <f>SUMIF(C$2:C1227,Historico_y_Forms[[#This Row],[Proyecto]],D$2:D1227)</f>
        <v>0</v>
      </c>
      <c r="H1227">
        <f>SUMIF(C$2:C1227,Historico_y_Forms[[#This Row],[Proyecto]],F$2:F1227)</f>
        <v>0</v>
      </c>
      <c r="I122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227">
        <f>SUMIF(C$2:C1227,Historico_y_Forms[[#This Row],[Proyecto]],E$2:E1227)</f>
        <v>0</v>
      </c>
    </row>
    <row r="1228" spans="1:10" x14ac:dyDescent="0.25">
      <c r="A1228" s="167">
        <v>43951</v>
      </c>
      <c r="B1228">
        <v>23</v>
      </c>
      <c r="C1228" t="s">
        <v>142</v>
      </c>
      <c r="D1228">
        <v>0</v>
      </c>
      <c r="E1228">
        <v>0</v>
      </c>
      <c r="F1228">
        <v>0</v>
      </c>
      <c r="G1228">
        <f>SUMIF(C$2:C1228,Historico_y_Forms[[#This Row],[Proyecto]],D$2:D1228)</f>
        <v>100</v>
      </c>
      <c r="H1228">
        <f>SUMIF(C$2:C1228,Historico_y_Forms[[#This Row],[Proyecto]],F$2:F1228)</f>
        <v>1</v>
      </c>
      <c r="I122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28">
        <f>SUMIF(C$2:C1228,Historico_y_Forms[[#This Row],[Proyecto]],E$2:E1228)</f>
        <v>0</v>
      </c>
    </row>
    <row r="1229" spans="1:10" x14ac:dyDescent="0.25">
      <c r="A1229" s="167">
        <v>43951</v>
      </c>
      <c r="B1229">
        <v>24</v>
      </c>
      <c r="C1229" t="s">
        <v>143</v>
      </c>
      <c r="D1229">
        <v>0</v>
      </c>
      <c r="E1229">
        <v>0</v>
      </c>
      <c r="F1229">
        <v>1</v>
      </c>
      <c r="G1229">
        <f>SUMIF(C$2:C1229,Historico_y_Forms[[#This Row],[Proyecto]],D$2:D1229)</f>
        <v>89</v>
      </c>
      <c r="H1229">
        <f>SUMIF(C$2:C1229,Historico_y_Forms[[#This Row],[Proyecto]],F$2:F1229)</f>
        <v>13</v>
      </c>
      <c r="I122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229">
        <f>SUMIF(C$2:C1229,Historico_y_Forms[[#This Row],[Proyecto]],E$2:E1229)</f>
        <v>102</v>
      </c>
    </row>
    <row r="1230" spans="1:10" x14ac:dyDescent="0.25">
      <c r="A1230" s="167">
        <v>43951</v>
      </c>
      <c r="B1230">
        <v>25</v>
      </c>
      <c r="C1230" t="s">
        <v>92</v>
      </c>
      <c r="D1230">
        <v>0</v>
      </c>
      <c r="E1230">
        <v>0</v>
      </c>
      <c r="F1230">
        <v>0</v>
      </c>
      <c r="G1230">
        <f>SUMIF(C$2:C1230,Historico_y_Forms[[#This Row],[Proyecto]],D$2:D1230)</f>
        <v>0</v>
      </c>
      <c r="H1230">
        <f>SUMIF(C$2:C1230,Historico_y_Forms[[#This Row],[Proyecto]],F$2:F1230)</f>
        <v>0</v>
      </c>
      <c r="I123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30">
        <f>SUMIF(C$2:C1230,Historico_y_Forms[[#This Row],[Proyecto]],E$2:E1230)</f>
        <v>0</v>
      </c>
    </row>
    <row r="1231" spans="1:10" x14ac:dyDescent="0.25">
      <c r="A1231" s="167">
        <v>43951</v>
      </c>
      <c r="B1231">
        <v>26</v>
      </c>
      <c r="C1231" t="s">
        <v>141</v>
      </c>
      <c r="D1231">
        <v>0</v>
      </c>
      <c r="E1231">
        <v>0</v>
      </c>
      <c r="F1231">
        <v>0</v>
      </c>
      <c r="G1231">
        <f>SUMIF(C$2:C1231,Historico_y_Forms[[#This Row],[Proyecto]],D$2:D1231)</f>
        <v>0</v>
      </c>
      <c r="H1231">
        <f>SUMIF(C$2:C1231,Historico_y_Forms[[#This Row],[Proyecto]],F$2:F1231)</f>
        <v>0</v>
      </c>
      <c r="I123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31">
        <f>SUMIF(C$2:C1231,Historico_y_Forms[[#This Row],[Proyecto]],E$2:E1231)</f>
        <v>0</v>
      </c>
    </row>
    <row r="1232" spans="1:10" x14ac:dyDescent="0.25">
      <c r="A1232" s="167">
        <v>43951</v>
      </c>
      <c r="B1232">
        <v>7</v>
      </c>
      <c r="C1232" t="s">
        <v>128</v>
      </c>
      <c r="D1232">
        <v>0</v>
      </c>
      <c r="E1232">
        <v>0</v>
      </c>
      <c r="F1232">
        <v>0</v>
      </c>
      <c r="G1232">
        <f>SUMIF(C$2:C1232,Historico_y_Forms[[#This Row],[Proyecto]],D$2:D1232)</f>
        <v>0</v>
      </c>
      <c r="H1232">
        <f>SUMIF(C$2:C1232,Historico_y_Forms[[#This Row],[Proyecto]],F$2:F1232)</f>
        <v>0</v>
      </c>
      <c r="I123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232">
        <f>SUMIF(C$2:C1232,Historico_y_Forms[[#This Row],[Proyecto]],E$2:E1232)</f>
        <v>0</v>
      </c>
    </row>
    <row r="1233" spans="1:10" x14ac:dyDescent="0.25">
      <c r="A1233" s="167">
        <v>43951</v>
      </c>
      <c r="B1233">
        <v>27</v>
      </c>
      <c r="C1233" t="s">
        <v>30</v>
      </c>
      <c r="D1233">
        <v>0</v>
      </c>
      <c r="E1233">
        <v>0</v>
      </c>
      <c r="F1233">
        <v>0</v>
      </c>
      <c r="G1233">
        <f>SUMIF(C$2:C1233,Historico_y_Forms[[#This Row],[Proyecto]],D$2:D1233)</f>
        <v>0</v>
      </c>
      <c r="H1233">
        <f>SUMIF(C$2:C1233,Historico_y_Forms[[#This Row],[Proyecto]],F$2:F1233)</f>
        <v>0</v>
      </c>
      <c r="I12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33">
        <f>SUMIF(C$2:C1233,Historico_y_Forms[[#This Row],[Proyecto]],E$2:E1233)</f>
        <v>0</v>
      </c>
    </row>
    <row r="1234" spans="1:10" x14ac:dyDescent="0.25">
      <c r="A1234" s="167">
        <v>43951</v>
      </c>
      <c r="B1234">
        <v>28</v>
      </c>
      <c r="C1234" t="s">
        <v>31</v>
      </c>
      <c r="D1234">
        <v>0</v>
      </c>
      <c r="E1234">
        <v>0</v>
      </c>
      <c r="F1234">
        <v>0</v>
      </c>
      <c r="G1234">
        <f>SUMIF(C$2:C1234,Historico_y_Forms[[#This Row],[Proyecto]],D$2:D1234)</f>
        <v>0</v>
      </c>
      <c r="H1234">
        <f>SUMIF(C$2:C1234,Historico_y_Forms[[#This Row],[Proyecto]],F$2:F1234)</f>
        <v>0</v>
      </c>
      <c r="I12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34">
        <f>SUMIF(C$2:C1234,Historico_y_Forms[[#This Row],[Proyecto]],E$2:E1234)</f>
        <v>0</v>
      </c>
    </row>
    <row r="1235" spans="1:10" x14ac:dyDescent="0.25">
      <c r="A1235" s="167">
        <v>43951</v>
      </c>
      <c r="B1235">
        <v>44</v>
      </c>
      <c r="C1235" t="s">
        <v>154</v>
      </c>
      <c r="D1235">
        <v>1</v>
      </c>
      <c r="E1235">
        <v>0</v>
      </c>
      <c r="F1235">
        <v>1</v>
      </c>
      <c r="G1235">
        <f>SUMIF(C$2:C1235,Historico_y_Forms[[#This Row],[Proyecto]],D$2:D1235)</f>
        <v>94</v>
      </c>
      <c r="H1235">
        <f>SUMIF(C$2:C1235,Historico_y_Forms[[#This Row],[Proyecto]],F$2:F1235)</f>
        <v>1</v>
      </c>
      <c r="I1235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35">
        <f>SUMIF(C$2:C1235,Historico_y_Forms[[#This Row],[Proyecto]],E$2:E1235)</f>
        <v>96</v>
      </c>
    </row>
    <row r="1236" spans="1:10" x14ac:dyDescent="0.25">
      <c r="A1236" s="167">
        <v>43951</v>
      </c>
      <c r="B1236">
        <v>37</v>
      </c>
      <c r="C1236" t="s">
        <v>146</v>
      </c>
      <c r="D1236">
        <v>0</v>
      </c>
      <c r="E1236">
        <v>3</v>
      </c>
      <c r="F1236">
        <v>0</v>
      </c>
      <c r="G1236">
        <f>SUMIF(C$2:C1236,Historico_y_Forms[[#This Row],[Proyecto]],D$2:D1236)</f>
        <v>188</v>
      </c>
      <c r="H1236">
        <f>SUMIF(C$2:C1236,Historico_y_Forms[[#This Row],[Proyecto]],F$2:F1236)</f>
        <v>0</v>
      </c>
      <c r="I123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236">
        <f>SUMIF(C$2:C1236,Historico_y_Forms[[#This Row],[Proyecto]],E$2:E1236)</f>
        <v>180</v>
      </c>
    </row>
    <row r="1237" spans="1:10" x14ac:dyDescent="0.25">
      <c r="A1237" s="167">
        <v>43951</v>
      </c>
      <c r="B1237">
        <v>6</v>
      </c>
      <c r="C1237" t="s">
        <v>127</v>
      </c>
      <c r="D1237">
        <v>0</v>
      </c>
      <c r="E1237">
        <v>0</v>
      </c>
      <c r="F1237">
        <v>0</v>
      </c>
      <c r="G1237">
        <f>SUMIF(C$2:C1237,Historico_y_Forms[[#This Row],[Proyecto]],D$2:D1237)</f>
        <v>0</v>
      </c>
      <c r="H1237">
        <f>SUMIF(C$2:C1237,Historico_y_Forms[[#This Row],[Proyecto]],F$2:F1237)</f>
        <v>0</v>
      </c>
      <c r="I1237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37">
        <f>SUMIF(C$2:C1237,Historico_y_Forms[[#This Row],[Proyecto]],E$2:E1237)</f>
        <v>0</v>
      </c>
    </row>
    <row r="1238" spans="1:10" x14ac:dyDescent="0.25">
      <c r="A1238" s="167">
        <v>43951</v>
      </c>
      <c r="B1238">
        <v>5</v>
      </c>
      <c r="C1238" t="s">
        <v>125</v>
      </c>
      <c r="D1238">
        <v>3</v>
      </c>
      <c r="E1238">
        <v>10</v>
      </c>
      <c r="F1238">
        <v>0</v>
      </c>
      <c r="G1238">
        <f>SUMIF(C$2:C1238,Historico_y_Forms[[#This Row],[Proyecto]],D$2:D1238)</f>
        <v>145</v>
      </c>
      <c r="H1238">
        <f>SUMIF(C$2:C1238,Historico_y_Forms[[#This Row],[Proyecto]],F$2:F1238)</f>
        <v>9</v>
      </c>
      <c r="I1238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238">
        <f>SUMIF(C$2:C1238,Historico_y_Forms[[#This Row],[Proyecto]],E$2:E1238)</f>
        <v>190</v>
      </c>
    </row>
    <row r="1239" spans="1:10" x14ac:dyDescent="0.25">
      <c r="A1239" s="167">
        <v>43951</v>
      </c>
      <c r="B1239">
        <v>38</v>
      </c>
      <c r="C1239" t="s">
        <v>147</v>
      </c>
      <c r="D1239">
        <v>0</v>
      </c>
      <c r="E1239">
        <v>0</v>
      </c>
      <c r="F1239">
        <v>0</v>
      </c>
      <c r="G1239">
        <f>SUMIF(C$2:C1239,Historico_y_Forms[[#This Row],[Proyecto]],D$2:D1239)</f>
        <v>194</v>
      </c>
      <c r="H1239">
        <f>SUMIF(C$2:C1239,Historico_y_Forms[[#This Row],[Proyecto]],F$2:F1239)</f>
        <v>4</v>
      </c>
      <c r="I123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239">
        <f>SUMIF(C$2:C1239,Historico_y_Forms[[#This Row],[Proyecto]],E$2:E1239)</f>
        <v>0</v>
      </c>
    </row>
    <row r="1240" spans="1:10" x14ac:dyDescent="0.25">
      <c r="A1240" s="167">
        <v>43951</v>
      </c>
      <c r="B1240">
        <v>4</v>
      </c>
      <c r="C1240" t="s">
        <v>126</v>
      </c>
      <c r="D1240">
        <v>4</v>
      </c>
      <c r="E1240">
        <v>225</v>
      </c>
      <c r="F1240">
        <v>0</v>
      </c>
      <c r="G1240">
        <f>SUMIF(C$2:C1240,Historico_y_Forms[[#This Row],[Proyecto]],D$2:D1240)</f>
        <v>225</v>
      </c>
      <c r="H1240">
        <f>SUMIF(C$2:C1240,Historico_y_Forms[[#This Row],[Proyecto]],F$2:F1240)</f>
        <v>17</v>
      </c>
      <c r="I1240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1240">
        <f>SUMIF(C$2:C1240,Historico_y_Forms[[#This Row],[Proyecto]],E$2:E1240)</f>
        <v>2700</v>
      </c>
    </row>
    <row r="1241" spans="1:10" x14ac:dyDescent="0.25">
      <c r="A1241" s="167">
        <v>43951</v>
      </c>
      <c r="B1241">
        <v>8</v>
      </c>
      <c r="C1241" t="s">
        <v>77</v>
      </c>
      <c r="D1241">
        <v>0</v>
      </c>
      <c r="E1241">
        <v>3</v>
      </c>
      <c r="F1241">
        <v>0</v>
      </c>
      <c r="G1241">
        <f>SUMIF(C$2:C1241,Historico_y_Forms[[#This Row],[Proyecto]],D$2:D1241)</f>
        <v>91</v>
      </c>
      <c r="H1241">
        <f>SUMIF(C$2:C1241,Historico_y_Forms[[#This Row],[Proyecto]],F$2:F1241)</f>
        <v>13</v>
      </c>
      <c r="I1241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241">
        <f>SUMIF(C$2:C1241,Historico_y_Forms[[#This Row],[Proyecto]],E$2:E1241)</f>
        <v>69</v>
      </c>
    </row>
    <row r="1242" spans="1:10" x14ac:dyDescent="0.25">
      <c r="A1242" s="167">
        <v>43951</v>
      </c>
      <c r="B1242">
        <v>18</v>
      </c>
      <c r="C1242" t="s">
        <v>152</v>
      </c>
      <c r="D1242">
        <v>0</v>
      </c>
      <c r="E1242">
        <v>0</v>
      </c>
      <c r="F1242">
        <v>0</v>
      </c>
      <c r="G1242">
        <f>SUMIF(C$2:C1242,Historico_y_Forms[[#This Row],[Proyecto]],D$2:D1242)</f>
        <v>165</v>
      </c>
      <c r="H1242">
        <f>SUMIF(C$2:C1242,Historico_y_Forms[[#This Row],[Proyecto]],F$2:F1242)</f>
        <v>5</v>
      </c>
      <c r="I124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242">
        <f>SUMIF(C$2:C1242,Historico_y_Forms[[#This Row],[Proyecto]],E$2:E1242)</f>
        <v>176</v>
      </c>
    </row>
    <row r="1243" spans="1:10" x14ac:dyDescent="0.25">
      <c r="A1243" s="167">
        <v>43951</v>
      </c>
      <c r="B1243">
        <v>19</v>
      </c>
      <c r="C1243" t="s">
        <v>138</v>
      </c>
      <c r="D1243">
        <v>0</v>
      </c>
      <c r="E1243">
        <v>6</v>
      </c>
      <c r="F1243">
        <v>0</v>
      </c>
      <c r="G1243">
        <f>SUMIF(C$2:C1243,Historico_y_Forms[[#This Row],[Proyecto]],D$2:D1243)</f>
        <v>140</v>
      </c>
      <c r="H1243">
        <f>SUMIF(C$2:C1243,Historico_y_Forms[[#This Row],[Proyecto]],F$2:F1243)</f>
        <v>10</v>
      </c>
      <c r="I1243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243">
        <f>SUMIF(C$2:C1243,Historico_y_Forms[[#This Row],[Proyecto]],E$2:E1243)</f>
        <v>146</v>
      </c>
    </row>
    <row r="1244" spans="1:10" x14ac:dyDescent="0.25">
      <c r="A1244" s="167">
        <v>43951</v>
      </c>
      <c r="B1244">
        <v>20</v>
      </c>
      <c r="C1244" t="s">
        <v>88</v>
      </c>
      <c r="D1244">
        <v>0</v>
      </c>
      <c r="E1244">
        <v>0</v>
      </c>
      <c r="F1244">
        <v>0</v>
      </c>
      <c r="G1244">
        <f>SUMIF(C$2:C1244,Historico_y_Forms[[#This Row],[Proyecto]],D$2:D1244)</f>
        <v>0</v>
      </c>
      <c r="H1244">
        <f>SUMIF(C$2:C1244,Historico_y_Forms[[#This Row],[Proyecto]],F$2:F1244)</f>
        <v>0</v>
      </c>
      <c r="I12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44">
        <f>SUMIF(C$2:C1244,Historico_y_Forms[[#This Row],[Proyecto]],E$2:E1244)</f>
        <v>0</v>
      </c>
    </row>
    <row r="1245" spans="1:10" x14ac:dyDescent="0.25">
      <c r="A1245" s="167">
        <v>43951</v>
      </c>
      <c r="B1245">
        <v>45</v>
      </c>
      <c r="C1245" t="s">
        <v>155</v>
      </c>
      <c r="D1245">
        <v>0</v>
      </c>
      <c r="E1245">
        <v>0</v>
      </c>
      <c r="F1245">
        <v>0</v>
      </c>
      <c r="G1245">
        <f>SUMIF(C$2:C1245,Historico_y_Forms[[#This Row],[Proyecto]],D$2:D1245)</f>
        <v>133</v>
      </c>
      <c r="H1245">
        <f>SUMIF(C$2:C1245,Historico_y_Forms[[#This Row],[Proyecto]],F$2:F1245)</f>
        <v>0</v>
      </c>
      <c r="I124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245">
        <f>SUMIF(C$2:C1245,Historico_y_Forms[[#This Row],[Proyecto]],E$2:E1245)</f>
        <v>0</v>
      </c>
    </row>
    <row r="1246" spans="1:10" x14ac:dyDescent="0.25">
      <c r="A1246" s="167">
        <v>43951</v>
      </c>
      <c r="B1246">
        <v>31</v>
      </c>
      <c r="C1246" t="s">
        <v>97</v>
      </c>
      <c r="D1246">
        <v>0</v>
      </c>
      <c r="E1246">
        <v>0</v>
      </c>
      <c r="F1246">
        <v>0</v>
      </c>
      <c r="G1246">
        <f>SUMIF(C$2:C1246,Historico_y_Forms[[#This Row],[Proyecto]],D$2:D1246)</f>
        <v>0</v>
      </c>
      <c r="H1246">
        <f>SUMIF(C$2:C1246,Historico_y_Forms[[#This Row],[Proyecto]],F$2:F1246)</f>
        <v>0</v>
      </c>
      <c r="I12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46">
        <f>SUMIF(C$2:C1246,Historico_y_Forms[[#This Row],[Proyecto]],E$2:E1246)</f>
        <v>0</v>
      </c>
    </row>
    <row r="1247" spans="1:10" x14ac:dyDescent="0.25">
      <c r="A1247" s="167">
        <v>43951</v>
      </c>
      <c r="B1247">
        <v>32</v>
      </c>
      <c r="C1247" t="s">
        <v>100</v>
      </c>
      <c r="D1247">
        <v>0</v>
      </c>
      <c r="E1247">
        <v>0</v>
      </c>
      <c r="F1247">
        <v>0</v>
      </c>
      <c r="G1247">
        <f>SUMIF(C$2:C1247,Historico_y_Forms[[#This Row],[Proyecto]],D$2:D1247)</f>
        <v>0</v>
      </c>
      <c r="H1247">
        <f>SUMIF(C$2:C1247,Historico_y_Forms[[#This Row],[Proyecto]],F$2:F1247)</f>
        <v>0</v>
      </c>
      <c r="I124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47">
        <f>SUMIF(C$2:C1247,Historico_y_Forms[[#This Row],[Proyecto]],E$2:E1247)</f>
        <v>0</v>
      </c>
    </row>
    <row r="1248" spans="1:10" x14ac:dyDescent="0.25">
      <c r="A1248" s="167">
        <v>43951</v>
      </c>
      <c r="B1248">
        <v>33</v>
      </c>
      <c r="C1248" t="s">
        <v>101</v>
      </c>
      <c r="D1248">
        <v>0</v>
      </c>
      <c r="E1248">
        <v>0</v>
      </c>
      <c r="F1248">
        <v>0</v>
      </c>
      <c r="G1248">
        <f>SUMIF(C$2:C1248,Historico_y_Forms[[#This Row],[Proyecto]],D$2:D1248)</f>
        <v>0</v>
      </c>
      <c r="H1248">
        <f>SUMIF(C$2:C1248,Historico_y_Forms[[#This Row],[Proyecto]],F$2:F1248)</f>
        <v>0</v>
      </c>
      <c r="I124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48">
        <f>SUMIF(C$2:C1248,Historico_y_Forms[[#This Row],[Proyecto]],E$2:E1248)</f>
        <v>0</v>
      </c>
    </row>
    <row r="1249" spans="1:10" x14ac:dyDescent="0.25">
      <c r="A1249" s="167">
        <v>43951</v>
      </c>
      <c r="B1249">
        <v>34</v>
      </c>
      <c r="C1249" t="s">
        <v>102</v>
      </c>
      <c r="D1249">
        <v>0</v>
      </c>
      <c r="E1249">
        <v>0</v>
      </c>
      <c r="F1249">
        <v>0</v>
      </c>
      <c r="G1249">
        <f>SUMIF(C$2:C1249,Historico_y_Forms[[#This Row],[Proyecto]],D$2:D1249)</f>
        <v>0</v>
      </c>
      <c r="H1249">
        <f>SUMIF(C$2:C1249,Historico_y_Forms[[#This Row],[Proyecto]],F$2:F1249)</f>
        <v>0</v>
      </c>
      <c r="I124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49">
        <f>SUMIF(C$2:C1249,Historico_y_Forms[[#This Row],[Proyecto]],E$2:E1249)</f>
        <v>0</v>
      </c>
    </row>
    <row r="1250" spans="1:10" x14ac:dyDescent="0.25">
      <c r="A1250" s="167">
        <v>43951</v>
      </c>
      <c r="B1250">
        <v>29</v>
      </c>
      <c r="C1250" t="s">
        <v>32</v>
      </c>
      <c r="D1250">
        <v>0</v>
      </c>
      <c r="E1250">
        <v>0</v>
      </c>
      <c r="F1250">
        <v>0</v>
      </c>
      <c r="G1250">
        <f>SUMIF(C$2:C1250,Historico_y_Forms[[#This Row],[Proyecto]],D$2:D1250)</f>
        <v>0</v>
      </c>
      <c r="H1250">
        <f>SUMIF(C$2:C1250,Historico_y_Forms[[#This Row],[Proyecto]],F$2:F1250)</f>
        <v>0</v>
      </c>
      <c r="I12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50">
        <f>SUMIF(C$2:C1250,Historico_y_Forms[[#This Row],[Proyecto]],E$2:E1250)</f>
        <v>0</v>
      </c>
    </row>
    <row r="1251" spans="1:10" x14ac:dyDescent="0.25">
      <c r="A1251" s="167">
        <v>43951</v>
      </c>
      <c r="B1251">
        <v>30</v>
      </c>
      <c r="C1251" t="s">
        <v>33</v>
      </c>
      <c r="D1251">
        <v>0</v>
      </c>
      <c r="E1251">
        <v>0</v>
      </c>
      <c r="F1251">
        <v>0</v>
      </c>
      <c r="G1251">
        <f>SUMIF(C$2:C1251,Historico_y_Forms[[#This Row],[Proyecto]],D$2:D1251)</f>
        <v>0</v>
      </c>
      <c r="H1251">
        <f>SUMIF(C$2:C1251,Historico_y_Forms[[#This Row],[Proyecto]],F$2:F1251)</f>
        <v>0</v>
      </c>
      <c r="I12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51">
        <f>SUMIF(C$2:C1251,Historico_y_Forms[[#This Row],[Proyecto]],E$2:E1251)</f>
        <v>0</v>
      </c>
    </row>
    <row r="1252" spans="1:10" x14ac:dyDescent="0.25">
      <c r="A1252" s="167">
        <v>43951</v>
      </c>
      <c r="B1252">
        <v>9</v>
      </c>
      <c r="C1252" t="s">
        <v>130</v>
      </c>
      <c r="D1252">
        <v>0</v>
      </c>
      <c r="E1252">
        <v>0</v>
      </c>
      <c r="F1252">
        <v>0</v>
      </c>
      <c r="G1252">
        <f>SUMIF(C$2:C1252,Historico_y_Forms[[#This Row],[Proyecto]],D$2:D1252)</f>
        <v>0</v>
      </c>
      <c r="H1252">
        <f>SUMIF(C$2:C1252,Historico_y_Forms[[#This Row],[Proyecto]],F$2:F1252)</f>
        <v>0</v>
      </c>
      <c r="I125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52">
        <f>SUMIF(C$2:C1252,Historico_y_Forms[[#This Row],[Proyecto]],E$2:E1252)</f>
        <v>0</v>
      </c>
    </row>
    <row r="1253" spans="1:10" x14ac:dyDescent="0.25">
      <c r="A1253" s="167">
        <v>43951</v>
      </c>
      <c r="B1253">
        <v>35</v>
      </c>
      <c r="C1253" t="s">
        <v>144</v>
      </c>
      <c r="D1253">
        <v>0</v>
      </c>
      <c r="E1253">
        <v>0</v>
      </c>
      <c r="F1253">
        <v>0</v>
      </c>
      <c r="G1253">
        <f>SUMIF(C$2:C1253,Historico_y_Forms[[#This Row],[Proyecto]],D$2:D1253)</f>
        <v>0</v>
      </c>
      <c r="H1253">
        <f>SUMIF(C$2:C1253,Historico_y_Forms[[#This Row],[Proyecto]],F$2:F1253)</f>
        <v>0</v>
      </c>
      <c r="I12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53">
        <f>SUMIF(C$2:C1253,Historico_y_Forms[[#This Row],[Proyecto]],E$2:E1253)</f>
        <v>0</v>
      </c>
    </row>
    <row r="1254" spans="1:10" x14ac:dyDescent="0.25">
      <c r="A1254" s="167">
        <v>43951</v>
      </c>
      <c r="B1254">
        <v>42</v>
      </c>
      <c r="C1254" t="s">
        <v>151</v>
      </c>
      <c r="D1254">
        <v>2</v>
      </c>
      <c r="E1254">
        <v>10</v>
      </c>
      <c r="F1254">
        <v>1</v>
      </c>
      <c r="G1254">
        <f>SUMIF(C$2:C1254,Historico_y_Forms[[#This Row],[Proyecto]],D$2:D1254)</f>
        <v>231</v>
      </c>
      <c r="H1254">
        <f>SUMIF(C$2:C1254,Historico_y_Forms[[#This Row],[Proyecto]],F$2:F1254)</f>
        <v>1</v>
      </c>
      <c r="I1254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254">
        <f>SUMIF(C$2:C1254,Historico_y_Forms[[#This Row],[Proyecto]],E$2:E1254)</f>
        <v>130</v>
      </c>
    </row>
    <row r="1255" spans="1:10" x14ac:dyDescent="0.25">
      <c r="A1255" s="167">
        <v>43951</v>
      </c>
      <c r="B1255">
        <v>39</v>
      </c>
      <c r="C1255" t="s">
        <v>178</v>
      </c>
      <c r="D1255">
        <v>1</v>
      </c>
      <c r="E1255">
        <v>3</v>
      </c>
      <c r="F1255">
        <v>0</v>
      </c>
      <c r="G1255">
        <f>SUMIF(C$2:C1255,Historico_y_Forms[[#This Row],[Proyecto]],D$2:D1255)</f>
        <v>113</v>
      </c>
      <c r="H1255">
        <f>SUMIF(C$2:C1255,Historico_y_Forms[[#This Row],[Proyecto]],F$2:F1255)</f>
        <v>0</v>
      </c>
      <c r="I1255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255">
        <f>SUMIF(C$2:C1255,Historico_y_Forms[[#This Row],[Proyecto]],E$2:E1255)</f>
        <v>113</v>
      </c>
    </row>
    <row r="1256" spans="1:10" x14ac:dyDescent="0.25">
      <c r="A1256" s="167">
        <v>43951</v>
      </c>
      <c r="B1256">
        <v>36</v>
      </c>
      <c r="C1256" t="s">
        <v>145</v>
      </c>
      <c r="D1256">
        <v>1</v>
      </c>
      <c r="E1256">
        <v>6</v>
      </c>
      <c r="F1256">
        <v>0</v>
      </c>
      <c r="G1256">
        <f>SUMIF(C$2:C1256,Historico_y_Forms[[#This Row],[Proyecto]],D$2:D1256)</f>
        <v>213</v>
      </c>
      <c r="H1256">
        <f>SUMIF(C$2:C1256,Historico_y_Forms[[#This Row],[Proyecto]],F$2:F1256)</f>
        <v>1</v>
      </c>
      <c r="I1256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1256">
        <f>SUMIF(C$2:C1256,Historico_y_Forms[[#This Row],[Proyecto]],E$2:E1256)</f>
        <v>240</v>
      </c>
    </row>
    <row r="1257" spans="1:10" x14ac:dyDescent="0.25">
      <c r="A1257" s="167">
        <v>43951</v>
      </c>
      <c r="B1257">
        <v>43</v>
      </c>
      <c r="C1257" t="s">
        <v>153</v>
      </c>
      <c r="D1257">
        <v>1</v>
      </c>
      <c r="E1257">
        <v>0</v>
      </c>
      <c r="F1257">
        <v>2</v>
      </c>
      <c r="G1257">
        <f>SUMIF(C$2:C1257,Historico_y_Forms[[#This Row],[Proyecto]],D$2:D1257)</f>
        <v>88</v>
      </c>
      <c r="H1257">
        <f>SUMIF(C$2:C1257,Historico_y_Forms[[#This Row],[Proyecto]],F$2:F1257)</f>
        <v>3</v>
      </c>
      <c r="I1257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257">
        <f>SUMIF(C$2:C1257,Historico_y_Forms[[#This Row],[Proyecto]],E$2:E1257)</f>
        <v>24</v>
      </c>
    </row>
    <row r="1258" spans="1:10" x14ac:dyDescent="0.25">
      <c r="A1258" s="167">
        <v>43951</v>
      </c>
      <c r="B1258">
        <v>21</v>
      </c>
      <c r="C1258" t="s">
        <v>139</v>
      </c>
      <c r="D1258">
        <v>0</v>
      </c>
      <c r="E1258">
        <v>0</v>
      </c>
      <c r="F1258">
        <v>0</v>
      </c>
      <c r="G1258">
        <f>SUMIF(C$2:C1258,Historico_y_Forms[[#This Row],[Proyecto]],D$2:D1258)</f>
        <v>0</v>
      </c>
      <c r="H1258">
        <f>SUMIF(C$2:C1258,Historico_y_Forms[[#This Row],[Proyecto]],F$2:F1258)</f>
        <v>0</v>
      </c>
      <c r="I125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258">
        <f>SUMIF(C$2:C1258,Historico_y_Forms[[#This Row],[Proyecto]],E$2:E1258)</f>
        <v>0</v>
      </c>
    </row>
    <row r="1259" spans="1:10" x14ac:dyDescent="0.25">
      <c r="A1259" s="167">
        <v>43951</v>
      </c>
      <c r="B1259">
        <v>2</v>
      </c>
      <c r="C1259" t="s">
        <v>51</v>
      </c>
      <c r="D1259">
        <v>0</v>
      </c>
      <c r="E1259">
        <v>0</v>
      </c>
      <c r="F1259">
        <v>0</v>
      </c>
      <c r="G1259">
        <f>SUMIF(C$2:C1259,Historico_y_Forms[[#This Row],[Proyecto]],D$2:D1259)</f>
        <v>0</v>
      </c>
      <c r="H1259">
        <f>SUMIF(C$2:C1259,Historico_y_Forms[[#This Row],[Proyecto]],F$2:F1259)</f>
        <v>0</v>
      </c>
      <c r="I125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259">
        <f>SUMIF(C$2:C1259,Historico_y_Forms[[#This Row],[Proyecto]],E$2:E1259)</f>
        <v>0</v>
      </c>
    </row>
    <row r="1260" spans="1:10" x14ac:dyDescent="0.25">
      <c r="A1260" s="167">
        <v>43951</v>
      </c>
      <c r="B1260">
        <v>3</v>
      </c>
      <c r="C1260" t="s">
        <v>52</v>
      </c>
      <c r="D1260">
        <v>0</v>
      </c>
      <c r="E1260">
        <v>0</v>
      </c>
      <c r="F1260">
        <v>0</v>
      </c>
      <c r="G1260">
        <f>SUMIF(C$2:C1260,Historico_y_Forms[[#This Row],[Proyecto]],D$2:D1260)</f>
        <v>0</v>
      </c>
      <c r="H1260">
        <f>SUMIF(C$2:C1260,Historico_y_Forms[[#This Row],[Proyecto]],F$2:F1260)</f>
        <v>0</v>
      </c>
      <c r="I126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260">
        <f>SUMIF(C$2:C1260,Historico_y_Forms[[#This Row],[Proyecto]],E$2:E1260)</f>
        <v>0</v>
      </c>
    </row>
    <row r="1261" spans="1:10" x14ac:dyDescent="0.25">
      <c r="A1261" s="167">
        <v>43951</v>
      </c>
      <c r="B1261">
        <v>1</v>
      </c>
      <c r="C1261" t="s">
        <v>50</v>
      </c>
      <c r="D1261">
        <v>11</v>
      </c>
      <c r="E1261">
        <v>13</v>
      </c>
      <c r="F1261">
        <v>0</v>
      </c>
      <c r="G1261">
        <f>SUMIF(C$2:C1261,Historico_y_Forms[[#This Row],[Proyecto]],D$2:D1261)</f>
        <v>460</v>
      </c>
      <c r="H1261">
        <f>SUMIF(C$2:C1261,Historico_y_Forms[[#This Row],[Proyecto]],F$2:F1261)</f>
        <v>30</v>
      </c>
      <c r="I1261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1261">
        <f>SUMIF(C$2:C1261,Historico_y_Forms[[#This Row],[Proyecto]],E$2:E1261)</f>
        <v>377</v>
      </c>
    </row>
    <row r="1262" spans="1:10" x14ac:dyDescent="0.25">
      <c r="A1262" s="167">
        <v>43982</v>
      </c>
      <c r="B1262">
        <v>22</v>
      </c>
      <c r="C1262" t="s">
        <v>140</v>
      </c>
      <c r="D1262">
        <v>0</v>
      </c>
      <c r="E1262">
        <v>0</v>
      </c>
      <c r="F1262">
        <v>0</v>
      </c>
      <c r="G1262">
        <f>SUMIF(C$2:C1262,Historico_y_Forms[[#This Row],[Proyecto]],D$2:D1262)</f>
        <v>0</v>
      </c>
      <c r="H1262">
        <f>SUMIF(C$2:C1262,Historico_y_Forms[[#This Row],[Proyecto]],F$2:F1262)</f>
        <v>0</v>
      </c>
      <c r="I12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262">
        <f>SUMIF(C$2:C1262,Historico_y_Forms[[#This Row],[Proyecto]],E$2:E1262)</f>
        <v>0</v>
      </c>
    </row>
    <row r="1263" spans="1:10" x14ac:dyDescent="0.25">
      <c r="A1263" s="167">
        <v>43982</v>
      </c>
      <c r="B1263">
        <v>16</v>
      </c>
      <c r="C1263" t="s">
        <v>136</v>
      </c>
      <c r="D1263">
        <v>0</v>
      </c>
      <c r="E1263">
        <v>0</v>
      </c>
      <c r="F1263">
        <v>0</v>
      </c>
      <c r="G1263">
        <f>SUMIF(C$2:C1263,Historico_y_Forms[[#This Row],[Proyecto]],D$2:D1263)</f>
        <v>0</v>
      </c>
      <c r="H1263">
        <f>SUMIF(C$2:C1263,Historico_y_Forms[[#This Row],[Proyecto]],F$2:F1263)</f>
        <v>0</v>
      </c>
      <c r="I12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63">
        <f>SUMIF(C$2:C1263,Historico_y_Forms[[#This Row],[Proyecto]],E$2:E1263)</f>
        <v>0</v>
      </c>
    </row>
    <row r="1264" spans="1:10" x14ac:dyDescent="0.25">
      <c r="A1264" s="167">
        <v>43982</v>
      </c>
      <c r="B1264">
        <v>17</v>
      </c>
      <c r="C1264" t="s">
        <v>137</v>
      </c>
      <c r="D1264">
        <v>0</v>
      </c>
      <c r="E1264">
        <v>0</v>
      </c>
      <c r="F1264">
        <v>0</v>
      </c>
      <c r="G1264">
        <f>SUMIF(C$2:C1264,Historico_y_Forms[[#This Row],[Proyecto]],D$2:D1264)</f>
        <v>0</v>
      </c>
      <c r="H1264">
        <f>SUMIF(C$2:C1264,Historico_y_Forms[[#This Row],[Proyecto]],F$2:F1264)</f>
        <v>0</v>
      </c>
      <c r="I126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64">
        <f>SUMIF(C$2:C1264,Historico_y_Forms[[#This Row],[Proyecto]],E$2:E1264)</f>
        <v>0</v>
      </c>
    </row>
    <row r="1265" spans="1:10" x14ac:dyDescent="0.25">
      <c r="A1265" s="167">
        <v>43982</v>
      </c>
      <c r="B1265">
        <v>11</v>
      </c>
      <c r="C1265" t="s">
        <v>131</v>
      </c>
      <c r="D1265">
        <v>5</v>
      </c>
      <c r="E1265">
        <v>20</v>
      </c>
      <c r="F1265">
        <v>0</v>
      </c>
      <c r="G1265">
        <f>SUMIF(C$2:C1265,Historico_y_Forms[[#This Row],[Proyecto]],D$2:D1265)</f>
        <v>358</v>
      </c>
      <c r="H1265">
        <f>SUMIF(C$2:C1265,Historico_y_Forms[[#This Row],[Proyecto]],F$2:F1265)</f>
        <v>14</v>
      </c>
      <c r="I1265">
        <f>VLOOKUP(Historico_y_Forms[[#This Row],[Proyecto]],Dim_Proyectos[[#All],[Proyecto]:[Fecha de terminacion]],5,0)-Historico_y_Forms[[#This Row],[Ventas acumuladas]]+Historico_y_Forms[[#This Row],[Desistimientos acumulados]]</f>
        <v>269</v>
      </c>
      <c r="J1265">
        <f>SUMIF(C$2:C1265,Historico_y_Forms[[#This Row],[Proyecto]],E$2:E1265)</f>
        <v>215</v>
      </c>
    </row>
    <row r="1266" spans="1:10" x14ac:dyDescent="0.25">
      <c r="A1266" s="167">
        <v>43982</v>
      </c>
      <c r="B1266">
        <v>40</v>
      </c>
      <c r="C1266" t="s">
        <v>149</v>
      </c>
      <c r="D1266">
        <v>1</v>
      </c>
      <c r="E1266">
        <v>0</v>
      </c>
      <c r="F1266">
        <v>0</v>
      </c>
      <c r="G1266">
        <f>SUMIF(C$2:C1266,Historico_y_Forms[[#This Row],[Proyecto]],D$2:D1266)</f>
        <v>393</v>
      </c>
      <c r="H1266">
        <f>SUMIF(C$2:C1266,Historico_y_Forms[[#This Row],[Proyecto]],F$2:F1266)</f>
        <v>0</v>
      </c>
      <c r="I126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66">
        <f>SUMIF(C$2:C1266,Historico_y_Forms[[#This Row],[Proyecto]],E$2:E1266)</f>
        <v>0</v>
      </c>
    </row>
    <row r="1267" spans="1:10" x14ac:dyDescent="0.25">
      <c r="A1267" s="167">
        <v>43982</v>
      </c>
      <c r="B1267">
        <v>12</v>
      </c>
      <c r="C1267" t="s">
        <v>132</v>
      </c>
      <c r="D1267">
        <v>0</v>
      </c>
      <c r="E1267">
        <v>0</v>
      </c>
      <c r="F1267">
        <v>0</v>
      </c>
      <c r="G1267">
        <f>SUMIF(C$2:C1267,Historico_y_Forms[[#This Row],[Proyecto]],D$2:D1267)</f>
        <v>0</v>
      </c>
      <c r="H1267">
        <f>SUMIF(C$2:C1267,Historico_y_Forms[[#This Row],[Proyecto]],F$2:F1267)</f>
        <v>0</v>
      </c>
      <c r="I126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267">
        <f>SUMIF(C$2:C1267,Historico_y_Forms[[#This Row],[Proyecto]],E$2:E1267)</f>
        <v>0</v>
      </c>
    </row>
    <row r="1268" spans="1:10" x14ac:dyDescent="0.25">
      <c r="A1268" s="167">
        <v>43982</v>
      </c>
      <c r="B1268">
        <v>13</v>
      </c>
      <c r="C1268" t="s">
        <v>133</v>
      </c>
      <c r="D1268">
        <v>0</v>
      </c>
      <c r="E1268">
        <v>0</v>
      </c>
      <c r="F1268">
        <v>0</v>
      </c>
      <c r="G1268">
        <f>SUMIF(C$2:C1268,Historico_y_Forms[[#This Row],[Proyecto]],D$2:D1268)</f>
        <v>0</v>
      </c>
      <c r="H1268">
        <f>SUMIF(C$2:C1268,Historico_y_Forms[[#This Row],[Proyecto]],F$2:F1268)</f>
        <v>0</v>
      </c>
      <c r="I126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268">
        <f>SUMIF(C$2:C1268,Historico_y_Forms[[#This Row],[Proyecto]],E$2:E1268)</f>
        <v>0</v>
      </c>
    </row>
    <row r="1269" spans="1:10" x14ac:dyDescent="0.25">
      <c r="A1269" s="167">
        <v>43982</v>
      </c>
      <c r="B1269">
        <v>14</v>
      </c>
      <c r="C1269" t="s">
        <v>134</v>
      </c>
      <c r="D1269">
        <v>0</v>
      </c>
      <c r="E1269">
        <v>0</v>
      </c>
      <c r="F1269">
        <v>0</v>
      </c>
      <c r="G1269">
        <f>SUMIF(C$2:C1269,Historico_y_Forms[[#This Row],[Proyecto]],D$2:D1269)</f>
        <v>0</v>
      </c>
      <c r="H1269">
        <f>SUMIF(C$2:C1269,Historico_y_Forms[[#This Row],[Proyecto]],F$2:F1269)</f>
        <v>0</v>
      </c>
      <c r="I12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69">
        <f>SUMIF(C$2:C1269,Historico_y_Forms[[#This Row],[Proyecto]],E$2:E1269)</f>
        <v>0</v>
      </c>
    </row>
    <row r="1270" spans="1:10" x14ac:dyDescent="0.25">
      <c r="A1270" s="167">
        <v>43982</v>
      </c>
      <c r="B1270">
        <v>15</v>
      </c>
      <c r="C1270" t="s">
        <v>135</v>
      </c>
      <c r="D1270">
        <v>0</v>
      </c>
      <c r="E1270">
        <v>0</v>
      </c>
      <c r="F1270">
        <v>0</v>
      </c>
      <c r="G1270">
        <f>SUMIF(C$2:C1270,Historico_y_Forms[[#This Row],[Proyecto]],D$2:D1270)</f>
        <v>0</v>
      </c>
      <c r="H1270">
        <f>SUMIF(C$2:C1270,Historico_y_Forms[[#This Row],[Proyecto]],F$2:F1270)</f>
        <v>0</v>
      </c>
      <c r="I127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270">
        <f>SUMIF(C$2:C1270,Historico_y_Forms[[#This Row],[Proyecto]],E$2:E1270)</f>
        <v>0</v>
      </c>
    </row>
    <row r="1271" spans="1:10" x14ac:dyDescent="0.25">
      <c r="A1271" s="167">
        <v>43982</v>
      </c>
      <c r="B1271">
        <v>41</v>
      </c>
      <c r="C1271" t="s">
        <v>150</v>
      </c>
      <c r="D1271">
        <v>0</v>
      </c>
      <c r="E1271">
        <v>0</v>
      </c>
      <c r="F1271">
        <v>0</v>
      </c>
      <c r="G1271">
        <f>SUMIF(C$2:C1271,Historico_y_Forms[[#This Row],[Proyecto]],D$2:D1271)</f>
        <v>150</v>
      </c>
      <c r="H1271">
        <f>SUMIF(C$2:C1271,Historico_y_Forms[[#This Row],[Proyecto]],F$2:F1271)</f>
        <v>0</v>
      </c>
      <c r="I127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271">
        <f>SUMIF(C$2:C1271,Historico_y_Forms[[#This Row],[Proyecto]],E$2:E1271)</f>
        <v>156</v>
      </c>
    </row>
    <row r="1272" spans="1:10" x14ac:dyDescent="0.25">
      <c r="A1272" s="167">
        <v>43982</v>
      </c>
      <c r="B1272">
        <v>10</v>
      </c>
      <c r="C1272" t="s">
        <v>81</v>
      </c>
      <c r="D1272">
        <v>0</v>
      </c>
      <c r="E1272">
        <v>0</v>
      </c>
      <c r="F1272">
        <v>0</v>
      </c>
      <c r="G1272">
        <f>SUMIF(C$2:C1272,Historico_y_Forms[[#This Row],[Proyecto]],D$2:D1272)</f>
        <v>0</v>
      </c>
      <c r="H1272">
        <f>SUMIF(C$2:C1272,Historico_y_Forms[[#This Row],[Proyecto]],F$2:F1272)</f>
        <v>0</v>
      </c>
      <c r="I127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272">
        <f>SUMIF(C$2:C1272,Historico_y_Forms[[#This Row],[Proyecto]],E$2:E1272)</f>
        <v>0</v>
      </c>
    </row>
    <row r="1273" spans="1:10" x14ac:dyDescent="0.25">
      <c r="A1273" s="167">
        <v>43982</v>
      </c>
      <c r="B1273">
        <v>23</v>
      </c>
      <c r="C1273" t="s">
        <v>142</v>
      </c>
      <c r="D1273">
        <v>2</v>
      </c>
      <c r="E1273">
        <v>0</v>
      </c>
      <c r="F1273">
        <v>0</v>
      </c>
      <c r="G1273">
        <f>SUMIF(C$2:C1273,Historico_y_Forms[[#This Row],[Proyecto]],D$2:D1273)</f>
        <v>102</v>
      </c>
      <c r="H1273">
        <f>SUMIF(C$2:C1273,Historico_y_Forms[[#This Row],[Proyecto]],F$2:F1273)</f>
        <v>1</v>
      </c>
      <c r="I12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273">
        <f>SUMIF(C$2:C1273,Historico_y_Forms[[#This Row],[Proyecto]],E$2:E1273)</f>
        <v>0</v>
      </c>
    </row>
    <row r="1274" spans="1:10" x14ac:dyDescent="0.25">
      <c r="A1274" s="167">
        <v>43982</v>
      </c>
      <c r="B1274">
        <v>24</v>
      </c>
      <c r="C1274" t="s">
        <v>143</v>
      </c>
      <c r="D1274">
        <v>2</v>
      </c>
      <c r="E1274">
        <v>0</v>
      </c>
      <c r="F1274">
        <v>1</v>
      </c>
      <c r="G1274">
        <f>SUMIF(C$2:C1274,Historico_y_Forms[[#This Row],[Proyecto]],D$2:D1274)</f>
        <v>91</v>
      </c>
      <c r="H1274">
        <f>SUMIF(C$2:C1274,Historico_y_Forms[[#This Row],[Proyecto]],F$2:F1274)</f>
        <v>14</v>
      </c>
      <c r="I1274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1274">
        <f>SUMIF(C$2:C1274,Historico_y_Forms[[#This Row],[Proyecto]],E$2:E1274)</f>
        <v>102</v>
      </c>
    </row>
    <row r="1275" spans="1:10" x14ac:dyDescent="0.25">
      <c r="A1275" s="167">
        <v>43982</v>
      </c>
      <c r="B1275">
        <v>25</v>
      </c>
      <c r="C1275" t="s">
        <v>92</v>
      </c>
      <c r="D1275">
        <v>0</v>
      </c>
      <c r="E1275">
        <v>0</v>
      </c>
      <c r="F1275">
        <v>0</v>
      </c>
      <c r="G1275">
        <f>SUMIF(C$2:C1275,Historico_y_Forms[[#This Row],[Proyecto]],D$2:D1275)</f>
        <v>0</v>
      </c>
      <c r="H1275">
        <f>SUMIF(C$2:C1275,Historico_y_Forms[[#This Row],[Proyecto]],F$2:F1275)</f>
        <v>0</v>
      </c>
      <c r="I127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75">
        <f>SUMIF(C$2:C1275,Historico_y_Forms[[#This Row],[Proyecto]],E$2:E1275)</f>
        <v>0</v>
      </c>
    </row>
    <row r="1276" spans="1:10" x14ac:dyDescent="0.25">
      <c r="A1276" s="167">
        <v>43982</v>
      </c>
      <c r="B1276">
        <v>26</v>
      </c>
      <c r="C1276" t="s">
        <v>141</v>
      </c>
      <c r="D1276">
        <v>0</v>
      </c>
      <c r="E1276">
        <v>0</v>
      </c>
      <c r="F1276">
        <v>0</v>
      </c>
      <c r="G1276">
        <f>SUMIF(C$2:C1276,Historico_y_Forms[[#This Row],[Proyecto]],D$2:D1276)</f>
        <v>0</v>
      </c>
      <c r="H1276">
        <f>SUMIF(C$2:C1276,Historico_y_Forms[[#This Row],[Proyecto]],F$2:F1276)</f>
        <v>0</v>
      </c>
      <c r="I127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276">
        <f>SUMIF(C$2:C1276,Historico_y_Forms[[#This Row],[Proyecto]],E$2:E1276)</f>
        <v>0</v>
      </c>
    </row>
    <row r="1277" spans="1:10" x14ac:dyDescent="0.25">
      <c r="A1277" s="167">
        <v>43982</v>
      </c>
      <c r="B1277">
        <v>7</v>
      </c>
      <c r="C1277" t="s">
        <v>128</v>
      </c>
      <c r="D1277">
        <v>0</v>
      </c>
      <c r="E1277">
        <v>0</v>
      </c>
      <c r="F1277">
        <v>0</v>
      </c>
      <c r="G1277">
        <f>SUMIF(C$2:C1277,Historico_y_Forms[[#This Row],[Proyecto]],D$2:D1277)</f>
        <v>0</v>
      </c>
      <c r="H1277">
        <f>SUMIF(C$2:C1277,Historico_y_Forms[[#This Row],[Proyecto]],F$2:F1277)</f>
        <v>0</v>
      </c>
      <c r="I127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277">
        <f>SUMIF(C$2:C1277,Historico_y_Forms[[#This Row],[Proyecto]],E$2:E1277)</f>
        <v>0</v>
      </c>
    </row>
    <row r="1278" spans="1:10" x14ac:dyDescent="0.25">
      <c r="A1278" s="167">
        <v>43982</v>
      </c>
      <c r="B1278">
        <v>27</v>
      </c>
      <c r="C1278" t="s">
        <v>30</v>
      </c>
      <c r="D1278">
        <v>0</v>
      </c>
      <c r="E1278">
        <v>0</v>
      </c>
      <c r="F1278">
        <v>0</v>
      </c>
      <c r="G1278">
        <f>SUMIF(C$2:C1278,Historico_y_Forms[[#This Row],[Proyecto]],D$2:D1278)</f>
        <v>0</v>
      </c>
      <c r="H1278">
        <f>SUMIF(C$2:C1278,Historico_y_Forms[[#This Row],[Proyecto]],F$2:F1278)</f>
        <v>0</v>
      </c>
      <c r="I12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78">
        <f>SUMIF(C$2:C1278,Historico_y_Forms[[#This Row],[Proyecto]],E$2:E1278)</f>
        <v>0</v>
      </c>
    </row>
    <row r="1279" spans="1:10" x14ac:dyDescent="0.25">
      <c r="A1279" s="167">
        <v>43982</v>
      </c>
      <c r="B1279">
        <v>28</v>
      </c>
      <c r="C1279" t="s">
        <v>31</v>
      </c>
      <c r="D1279">
        <v>0</v>
      </c>
      <c r="E1279">
        <v>0</v>
      </c>
      <c r="F1279">
        <v>0</v>
      </c>
      <c r="G1279">
        <f>SUMIF(C$2:C1279,Historico_y_Forms[[#This Row],[Proyecto]],D$2:D1279)</f>
        <v>0</v>
      </c>
      <c r="H1279">
        <f>SUMIF(C$2:C1279,Historico_y_Forms[[#This Row],[Proyecto]],F$2:F1279)</f>
        <v>0</v>
      </c>
      <c r="I12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279">
        <f>SUMIF(C$2:C1279,Historico_y_Forms[[#This Row],[Proyecto]],E$2:E1279)</f>
        <v>0</v>
      </c>
    </row>
    <row r="1280" spans="1:10" x14ac:dyDescent="0.25">
      <c r="A1280" s="167">
        <v>43982</v>
      </c>
      <c r="B1280">
        <v>44</v>
      </c>
      <c r="C1280" t="s">
        <v>154</v>
      </c>
      <c r="D1280">
        <v>0</v>
      </c>
      <c r="E1280">
        <v>0</v>
      </c>
      <c r="F1280">
        <v>0</v>
      </c>
      <c r="G1280">
        <f>SUMIF(C$2:C1280,Historico_y_Forms[[#This Row],[Proyecto]],D$2:D1280)</f>
        <v>94</v>
      </c>
      <c r="H1280">
        <f>SUMIF(C$2:C1280,Historico_y_Forms[[#This Row],[Proyecto]],F$2:F1280)</f>
        <v>1</v>
      </c>
      <c r="I1280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280">
        <f>SUMIF(C$2:C1280,Historico_y_Forms[[#This Row],[Proyecto]],E$2:E1280)</f>
        <v>96</v>
      </c>
    </row>
    <row r="1281" spans="1:10" x14ac:dyDescent="0.25">
      <c r="A1281" s="167">
        <v>43982</v>
      </c>
      <c r="B1281">
        <v>37</v>
      </c>
      <c r="C1281" t="s">
        <v>146</v>
      </c>
      <c r="D1281">
        <v>0</v>
      </c>
      <c r="E1281">
        <v>3</v>
      </c>
      <c r="F1281">
        <v>0</v>
      </c>
      <c r="G1281">
        <f>SUMIF(C$2:C1281,Historico_y_Forms[[#This Row],[Proyecto]],D$2:D1281)</f>
        <v>188</v>
      </c>
      <c r="H1281">
        <f>SUMIF(C$2:C1281,Historico_y_Forms[[#This Row],[Proyecto]],F$2:F1281)</f>
        <v>0</v>
      </c>
      <c r="I12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281">
        <f>SUMIF(C$2:C1281,Historico_y_Forms[[#This Row],[Proyecto]],E$2:E1281)</f>
        <v>183</v>
      </c>
    </row>
    <row r="1282" spans="1:10" x14ac:dyDescent="0.25">
      <c r="A1282" s="167">
        <v>43982</v>
      </c>
      <c r="B1282">
        <v>6</v>
      </c>
      <c r="C1282" t="s">
        <v>127</v>
      </c>
      <c r="D1282">
        <v>0</v>
      </c>
      <c r="E1282">
        <v>0</v>
      </c>
      <c r="F1282">
        <v>0</v>
      </c>
      <c r="G1282">
        <f>SUMIF(C$2:C1282,Historico_y_Forms[[#This Row],[Proyecto]],D$2:D1282)</f>
        <v>0</v>
      </c>
      <c r="H1282">
        <f>SUMIF(C$2:C1282,Historico_y_Forms[[#This Row],[Proyecto]],F$2:F1282)</f>
        <v>0</v>
      </c>
      <c r="I1282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82">
        <f>SUMIF(C$2:C1282,Historico_y_Forms[[#This Row],[Proyecto]],E$2:E1282)</f>
        <v>0</v>
      </c>
    </row>
    <row r="1283" spans="1:10" x14ac:dyDescent="0.25">
      <c r="A1283" s="167">
        <v>43982</v>
      </c>
      <c r="B1283">
        <v>5</v>
      </c>
      <c r="C1283" t="s">
        <v>125</v>
      </c>
      <c r="D1283">
        <v>5</v>
      </c>
      <c r="E1283">
        <v>10</v>
      </c>
      <c r="F1283">
        <v>1</v>
      </c>
      <c r="G1283">
        <f>SUMIF(C$2:C1283,Historico_y_Forms[[#This Row],[Proyecto]],D$2:D1283)</f>
        <v>150</v>
      </c>
      <c r="H1283">
        <f>SUMIF(C$2:C1283,Historico_y_Forms[[#This Row],[Proyecto]],F$2:F1283)</f>
        <v>10</v>
      </c>
      <c r="I1283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1283">
        <f>SUMIF(C$2:C1283,Historico_y_Forms[[#This Row],[Proyecto]],E$2:E1283)</f>
        <v>200</v>
      </c>
    </row>
    <row r="1284" spans="1:10" x14ac:dyDescent="0.25">
      <c r="A1284" s="167">
        <v>43982</v>
      </c>
      <c r="B1284">
        <v>38</v>
      </c>
      <c r="C1284" t="s">
        <v>147</v>
      </c>
      <c r="D1284">
        <v>0</v>
      </c>
      <c r="E1284">
        <v>0</v>
      </c>
      <c r="F1284">
        <v>0</v>
      </c>
      <c r="G1284">
        <f>SUMIF(C$2:C1284,Historico_y_Forms[[#This Row],[Proyecto]],D$2:D1284)</f>
        <v>194</v>
      </c>
      <c r="H1284">
        <f>SUMIF(C$2:C1284,Historico_y_Forms[[#This Row],[Proyecto]],F$2:F1284)</f>
        <v>4</v>
      </c>
      <c r="I128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284">
        <f>SUMIF(C$2:C1284,Historico_y_Forms[[#This Row],[Proyecto]],E$2:E1284)</f>
        <v>0</v>
      </c>
    </row>
    <row r="1285" spans="1:10" x14ac:dyDescent="0.25">
      <c r="A1285" s="167">
        <v>43982</v>
      </c>
      <c r="B1285">
        <v>4</v>
      </c>
      <c r="C1285" t="s">
        <v>126</v>
      </c>
      <c r="D1285">
        <v>10</v>
      </c>
      <c r="E1285">
        <v>235</v>
      </c>
      <c r="F1285">
        <v>0</v>
      </c>
      <c r="G1285">
        <f>SUMIF(C$2:C1285,Historico_y_Forms[[#This Row],[Proyecto]],D$2:D1285)</f>
        <v>235</v>
      </c>
      <c r="H1285">
        <f>SUMIF(C$2:C1285,Historico_y_Forms[[#This Row],[Proyecto]],F$2:F1285)</f>
        <v>17</v>
      </c>
      <c r="I1285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1285">
        <f>SUMIF(C$2:C1285,Historico_y_Forms[[#This Row],[Proyecto]],E$2:E1285)</f>
        <v>2935</v>
      </c>
    </row>
    <row r="1286" spans="1:10" x14ac:dyDescent="0.25">
      <c r="A1286" s="167">
        <v>43982</v>
      </c>
      <c r="B1286">
        <v>8</v>
      </c>
      <c r="C1286" t="s">
        <v>77</v>
      </c>
      <c r="D1286">
        <v>0</v>
      </c>
      <c r="E1286">
        <v>3</v>
      </c>
      <c r="F1286">
        <v>0</v>
      </c>
      <c r="G1286">
        <f>SUMIF(C$2:C1286,Historico_y_Forms[[#This Row],[Proyecto]],D$2:D1286)</f>
        <v>91</v>
      </c>
      <c r="H1286">
        <f>SUMIF(C$2:C1286,Historico_y_Forms[[#This Row],[Proyecto]],F$2:F1286)</f>
        <v>13</v>
      </c>
      <c r="I1286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286">
        <f>SUMIF(C$2:C1286,Historico_y_Forms[[#This Row],[Proyecto]],E$2:E1286)</f>
        <v>72</v>
      </c>
    </row>
    <row r="1287" spans="1:10" x14ac:dyDescent="0.25">
      <c r="A1287" s="167">
        <v>43982</v>
      </c>
      <c r="B1287">
        <v>18</v>
      </c>
      <c r="C1287" t="s">
        <v>152</v>
      </c>
      <c r="D1287">
        <v>0</v>
      </c>
      <c r="E1287">
        <v>0</v>
      </c>
      <c r="F1287">
        <v>0</v>
      </c>
      <c r="G1287">
        <f>SUMIF(C$2:C1287,Historico_y_Forms[[#This Row],[Proyecto]],D$2:D1287)</f>
        <v>165</v>
      </c>
      <c r="H1287">
        <f>SUMIF(C$2:C1287,Historico_y_Forms[[#This Row],[Proyecto]],F$2:F1287)</f>
        <v>5</v>
      </c>
      <c r="I1287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287">
        <f>SUMIF(C$2:C1287,Historico_y_Forms[[#This Row],[Proyecto]],E$2:E1287)</f>
        <v>176</v>
      </c>
    </row>
    <row r="1288" spans="1:10" x14ac:dyDescent="0.25">
      <c r="A1288" s="167">
        <v>43982</v>
      </c>
      <c r="B1288">
        <v>19</v>
      </c>
      <c r="C1288" t="s">
        <v>138</v>
      </c>
      <c r="D1288">
        <v>0</v>
      </c>
      <c r="E1288">
        <v>6</v>
      </c>
      <c r="F1288">
        <v>0</v>
      </c>
      <c r="G1288">
        <f>SUMIF(C$2:C1288,Historico_y_Forms[[#This Row],[Proyecto]],D$2:D1288)</f>
        <v>140</v>
      </c>
      <c r="H1288">
        <f>SUMIF(C$2:C1288,Historico_y_Forms[[#This Row],[Proyecto]],F$2:F1288)</f>
        <v>10</v>
      </c>
      <c r="I1288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1288">
        <f>SUMIF(C$2:C1288,Historico_y_Forms[[#This Row],[Proyecto]],E$2:E1288)</f>
        <v>152</v>
      </c>
    </row>
    <row r="1289" spans="1:10" x14ac:dyDescent="0.25">
      <c r="A1289" s="167">
        <v>43982</v>
      </c>
      <c r="B1289">
        <v>20</v>
      </c>
      <c r="C1289" t="s">
        <v>88</v>
      </c>
      <c r="D1289">
        <v>0</v>
      </c>
      <c r="E1289">
        <v>0</v>
      </c>
      <c r="F1289">
        <v>0</v>
      </c>
      <c r="G1289">
        <f>SUMIF(C$2:C1289,Historico_y_Forms[[#This Row],[Proyecto]],D$2:D1289)</f>
        <v>0</v>
      </c>
      <c r="H1289">
        <f>SUMIF(C$2:C1289,Historico_y_Forms[[#This Row],[Proyecto]],F$2:F1289)</f>
        <v>0</v>
      </c>
      <c r="I12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289">
        <f>SUMIF(C$2:C1289,Historico_y_Forms[[#This Row],[Proyecto]],E$2:E1289)</f>
        <v>0</v>
      </c>
    </row>
    <row r="1290" spans="1:10" x14ac:dyDescent="0.25">
      <c r="A1290" s="167">
        <v>43982</v>
      </c>
      <c r="B1290">
        <v>45</v>
      </c>
      <c r="C1290" t="s">
        <v>155</v>
      </c>
      <c r="D1290">
        <v>0</v>
      </c>
      <c r="E1290">
        <v>0</v>
      </c>
      <c r="F1290">
        <v>0</v>
      </c>
      <c r="G1290">
        <f>SUMIF(C$2:C1290,Historico_y_Forms[[#This Row],[Proyecto]],D$2:D1290)</f>
        <v>133</v>
      </c>
      <c r="H1290">
        <f>SUMIF(C$2:C1290,Historico_y_Forms[[#This Row],[Proyecto]],F$2:F1290)</f>
        <v>0</v>
      </c>
      <c r="I129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290">
        <f>SUMIF(C$2:C1290,Historico_y_Forms[[#This Row],[Proyecto]],E$2:E1290)</f>
        <v>0</v>
      </c>
    </row>
    <row r="1291" spans="1:10" x14ac:dyDescent="0.25">
      <c r="A1291" s="167">
        <v>43982</v>
      </c>
      <c r="B1291">
        <v>31</v>
      </c>
      <c r="C1291" t="s">
        <v>97</v>
      </c>
      <c r="D1291">
        <v>0</v>
      </c>
      <c r="E1291">
        <v>0</v>
      </c>
      <c r="F1291">
        <v>0</v>
      </c>
      <c r="G1291">
        <f>SUMIF(C$2:C1291,Historico_y_Forms[[#This Row],[Proyecto]],D$2:D1291)</f>
        <v>0</v>
      </c>
      <c r="H1291">
        <f>SUMIF(C$2:C1291,Historico_y_Forms[[#This Row],[Proyecto]],F$2:F1291)</f>
        <v>0</v>
      </c>
      <c r="I129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91">
        <f>SUMIF(C$2:C1291,Historico_y_Forms[[#This Row],[Proyecto]],E$2:E1291)</f>
        <v>0</v>
      </c>
    </row>
    <row r="1292" spans="1:10" x14ac:dyDescent="0.25">
      <c r="A1292" s="167">
        <v>43982</v>
      </c>
      <c r="B1292">
        <v>32</v>
      </c>
      <c r="C1292" t="s">
        <v>100</v>
      </c>
      <c r="D1292">
        <v>0</v>
      </c>
      <c r="E1292">
        <v>0</v>
      </c>
      <c r="F1292">
        <v>0</v>
      </c>
      <c r="G1292">
        <f>SUMIF(C$2:C1292,Historico_y_Forms[[#This Row],[Proyecto]],D$2:D1292)</f>
        <v>0</v>
      </c>
      <c r="H1292">
        <f>SUMIF(C$2:C1292,Historico_y_Forms[[#This Row],[Proyecto]],F$2:F1292)</f>
        <v>0</v>
      </c>
      <c r="I129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92">
        <f>SUMIF(C$2:C1292,Historico_y_Forms[[#This Row],[Proyecto]],E$2:E1292)</f>
        <v>0</v>
      </c>
    </row>
    <row r="1293" spans="1:10" x14ac:dyDescent="0.25">
      <c r="A1293" s="167">
        <v>43982</v>
      </c>
      <c r="B1293">
        <v>33</v>
      </c>
      <c r="C1293" t="s">
        <v>101</v>
      </c>
      <c r="D1293">
        <v>0</v>
      </c>
      <c r="E1293">
        <v>0</v>
      </c>
      <c r="F1293">
        <v>0</v>
      </c>
      <c r="G1293">
        <f>SUMIF(C$2:C1293,Historico_y_Forms[[#This Row],[Proyecto]],D$2:D1293)</f>
        <v>0</v>
      </c>
      <c r="H1293">
        <f>SUMIF(C$2:C1293,Historico_y_Forms[[#This Row],[Proyecto]],F$2:F1293)</f>
        <v>0</v>
      </c>
      <c r="I129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293">
        <f>SUMIF(C$2:C1293,Historico_y_Forms[[#This Row],[Proyecto]],E$2:E1293)</f>
        <v>0</v>
      </c>
    </row>
    <row r="1294" spans="1:10" x14ac:dyDescent="0.25">
      <c r="A1294" s="167">
        <v>43982</v>
      </c>
      <c r="B1294">
        <v>34</v>
      </c>
      <c r="C1294" t="s">
        <v>102</v>
      </c>
      <c r="D1294">
        <v>0</v>
      </c>
      <c r="E1294">
        <v>0</v>
      </c>
      <c r="F1294">
        <v>0</v>
      </c>
      <c r="G1294">
        <f>SUMIF(C$2:C1294,Historico_y_Forms[[#This Row],[Proyecto]],D$2:D1294)</f>
        <v>0</v>
      </c>
      <c r="H1294">
        <f>SUMIF(C$2:C1294,Historico_y_Forms[[#This Row],[Proyecto]],F$2:F1294)</f>
        <v>0</v>
      </c>
      <c r="I129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294">
        <f>SUMIF(C$2:C1294,Historico_y_Forms[[#This Row],[Proyecto]],E$2:E1294)</f>
        <v>0</v>
      </c>
    </row>
    <row r="1295" spans="1:10" x14ac:dyDescent="0.25">
      <c r="A1295" s="167">
        <v>43982</v>
      </c>
      <c r="B1295">
        <v>29</v>
      </c>
      <c r="C1295" t="s">
        <v>32</v>
      </c>
      <c r="D1295">
        <v>0</v>
      </c>
      <c r="E1295">
        <v>0</v>
      </c>
      <c r="F1295">
        <v>0</v>
      </c>
      <c r="G1295">
        <f>SUMIF(C$2:C1295,Historico_y_Forms[[#This Row],[Proyecto]],D$2:D1295)</f>
        <v>0</v>
      </c>
      <c r="H1295">
        <f>SUMIF(C$2:C1295,Historico_y_Forms[[#This Row],[Proyecto]],F$2:F1295)</f>
        <v>0</v>
      </c>
      <c r="I12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95">
        <f>SUMIF(C$2:C1295,Historico_y_Forms[[#This Row],[Proyecto]],E$2:E1295)</f>
        <v>0</v>
      </c>
    </row>
    <row r="1296" spans="1:10" x14ac:dyDescent="0.25">
      <c r="A1296" s="167">
        <v>43982</v>
      </c>
      <c r="B1296">
        <v>30</v>
      </c>
      <c r="C1296" t="s">
        <v>33</v>
      </c>
      <c r="D1296">
        <v>0</v>
      </c>
      <c r="E1296">
        <v>0</v>
      </c>
      <c r="F1296">
        <v>0</v>
      </c>
      <c r="G1296">
        <f>SUMIF(C$2:C1296,Historico_y_Forms[[#This Row],[Proyecto]],D$2:D1296)</f>
        <v>0</v>
      </c>
      <c r="H1296">
        <f>SUMIF(C$2:C1296,Historico_y_Forms[[#This Row],[Proyecto]],F$2:F1296)</f>
        <v>0</v>
      </c>
      <c r="I12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296">
        <f>SUMIF(C$2:C1296,Historico_y_Forms[[#This Row],[Proyecto]],E$2:E1296)</f>
        <v>0</v>
      </c>
    </row>
    <row r="1297" spans="1:10" x14ac:dyDescent="0.25">
      <c r="A1297" s="167">
        <v>43982</v>
      </c>
      <c r="B1297">
        <v>9</v>
      </c>
      <c r="C1297" t="s">
        <v>130</v>
      </c>
      <c r="D1297">
        <v>0</v>
      </c>
      <c r="E1297">
        <v>0</v>
      </c>
      <c r="F1297">
        <v>0</v>
      </c>
      <c r="G1297">
        <f>SUMIF(C$2:C1297,Historico_y_Forms[[#This Row],[Proyecto]],D$2:D1297)</f>
        <v>0</v>
      </c>
      <c r="H1297">
        <f>SUMIF(C$2:C1297,Historico_y_Forms[[#This Row],[Proyecto]],F$2:F1297)</f>
        <v>0</v>
      </c>
      <c r="I129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297">
        <f>SUMIF(C$2:C1297,Historico_y_Forms[[#This Row],[Proyecto]],E$2:E1297)</f>
        <v>0</v>
      </c>
    </row>
    <row r="1298" spans="1:10" x14ac:dyDescent="0.25">
      <c r="A1298" s="167">
        <v>43982</v>
      </c>
      <c r="B1298">
        <v>35</v>
      </c>
      <c r="C1298" t="s">
        <v>144</v>
      </c>
      <c r="D1298">
        <v>0</v>
      </c>
      <c r="E1298">
        <v>0</v>
      </c>
      <c r="F1298">
        <v>0</v>
      </c>
      <c r="G1298">
        <f>SUMIF(C$2:C1298,Historico_y_Forms[[#This Row],[Proyecto]],D$2:D1298)</f>
        <v>0</v>
      </c>
      <c r="H1298">
        <f>SUMIF(C$2:C1298,Historico_y_Forms[[#This Row],[Proyecto]],F$2:F1298)</f>
        <v>0</v>
      </c>
      <c r="I12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298">
        <f>SUMIF(C$2:C1298,Historico_y_Forms[[#This Row],[Proyecto]],E$2:E1298)</f>
        <v>0</v>
      </c>
    </row>
    <row r="1299" spans="1:10" x14ac:dyDescent="0.25">
      <c r="A1299" s="167">
        <v>43982</v>
      </c>
      <c r="B1299">
        <v>42</v>
      </c>
      <c r="C1299" t="s">
        <v>151</v>
      </c>
      <c r="D1299">
        <v>0</v>
      </c>
      <c r="E1299">
        <v>10</v>
      </c>
      <c r="F1299">
        <v>3</v>
      </c>
      <c r="G1299">
        <f>SUMIF(C$2:C1299,Historico_y_Forms[[#This Row],[Proyecto]],D$2:D1299)</f>
        <v>231</v>
      </c>
      <c r="H1299">
        <f>SUMIF(C$2:C1299,Historico_y_Forms[[#This Row],[Proyecto]],F$2:F1299)</f>
        <v>4</v>
      </c>
      <c r="I1299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1299">
        <f>SUMIF(C$2:C1299,Historico_y_Forms[[#This Row],[Proyecto]],E$2:E1299)</f>
        <v>140</v>
      </c>
    </row>
    <row r="1300" spans="1:10" x14ac:dyDescent="0.25">
      <c r="A1300" s="167">
        <v>43982</v>
      </c>
      <c r="B1300">
        <v>39</v>
      </c>
      <c r="C1300" t="s">
        <v>178</v>
      </c>
      <c r="D1300">
        <v>1</v>
      </c>
      <c r="E1300">
        <v>3</v>
      </c>
      <c r="F1300">
        <v>1</v>
      </c>
      <c r="G1300">
        <f>SUMIF(C$2:C1300,Historico_y_Forms[[#This Row],[Proyecto]],D$2:D1300)</f>
        <v>114</v>
      </c>
      <c r="H1300">
        <f>SUMIF(C$2:C1300,Historico_y_Forms[[#This Row],[Proyecto]],F$2:F1300)</f>
        <v>1</v>
      </c>
      <c r="I1300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300">
        <f>SUMIF(C$2:C1300,Historico_y_Forms[[#This Row],[Proyecto]],E$2:E1300)</f>
        <v>116</v>
      </c>
    </row>
    <row r="1301" spans="1:10" x14ac:dyDescent="0.25">
      <c r="A1301" s="167">
        <v>43982</v>
      </c>
      <c r="B1301">
        <v>36</v>
      </c>
      <c r="C1301" t="s">
        <v>145</v>
      </c>
      <c r="D1301">
        <v>-3</v>
      </c>
      <c r="E1301">
        <v>0</v>
      </c>
      <c r="F1301">
        <v>4</v>
      </c>
      <c r="G1301">
        <f>SUMIF(C$2:C1301,Historico_y_Forms[[#This Row],[Proyecto]],D$2:D1301)</f>
        <v>210</v>
      </c>
      <c r="H1301">
        <f>SUMIF(C$2:C1301,Historico_y_Forms[[#This Row],[Proyecto]],F$2:F1301)</f>
        <v>5</v>
      </c>
      <c r="I1301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1301">
        <f>SUMIF(C$2:C1301,Historico_y_Forms[[#This Row],[Proyecto]],E$2:E1301)</f>
        <v>240</v>
      </c>
    </row>
    <row r="1302" spans="1:10" x14ac:dyDescent="0.25">
      <c r="A1302" s="167">
        <v>43982</v>
      </c>
      <c r="B1302">
        <v>43</v>
      </c>
      <c r="C1302" t="s">
        <v>153</v>
      </c>
      <c r="D1302">
        <v>0</v>
      </c>
      <c r="E1302">
        <v>0</v>
      </c>
      <c r="F1302">
        <v>3</v>
      </c>
      <c r="G1302">
        <f>SUMIF(C$2:C1302,Historico_y_Forms[[#This Row],[Proyecto]],D$2:D1302)</f>
        <v>88</v>
      </c>
      <c r="H1302">
        <f>SUMIF(C$2:C1302,Historico_y_Forms[[#This Row],[Proyecto]],F$2:F1302)</f>
        <v>6</v>
      </c>
      <c r="I130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302">
        <f>SUMIF(C$2:C1302,Historico_y_Forms[[#This Row],[Proyecto]],E$2:E1302)</f>
        <v>24</v>
      </c>
    </row>
    <row r="1303" spans="1:10" x14ac:dyDescent="0.25">
      <c r="A1303" s="167">
        <v>43982</v>
      </c>
      <c r="B1303">
        <v>21</v>
      </c>
      <c r="C1303" t="s">
        <v>139</v>
      </c>
      <c r="D1303">
        <v>0</v>
      </c>
      <c r="E1303">
        <v>0</v>
      </c>
      <c r="F1303">
        <v>0</v>
      </c>
      <c r="G1303">
        <f>SUMIF(C$2:C1303,Historico_y_Forms[[#This Row],[Proyecto]],D$2:D1303)</f>
        <v>0</v>
      </c>
      <c r="H1303">
        <f>SUMIF(C$2:C1303,Historico_y_Forms[[#This Row],[Proyecto]],F$2:F1303)</f>
        <v>0</v>
      </c>
      <c r="I130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03">
        <f>SUMIF(C$2:C1303,Historico_y_Forms[[#This Row],[Proyecto]],E$2:E1303)</f>
        <v>0</v>
      </c>
    </row>
    <row r="1304" spans="1:10" x14ac:dyDescent="0.25">
      <c r="A1304" s="167">
        <v>43982</v>
      </c>
      <c r="B1304">
        <v>2</v>
      </c>
      <c r="C1304" t="s">
        <v>51</v>
      </c>
      <c r="D1304">
        <v>0</v>
      </c>
      <c r="E1304">
        <v>0</v>
      </c>
      <c r="F1304">
        <v>0</v>
      </c>
      <c r="G1304">
        <f>SUMIF(C$2:C1304,Historico_y_Forms[[#This Row],[Proyecto]],D$2:D1304)</f>
        <v>0</v>
      </c>
      <c r="H1304">
        <f>SUMIF(C$2:C1304,Historico_y_Forms[[#This Row],[Proyecto]],F$2:F1304)</f>
        <v>0</v>
      </c>
      <c r="I130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04">
        <f>SUMIF(C$2:C1304,Historico_y_Forms[[#This Row],[Proyecto]],E$2:E1304)</f>
        <v>0</v>
      </c>
    </row>
    <row r="1305" spans="1:10" x14ac:dyDescent="0.25">
      <c r="A1305" s="167">
        <v>43982</v>
      </c>
      <c r="B1305">
        <v>3</v>
      </c>
      <c r="C1305" t="s">
        <v>52</v>
      </c>
      <c r="D1305">
        <v>0</v>
      </c>
      <c r="E1305">
        <v>0</v>
      </c>
      <c r="F1305">
        <v>0</v>
      </c>
      <c r="G1305">
        <f>SUMIF(C$2:C1305,Historico_y_Forms[[#This Row],[Proyecto]],D$2:D1305)</f>
        <v>0</v>
      </c>
      <c r="H1305">
        <f>SUMIF(C$2:C1305,Historico_y_Forms[[#This Row],[Proyecto]],F$2:F1305)</f>
        <v>0</v>
      </c>
      <c r="I130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05">
        <f>SUMIF(C$2:C1305,Historico_y_Forms[[#This Row],[Proyecto]],E$2:E1305)</f>
        <v>0</v>
      </c>
    </row>
    <row r="1306" spans="1:10" x14ac:dyDescent="0.25">
      <c r="A1306" s="167">
        <v>43982</v>
      </c>
      <c r="B1306">
        <v>1</v>
      </c>
      <c r="C1306" t="s">
        <v>50</v>
      </c>
      <c r="D1306">
        <v>29</v>
      </c>
      <c r="E1306">
        <v>13</v>
      </c>
      <c r="F1306">
        <v>3</v>
      </c>
      <c r="G1306">
        <f>SUMIF(C$2:C1306,Historico_y_Forms[[#This Row],[Proyecto]],D$2:D1306)</f>
        <v>489</v>
      </c>
      <c r="H1306">
        <f>SUMIF(C$2:C1306,Historico_y_Forms[[#This Row],[Proyecto]],F$2:F1306)</f>
        <v>33</v>
      </c>
      <c r="I1306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1306">
        <f>SUMIF(C$2:C1306,Historico_y_Forms[[#This Row],[Proyecto]],E$2:E1306)</f>
        <v>390</v>
      </c>
    </row>
    <row r="1307" spans="1:10" x14ac:dyDescent="0.25">
      <c r="A1307" s="167">
        <v>44012</v>
      </c>
      <c r="B1307">
        <v>22</v>
      </c>
      <c r="C1307" t="s">
        <v>140</v>
      </c>
      <c r="D1307">
        <v>0</v>
      </c>
      <c r="E1307">
        <v>0</v>
      </c>
      <c r="F1307">
        <v>0</v>
      </c>
      <c r="G1307">
        <f>SUMIF(C$2:C1307,Historico_y_Forms[[#This Row],[Proyecto]],D$2:D1307)</f>
        <v>0</v>
      </c>
      <c r="H1307">
        <f>SUMIF(C$2:C1307,Historico_y_Forms[[#This Row],[Proyecto]],F$2:F1307)</f>
        <v>0</v>
      </c>
      <c r="I13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07">
        <f>SUMIF(C$2:C1307,Historico_y_Forms[[#This Row],[Proyecto]],E$2:E1307)</f>
        <v>0</v>
      </c>
    </row>
    <row r="1308" spans="1:10" x14ac:dyDescent="0.25">
      <c r="A1308" s="167">
        <v>44012</v>
      </c>
      <c r="B1308">
        <v>16</v>
      </c>
      <c r="C1308" t="s">
        <v>136</v>
      </c>
      <c r="D1308">
        <v>0</v>
      </c>
      <c r="E1308">
        <v>0</v>
      </c>
      <c r="F1308">
        <v>0</v>
      </c>
      <c r="G1308">
        <f>SUMIF(C$2:C1308,Historico_y_Forms[[#This Row],[Proyecto]],D$2:D1308)</f>
        <v>0</v>
      </c>
      <c r="H1308">
        <f>SUMIF(C$2:C1308,Historico_y_Forms[[#This Row],[Proyecto]],F$2:F1308)</f>
        <v>0</v>
      </c>
      <c r="I13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08">
        <f>SUMIF(C$2:C1308,Historico_y_Forms[[#This Row],[Proyecto]],E$2:E1308)</f>
        <v>0</v>
      </c>
    </row>
    <row r="1309" spans="1:10" x14ac:dyDescent="0.25">
      <c r="A1309" s="167">
        <v>44012</v>
      </c>
      <c r="B1309">
        <v>17</v>
      </c>
      <c r="C1309" t="s">
        <v>137</v>
      </c>
      <c r="D1309">
        <v>0</v>
      </c>
      <c r="E1309">
        <v>0</v>
      </c>
      <c r="F1309">
        <v>0</v>
      </c>
      <c r="G1309">
        <f>SUMIF(C$2:C1309,Historico_y_Forms[[#This Row],[Proyecto]],D$2:D1309)</f>
        <v>0</v>
      </c>
      <c r="H1309">
        <f>SUMIF(C$2:C1309,Historico_y_Forms[[#This Row],[Proyecto]],F$2:F1309)</f>
        <v>0</v>
      </c>
      <c r="I130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09">
        <f>SUMIF(C$2:C1309,Historico_y_Forms[[#This Row],[Proyecto]],E$2:E1309)</f>
        <v>0</v>
      </c>
    </row>
    <row r="1310" spans="1:10" x14ac:dyDescent="0.25">
      <c r="A1310" s="167">
        <v>44012</v>
      </c>
      <c r="B1310">
        <v>11</v>
      </c>
      <c r="C1310" t="s">
        <v>131</v>
      </c>
      <c r="D1310">
        <v>5</v>
      </c>
      <c r="E1310">
        <v>20</v>
      </c>
      <c r="F1310">
        <v>4</v>
      </c>
      <c r="G1310">
        <f>SUMIF(C$2:C1310,Historico_y_Forms[[#This Row],[Proyecto]],D$2:D1310)</f>
        <v>363</v>
      </c>
      <c r="H1310">
        <f>SUMIF(C$2:C1310,Historico_y_Forms[[#This Row],[Proyecto]],F$2:F1310)</f>
        <v>18</v>
      </c>
      <c r="I1310">
        <f>VLOOKUP(Historico_y_Forms[[#This Row],[Proyecto]],Dim_Proyectos[[#All],[Proyecto]:[Fecha de terminacion]],5,0)-Historico_y_Forms[[#This Row],[Ventas acumuladas]]+Historico_y_Forms[[#This Row],[Desistimientos acumulados]]</f>
        <v>268</v>
      </c>
      <c r="J1310">
        <f>SUMIF(C$2:C1310,Historico_y_Forms[[#This Row],[Proyecto]],E$2:E1310)</f>
        <v>235</v>
      </c>
    </row>
    <row r="1311" spans="1:10" x14ac:dyDescent="0.25">
      <c r="A1311" s="167">
        <v>44012</v>
      </c>
      <c r="B1311">
        <v>40</v>
      </c>
      <c r="C1311" t="s">
        <v>149</v>
      </c>
      <c r="D1311">
        <v>1</v>
      </c>
      <c r="E1311">
        <v>0</v>
      </c>
      <c r="F1311">
        <v>0</v>
      </c>
      <c r="G1311">
        <f>SUMIF(C$2:C1311,Historico_y_Forms[[#This Row],[Proyecto]],D$2:D1311)</f>
        <v>394</v>
      </c>
      <c r="H1311">
        <f>SUMIF(C$2:C1311,Historico_y_Forms[[#This Row],[Proyecto]],F$2:F1311)</f>
        <v>0</v>
      </c>
      <c r="I13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311">
        <f>SUMIF(C$2:C1311,Historico_y_Forms[[#This Row],[Proyecto]],E$2:E1311)</f>
        <v>0</v>
      </c>
    </row>
    <row r="1312" spans="1:10" x14ac:dyDescent="0.25">
      <c r="A1312" s="167">
        <v>44012</v>
      </c>
      <c r="B1312">
        <v>12</v>
      </c>
      <c r="C1312" t="s">
        <v>132</v>
      </c>
      <c r="D1312">
        <v>0</v>
      </c>
      <c r="E1312">
        <v>0</v>
      </c>
      <c r="F1312">
        <v>0</v>
      </c>
      <c r="G1312">
        <f>SUMIF(C$2:C1312,Historico_y_Forms[[#This Row],[Proyecto]],D$2:D1312)</f>
        <v>0</v>
      </c>
      <c r="H1312">
        <f>SUMIF(C$2:C1312,Historico_y_Forms[[#This Row],[Proyecto]],F$2:F1312)</f>
        <v>0</v>
      </c>
      <c r="I131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312">
        <f>SUMIF(C$2:C1312,Historico_y_Forms[[#This Row],[Proyecto]],E$2:E1312)</f>
        <v>0</v>
      </c>
    </row>
    <row r="1313" spans="1:10" x14ac:dyDescent="0.25">
      <c r="A1313" s="167">
        <v>44012</v>
      </c>
      <c r="B1313">
        <v>13</v>
      </c>
      <c r="C1313" t="s">
        <v>133</v>
      </c>
      <c r="D1313">
        <v>0</v>
      </c>
      <c r="E1313">
        <v>0</v>
      </c>
      <c r="F1313">
        <v>0</v>
      </c>
      <c r="G1313">
        <f>SUMIF(C$2:C1313,Historico_y_Forms[[#This Row],[Proyecto]],D$2:D1313)</f>
        <v>0</v>
      </c>
      <c r="H1313">
        <f>SUMIF(C$2:C1313,Historico_y_Forms[[#This Row],[Proyecto]],F$2:F1313)</f>
        <v>0</v>
      </c>
      <c r="I131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313">
        <f>SUMIF(C$2:C1313,Historico_y_Forms[[#This Row],[Proyecto]],E$2:E1313)</f>
        <v>0</v>
      </c>
    </row>
    <row r="1314" spans="1:10" x14ac:dyDescent="0.25">
      <c r="A1314" s="167">
        <v>44012</v>
      </c>
      <c r="B1314">
        <v>14</v>
      </c>
      <c r="C1314" t="s">
        <v>134</v>
      </c>
      <c r="D1314">
        <v>0</v>
      </c>
      <c r="E1314">
        <v>0</v>
      </c>
      <c r="F1314">
        <v>0</v>
      </c>
      <c r="G1314">
        <f>SUMIF(C$2:C1314,Historico_y_Forms[[#This Row],[Proyecto]],D$2:D1314)</f>
        <v>0</v>
      </c>
      <c r="H1314">
        <f>SUMIF(C$2:C1314,Historico_y_Forms[[#This Row],[Proyecto]],F$2:F1314)</f>
        <v>0</v>
      </c>
      <c r="I131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14">
        <f>SUMIF(C$2:C1314,Historico_y_Forms[[#This Row],[Proyecto]],E$2:E1314)</f>
        <v>0</v>
      </c>
    </row>
    <row r="1315" spans="1:10" x14ac:dyDescent="0.25">
      <c r="A1315" s="167">
        <v>44012</v>
      </c>
      <c r="B1315">
        <v>15</v>
      </c>
      <c r="C1315" t="s">
        <v>135</v>
      </c>
      <c r="D1315">
        <v>0</v>
      </c>
      <c r="E1315">
        <v>0</v>
      </c>
      <c r="F1315">
        <v>0</v>
      </c>
      <c r="G1315">
        <f>SUMIF(C$2:C1315,Historico_y_Forms[[#This Row],[Proyecto]],D$2:D1315)</f>
        <v>0</v>
      </c>
      <c r="H1315">
        <f>SUMIF(C$2:C1315,Historico_y_Forms[[#This Row],[Proyecto]],F$2:F1315)</f>
        <v>0</v>
      </c>
      <c r="I131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315">
        <f>SUMIF(C$2:C1315,Historico_y_Forms[[#This Row],[Proyecto]],E$2:E1315)</f>
        <v>0</v>
      </c>
    </row>
    <row r="1316" spans="1:10" x14ac:dyDescent="0.25">
      <c r="A1316" s="167">
        <v>44012</v>
      </c>
      <c r="B1316">
        <v>41</v>
      </c>
      <c r="C1316" t="s">
        <v>150</v>
      </c>
      <c r="D1316">
        <v>0</v>
      </c>
      <c r="E1316">
        <v>0</v>
      </c>
      <c r="F1316">
        <v>0</v>
      </c>
      <c r="G1316">
        <f>SUMIF(C$2:C1316,Historico_y_Forms[[#This Row],[Proyecto]],D$2:D1316)</f>
        <v>150</v>
      </c>
      <c r="H1316">
        <f>SUMIF(C$2:C1316,Historico_y_Forms[[#This Row],[Proyecto]],F$2:F1316)</f>
        <v>0</v>
      </c>
      <c r="I131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16">
        <f>SUMIF(C$2:C1316,Historico_y_Forms[[#This Row],[Proyecto]],E$2:E1316)</f>
        <v>156</v>
      </c>
    </row>
    <row r="1317" spans="1:10" x14ac:dyDescent="0.25">
      <c r="A1317" s="167">
        <v>44012</v>
      </c>
      <c r="B1317">
        <v>10</v>
      </c>
      <c r="C1317" t="s">
        <v>81</v>
      </c>
      <c r="D1317">
        <v>0</v>
      </c>
      <c r="E1317">
        <v>0</v>
      </c>
      <c r="F1317">
        <v>0</v>
      </c>
      <c r="G1317">
        <f>SUMIF(C$2:C1317,Historico_y_Forms[[#This Row],[Proyecto]],D$2:D1317)</f>
        <v>0</v>
      </c>
      <c r="H1317">
        <f>SUMIF(C$2:C1317,Historico_y_Forms[[#This Row],[Proyecto]],F$2:F1317)</f>
        <v>0</v>
      </c>
      <c r="I131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317">
        <f>SUMIF(C$2:C1317,Historico_y_Forms[[#This Row],[Proyecto]],E$2:E1317)</f>
        <v>0</v>
      </c>
    </row>
    <row r="1318" spans="1:10" x14ac:dyDescent="0.25">
      <c r="A1318" s="167">
        <v>44012</v>
      </c>
      <c r="B1318">
        <v>23</v>
      </c>
      <c r="C1318" t="s">
        <v>142</v>
      </c>
      <c r="D1318">
        <v>0</v>
      </c>
      <c r="E1318">
        <v>0</v>
      </c>
      <c r="F1318">
        <v>0</v>
      </c>
      <c r="G1318">
        <f>SUMIF(C$2:C1318,Historico_y_Forms[[#This Row],[Proyecto]],D$2:D1318)</f>
        <v>102</v>
      </c>
      <c r="H1318">
        <f>SUMIF(C$2:C1318,Historico_y_Forms[[#This Row],[Proyecto]],F$2:F1318)</f>
        <v>1</v>
      </c>
      <c r="I13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318">
        <f>SUMIF(C$2:C1318,Historico_y_Forms[[#This Row],[Proyecto]],E$2:E1318)</f>
        <v>0</v>
      </c>
    </row>
    <row r="1319" spans="1:10" x14ac:dyDescent="0.25">
      <c r="A1319" s="167">
        <v>44012</v>
      </c>
      <c r="B1319">
        <v>24</v>
      </c>
      <c r="C1319" t="s">
        <v>143</v>
      </c>
      <c r="D1319">
        <v>5</v>
      </c>
      <c r="E1319">
        <v>0</v>
      </c>
      <c r="F1319">
        <v>1</v>
      </c>
      <c r="G1319">
        <f>SUMIF(C$2:C1319,Historico_y_Forms[[#This Row],[Proyecto]],D$2:D1319)</f>
        <v>96</v>
      </c>
      <c r="H1319">
        <f>SUMIF(C$2:C1319,Historico_y_Forms[[#This Row],[Proyecto]],F$2:F1319)</f>
        <v>15</v>
      </c>
      <c r="I1319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1319">
        <f>SUMIF(C$2:C1319,Historico_y_Forms[[#This Row],[Proyecto]],E$2:E1319)</f>
        <v>102</v>
      </c>
    </row>
    <row r="1320" spans="1:10" x14ac:dyDescent="0.25">
      <c r="A1320" s="167">
        <v>44012</v>
      </c>
      <c r="B1320">
        <v>25</v>
      </c>
      <c r="C1320" t="s">
        <v>92</v>
      </c>
      <c r="D1320">
        <v>0</v>
      </c>
      <c r="E1320">
        <v>0</v>
      </c>
      <c r="F1320">
        <v>0</v>
      </c>
      <c r="G1320">
        <f>SUMIF(C$2:C1320,Historico_y_Forms[[#This Row],[Proyecto]],D$2:D1320)</f>
        <v>0</v>
      </c>
      <c r="H1320">
        <f>SUMIF(C$2:C1320,Historico_y_Forms[[#This Row],[Proyecto]],F$2:F1320)</f>
        <v>0</v>
      </c>
      <c r="I132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20">
        <f>SUMIF(C$2:C1320,Historico_y_Forms[[#This Row],[Proyecto]],E$2:E1320)</f>
        <v>0</v>
      </c>
    </row>
    <row r="1321" spans="1:10" x14ac:dyDescent="0.25">
      <c r="A1321" s="167">
        <v>44012</v>
      </c>
      <c r="B1321">
        <v>26</v>
      </c>
      <c r="C1321" t="s">
        <v>141</v>
      </c>
      <c r="D1321">
        <v>0</v>
      </c>
      <c r="E1321">
        <v>0</v>
      </c>
      <c r="F1321">
        <v>0</v>
      </c>
      <c r="G1321">
        <f>SUMIF(C$2:C1321,Historico_y_Forms[[#This Row],[Proyecto]],D$2:D1321)</f>
        <v>0</v>
      </c>
      <c r="H1321">
        <f>SUMIF(C$2:C1321,Historico_y_Forms[[#This Row],[Proyecto]],F$2:F1321)</f>
        <v>0</v>
      </c>
      <c r="I132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21">
        <f>SUMIF(C$2:C1321,Historico_y_Forms[[#This Row],[Proyecto]],E$2:E1321)</f>
        <v>0</v>
      </c>
    </row>
    <row r="1322" spans="1:10" x14ac:dyDescent="0.25">
      <c r="A1322" s="167">
        <v>44012</v>
      </c>
      <c r="B1322">
        <v>7</v>
      </c>
      <c r="C1322" t="s">
        <v>128</v>
      </c>
      <c r="D1322">
        <v>0</v>
      </c>
      <c r="E1322">
        <v>0</v>
      </c>
      <c r="F1322">
        <v>0</v>
      </c>
      <c r="G1322">
        <f>SUMIF(C$2:C1322,Historico_y_Forms[[#This Row],[Proyecto]],D$2:D1322)</f>
        <v>0</v>
      </c>
      <c r="H1322">
        <f>SUMIF(C$2:C1322,Historico_y_Forms[[#This Row],[Proyecto]],F$2:F1322)</f>
        <v>0</v>
      </c>
      <c r="I132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322">
        <f>SUMIF(C$2:C1322,Historico_y_Forms[[#This Row],[Proyecto]],E$2:E1322)</f>
        <v>0</v>
      </c>
    </row>
    <row r="1323" spans="1:10" x14ac:dyDescent="0.25">
      <c r="A1323" s="167">
        <v>44012</v>
      </c>
      <c r="B1323">
        <v>27</v>
      </c>
      <c r="C1323" t="s">
        <v>30</v>
      </c>
      <c r="D1323">
        <v>0</v>
      </c>
      <c r="E1323">
        <v>0</v>
      </c>
      <c r="F1323">
        <v>0</v>
      </c>
      <c r="G1323">
        <f>SUMIF(C$2:C1323,Historico_y_Forms[[#This Row],[Proyecto]],D$2:D1323)</f>
        <v>0</v>
      </c>
      <c r="H1323">
        <f>SUMIF(C$2:C1323,Historico_y_Forms[[#This Row],[Proyecto]],F$2:F1323)</f>
        <v>0</v>
      </c>
      <c r="I132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23">
        <f>SUMIF(C$2:C1323,Historico_y_Forms[[#This Row],[Proyecto]],E$2:E1323)</f>
        <v>0</v>
      </c>
    </row>
    <row r="1324" spans="1:10" x14ac:dyDescent="0.25">
      <c r="A1324" s="167">
        <v>44012</v>
      </c>
      <c r="B1324">
        <v>28</v>
      </c>
      <c r="C1324" t="s">
        <v>31</v>
      </c>
      <c r="D1324">
        <v>0</v>
      </c>
      <c r="E1324">
        <v>0</v>
      </c>
      <c r="F1324">
        <v>0</v>
      </c>
      <c r="G1324">
        <f>SUMIF(C$2:C1324,Historico_y_Forms[[#This Row],[Proyecto]],D$2:D1324)</f>
        <v>0</v>
      </c>
      <c r="H1324">
        <f>SUMIF(C$2:C1324,Historico_y_Forms[[#This Row],[Proyecto]],F$2:F1324)</f>
        <v>0</v>
      </c>
      <c r="I13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24">
        <f>SUMIF(C$2:C1324,Historico_y_Forms[[#This Row],[Proyecto]],E$2:E1324)</f>
        <v>0</v>
      </c>
    </row>
    <row r="1325" spans="1:10" x14ac:dyDescent="0.25">
      <c r="A1325" s="167">
        <v>44012</v>
      </c>
      <c r="B1325">
        <v>44</v>
      </c>
      <c r="C1325" t="s">
        <v>154</v>
      </c>
      <c r="D1325">
        <v>0</v>
      </c>
      <c r="E1325">
        <v>0</v>
      </c>
      <c r="F1325">
        <v>0</v>
      </c>
      <c r="G1325">
        <f>SUMIF(C$2:C1325,Historico_y_Forms[[#This Row],[Proyecto]],D$2:D1325)</f>
        <v>94</v>
      </c>
      <c r="H1325">
        <f>SUMIF(C$2:C1325,Historico_y_Forms[[#This Row],[Proyecto]],F$2:F1325)</f>
        <v>1</v>
      </c>
      <c r="I1325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325">
        <f>SUMIF(C$2:C1325,Historico_y_Forms[[#This Row],[Proyecto]],E$2:E1325)</f>
        <v>96</v>
      </c>
    </row>
    <row r="1326" spans="1:10" x14ac:dyDescent="0.25">
      <c r="A1326" s="167">
        <v>44012</v>
      </c>
      <c r="B1326">
        <v>37</v>
      </c>
      <c r="C1326" t="s">
        <v>146</v>
      </c>
      <c r="D1326">
        <v>0</v>
      </c>
      <c r="E1326">
        <v>3</v>
      </c>
      <c r="F1326">
        <v>0</v>
      </c>
      <c r="G1326">
        <f>SUMIF(C$2:C1326,Historico_y_Forms[[#This Row],[Proyecto]],D$2:D1326)</f>
        <v>188</v>
      </c>
      <c r="H1326">
        <f>SUMIF(C$2:C1326,Historico_y_Forms[[#This Row],[Proyecto]],F$2:F1326)</f>
        <v>0</v>
      </c>
      <c r="I13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326">
        <f>SUMIF(C$2:C1326,Historico_y_Forms[[#This Row],[Proyecto]],E$2:E1326)</f>
        <v>186</v>
      </c>
    </row>
    <row r="1327" spans="1:10" x14ac:dyDescent="0.25">
      <c r="A1327" s="167">
        <v>44012</v>
      </c>
      <c r="B1327">
        <v>6</v>
      </c>
      <c r="C1327" t="s">
        <v>127</v>
      </c>
      <c r="D1327">
        <v>13</v>
      </c>
      <c r="E1327">
        <v>15</v>
      </c>
      <c r="F1327">
        <v>0</v>
      </c>
      <c r="G1327">
        <f>SUMIF(C$2:C1327,Historico_y_Forms[[#This Row],[Proyecto]],D$2:D1327)</f>
        <v>13</v>
      </c>
      <c r="H1327">
        <f>SUMIF(C$2:C1327,Historico_y_Forms[[#This Row],[Proyecto]],F$2:F1327)</f>
        <v>0</v>
      </c>
      <c r="I1327">
        <f>VLOOKUP(Historico_y_Forms[[#This Row],[Proyecto]],Dim_Proyectos[[#All],[Proyecto]:[Fecha de terminacion]],5,0)-Historico_y_Forms[[#This Row],[Ventas acumuladas]]+Historico_y_Forms[[#This Row],[Desistimientos acumulados]]</f>
        <v>167</v>
      </c>
      <c r="J1327">
        <f>SUMIF(C$2:C1327,Historico_y_Forms[[#This Row],[Proyecto]],E$2:E1327)</f>
        <v>15</v>
      </c>
    </row>
    <row r="1328" spans="1:10" x14ac:dyDescent="0.25">
      <c r="A1328" s="167">
        <v>44012</v>
      </c>
      <c r="B1328">
        <v>5</v>
      </c>
      <c r="C1328" t="s">
        <v>125</v>
      </c>
      <c r="D1328">
        <v>11</v>
      </c>
      <c r="E1328">
        <v>10</v>
      </c>
      <c r="F1328">
        <v>0</v>
      </c>
      <c r="G1328">
        <f>SUMIF(C$2:C1328,Historico_y_Forms[[#This Row],[Proyecto]],D$2:D1328)</f>
        <v>161</v>
      </c>
      <c r="H1328">
        <f>SUMIF(C$2:C1328,Historico_y_Forms[[#This Row],[Proyecto]],F$2:F1328)</f>
        <v>10</v>
      </c>
      <c r="I1328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1328">
        <f>SUMIF(C$2:C1328,Historico_y_Forms[[#This Row],[Proyecto]],E$2:E1328)</f>
        <v>210</v>
      </c>
    </row>
    <row r="1329" spans="1:10" x14ac:dyDescent="0.25">
      <c r="A1329" s="167">
        <v>44012</v>
      </c>
      <c r="B1329">
        <v>38</v>
      </c>
      <c r="C1329" t="s">
        <v>147</v>
      </c>
      <c r="D1329">
        <v>0</v>
      </c>
      <c r="E1329">
        <v>0</v>
      </c>
      <c r="F1329">
        <v>1</v>
      </c>
      <c r="G1329">
        <f>SUMIF(C$2:C1329,Historico_y_Forms[[#This Row],[Proyecto]],D$2:D1329)</f>
        <v>194</v>
      </c>
      <c r="H1329">
        <f>SUMIF(C$2:C1329,Historico_y_Forms[[#This Row],[Proyecto]],F$2:F1329)</f>
        <v>5</v>
      </c>
      <c r="I132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329">
        <f>SUMIF(C$2:C1329,Historico_y_Forms[[#This Row],[Proyecto]],E$2:E1329)</f>
        <v>0</v>
      </c>
    </row>
    <row r="1330" spans="1:10" x14ac:dyDescent="0.25">
      <c r="A1330" s="167">
        <v>44012</v>
      </c>
      <c r="B1330">
        <v>4</v>
      </c>
      <c r="C1330" t="s">
        <v>126</v>
      </c>
      <c r="D1330">
        <v>16</v>
      </c>
      <c r="E1330">
        <v>251</v>
      </c>
      <c r="F1330">
        <v>4</v>
      </c>
      <c r="G1330">
        <f>SUMIF(C$2:C1330,Historico_y_Forms[[#This Row],[Proyecto]],D$2:D1330)</f>
        <v>251</v>
      </c>
      <c r="H1330">
        <f>SUMIF(C$2:C1330,Historico_y_Forms[[#This Row],[Proyecto]],F$2:F1330)</f>
        <v>21</v>
      </c>
      <c r="I1330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330">
        <f>SUMIF(C$2:C1330,Historico_y_Forms[[#This Row],[Proyecto]],E$2:E1330)</f>
        <v>3186</v>
      </c>
    </row>
    <row r="1331" spans="1:10" x14ac:dyDescent="0.25">
      <c r="A1331" s="167">
        <v>44012</v>
      </c>
      <c r="B1331">
        <v>8</v>
      </c>
      <c r="C1331" t="s">
        <v>77</v>
      </c>
      <c r="D1331">
        <v>1</v>
      </c>
      <c r="E1331">
        <v>3</v>
      </c>
      <c r="F1331">
        <v>0</v>
      </c>
      <c r="G1331">
        <f>SUMIF(C$2:C1331,Historico_y_Forms[[#This Row],[Proyecto]],D$2:D1331)</f>
        <v>92</v>
      </c>
      <c r="H1331">
        <f>SUMIF(C$2:C1331,Historico_y_Forms[[#This Row],[Proyecto]],F$2:F1331)</f>
        <v>13</v>
      </c>
      <c r="I1331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1331">
        <f>SUMIF(C$2:C1331,Historico_y_Forms[[#This Row],[Proyecto]],E$2:E1331)</f>
        <v>75</v>
      </c>
    </row>
    <row r="1332" spans="1:10" x14ac:dyDescent="0.25">
      <c r="A1332" s="167">
        <v>44012</v>
      </c>
      <c r="B1332">
        <v>18</v>
      </c>
      <c r="C1332" t="s">
        <v>152</v>
      </c>
      <c r="D1332">
        <v>0</v>
      </c>
      <c r="E1332">
        <v>0</v>
      </c>
      <c r="F1332">
        <v>0</v>
      </c>
      <c r="G1332">
        <f>SUMIF(C$2:C1332,Historico_y_Forms[[#This Row],[Proyecto]],D$2:D1332)</f>
        <v>165</v>
      </c>
      <c r="H1332">
        <f>SUMIF(C$2:C1332,Historico_y_Forms[[#This Row],[Proyecto]],F$2:F1332)</f>
        <v>5</v>
      </c>
      <c r="I133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332">
        <f>SUMIF(C$2:C1332,Historico_y_Forms[[#This Row],[Proyecto]],E$2:E1332)</f>
        <v>176</v>
      </c>
    </row>
    <row r="1333" spans="1:10" x14ac:dyDescent="0.25">
      <c r="A1333" s="167">
        <v>44012</v>
      </c>
      <c r="B1333">
        <v>19</v>
      </c>
      <c r="C1333" t="s">
        <v>138</v>
      </c>
      <c r="D1333">
        <v>7</v>
      </c>
      <c r="E1333">
        <v>6</v>
      </c>
      <c r="F1333">
        <v>0</v>
      </c>
      <c r="G1333">
        <f>SUMIF(C$2:C1333,Historico_y_Forms[[#This Row],[Proyecto]],D$2:D1333)</f>
        <v>147</v>
      </c>
      <c r="H1333">
        <f>SUMIF(C$2:C1333,Historico_y_Forms[[#This Row],[Proyecto]],F$2:F1333)</f>
        <v>10</v>
      </c>
      <c r="I1333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1333">
        <f>SUMIF(C$2:C1333,Historico_y_Forms[[#This Row],[Proyecto]],E$2:E1333)</f>
        <v>158</v>
      </c>
    </row>
    <row r="1334" spans="1:10" x14ac:dyDescent="0.25">
      <c r="A1334" s="167">
        <v>44012</v>
      </c>
      <c r="B1334">
        <v>20</v>
      </c>
      <c r="C1334" t="s">
        <v>88</v>
      </c>
      <c r="D1334">
        <v>0</v>
      </c>
      <c r="E1334">
        <v>0</v>
      </c>
      <c r="F1334">
        <v>0</v>
      </c>
      <c r="G1334">
        <f>SUMIF(C$2:C1334,Historico_y_Forms[[#This Row],[Proyecto]],D$2:D1334)</f>
        <v>0</v>
      </c>
      <c r="H1334">
        <f>SUMIF(C$2:C1334,Historico_y_Forms[[#This Row],[Proyecto]],F$2:F1334)</f>
        <v>0</v>
      </c>
      <c r="I13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34">
        <f>SUMIF(C$2:C1334,Historico_y_Forms[[#This Row],[Proyecto]],E$2:E1334)</f>
        <v>0</v>
      </c>
    </row>
    <row r="1335" spans="1:10" x14ac:dyDescent="0.25">
      <c r="A1335" s="167">
        <v>44012</v>
      </c>
      <c r="B1335">
        <v>45</v>
      </c>
      <c r="C1335" t="s">
        <v>155</v>
      </c>
      <c r="D1335">
        <v>0</v>
      </c>
      <c r="E1335">
        <v>0</v>
      </c>
      <c r="F1335">
        <v>0</v>
      </c>
      <c r="G1335">
        <f>SUMIF(C$2:C1335,Historico_y_Forms[[#This Row],[Proyecto]],D$2:D1335)</f>
        <v>133</v>
      </c>
      <c r="H1335">
        <f>SUMIF(C$2:C1335,Historico_y_Forms[[#This Row],[Proyecto]],F$2:F1335)</f>
        <v>0</v>
      </c>
      <c r="I133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335">
        <f>SUMIF(C$2:C1335,Historico_y_Forms[[#This Row],[Proyecto]],E$2:E1335)</f>
        <v>0</v>
      </c>
    </row>
    <row r="1336" spans="1:10" x14ac:dyDescent="0.25">
      <c r="A1336" s="167">
        <v>44012</v>
      </c>
      <c r="B1336">
        <v>31</v>
      </c>
      <c r="C1336" t="s">
        <v>97</v>
      </c>
      <c r="D1336">
        <v>0</v>
      </c>
      <c r="E1336">
        <v>0</v>
      </c>
      <c r="F1336">
        <v>0</v>
      </c>
      <c r="G1336">
        <f>SUMIF(C$2:C1336,Historico_y_Forms[[#This Row],[Proyecto]],D$2:D1336)</f>
        <v>0</v>
      </c>
      <c r="H1336">
        <f>SUMIF(C$2:C1336,Historico_y_Forms[[#This Row],[Proyecto]],F$2:F1336)</f>
        <v>0</v>
      </c>
      <c r="I133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36">
        <f>SUMIF(C$2:C1336,Historico_y_Forms[[#This Row],[Proyecto]],E$2:E1336)</f>
        <v>0</v>
      </c>
    </row>
    <row r="1337" spans="1:10" x14ac:dyDescent="0.25">
      <c r="A1337" s="167">
        <v>44012</v>
      </c>
      <c r="B1337">
        <v>32</v>
      </c>
      <c r="C1337" t="s">
        <v>100</v>
      </c>
      <c r="D1337">
        <v>0</v>
      </c>
      <c r="E1337">
        <v>0</v>
      </c>
      <c r="F1337">
        <v>0</v>
      </c>
      <c r="G1337">
        <f>SUMIF(C$2:C1337,Historico_y_Forms[[#This Row],[Proyecto]],D$2:D1337)</f>
        <v>0</v>
      </c>
      <c r="H1337">
        <f>SUMIF(C$2:C1337,Historico_y_Forms[[#This Row],[Proyecto]],F$2:F1337)</f>
        <v>0</v>
      </c>
      <c r="I133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37">
        <f>SUMIF(C$2:C1337,Historico_y_Forms[[#This Row],[Proyecto]],E$2:E1337)</f>
        <v>0</v>
      </c>
    </row>
    <row r="1338" spans="1:10" x14ac:dyDescent="0.25">
      <c r="A1338" s="167">
        <v>44012</v>
      </c>
      <c r="B1338">
        <v>33</v>
      </c>
      <c r="C1338" t="s">
        <v>101</v>
      </c>
      <c r="D1338">
        <v>0</v>
      </c>
      <c r="E1338">
        <v>0</v>
      </c>
      <c r="F1338">
        <v>0</v>
      </c>
      <c r="G1338">
        <f>SUMIF(C$2:C1338,Historico_y_Forms[[#This Row],[Proyecto]],D$2:D1338)</f>
        <v>0</v>
      </c>
      <c r="H1338">
        <f>SUMIF(C$2:C1338,Historico_y_Forms[[#This Row],[Proyecto]],F$2:F1338)</f>
        <v>0</v>
      </c>
      <c r="I133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38">
        <f>SUMIF(C$2:C1338,Historico_y_Forms[[#This Row],[Proyecto]],E$2:E1338)</f>
        <v>0</v>
      </c>
    </row>
    <row r="1339" spans="1:10" x14ac:dyDescent="0.25">
      <c r="A1339" s="167">
        <v>44012</v>
      </c>
      <c r="B1339">
        <v>34</v>
      </c>
      <c r="C1339" t="s">
        <v>102</v>
      </c>
      <c r="D1339">
        <v>0</v>
      </c>
      <c r="E1339">
        <v>0</v>
      </c>
      <c r="F1339">
        <v>0</v>
      </c>
      <c r="G1339">
        <f>SUMIF(C$2:C1339,Historico_y_Forms[[#This Row],[Proyecto]],D$2:D1339)</f>
        <v>0</v>
      </c>
      <c r="H1339">
        <f>SUMIF(C$2:C1339,Historico_y_Forms[[#This Row],[Proyecto]],F$2:F1339)</f>
        <v>0</v>
      </c>
      <c r="I133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339">
        <f>SUMIF(C$2:C1339,Historico_y_Forms[[#This Row],[Proyecto]],E$2:E1339)</f>
        <v>0</v>
      </c>
    </row>
    <row r="1340" spans="1:10" x14ac:dyDescent="0.25">
      <c r="A1340" s="167">
        <v>44012</v>
      </c>
      <c r="B1340">
        <v>29</v>
      </c>
      <c r="C1340" t="s">
        <v>32</v>
      </c>
      <c r="D1340">
        <v>0</v>
      </c>
      <c r="E1340">
        <v>0</v>
      </c>
      <c r="F1340">
        <v>0</v>
      </c>
      <c r="G1340">
        <f>SUMIF(C$2:C1340,Historico_y_Forms[[#This Row],[Proyecto]],D$2:D1340)</f>
        <v>0</v>
      </c>
      <c r="H1340">
        <f>SUMIF(C$2:C1340,Historico_y_Forms[[#This Row],[Proyecto]],F$2:F1340)</f>
        <v>0</v>
      </c>
      <c r="I134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40">
        <f>SUMIF(C$2:C1340,Historico_y_Forms[[#This Row],[Proyecto]],E$2:E1340)</f>
        <v>0</v>
      </c>
    </row>
    <row r="1341" spans="1:10" x14ac:dyDescent="0.25">
      <c r="A1341" s="167">
        <v>44012</v>
      </c>
      <c r="B1341">
        <v>30</v>
      </c>
      <c r="C1341" t="s">
        <v>33</v>
      </c>
      <c r="D1341">
        <v>0</v>
      </c>
      <c r="E1341">
        <v>0</v>
      </c>
      <c r="F1341">
        <v>0</v>
      </c>
      <c r="G1341">
        <f>SUMIF(C$2:C1341,Historico_y_Forms[[#This Row],[Proyecto]],D$2:D1341)</f>
        <v>0</v>
      </c>
      <c r="H1341">
        <f>SUMIF(C$2:C1341,Historico_y_Forms[[#This Row],[Proyecto]],F$2:F1341)</f>
        <v>0</v>
      </c>
      <c r="I13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41">
        <f>SUMIF(C$2:C1341,Historico_y_Forms[[#This Row],[Proyecto]],E$2:E1341)</f>
        <v>0</v>
      </c>
    </row>
    <row r="1342" spans="1:10" x14ac:dyDescent="0.25">
      <c r="A1342" s="167">
        <v>44012</v>
      </c>
      <c r="B1342">
        <v>9</v>
      </c>
      <c r="C1342" t="s">
        <v>130</v>
      </c>
      <c r="D1342">
        <v>0</v>
      </c>
      <c r="E1342">
        <v>0</v>
      </c>
      <c r="F1342">
        <v>0</v>
      </c>
      <c r="G1342">
        <f>SUMIF(C$2:C1342,Historico_y_Forms[[#This Row],[Proyecto]],D$2:D1342)</f>
        <v>0</v>
      </c>
      <c r="H1342">
        <f>SUMIF(C$2:C1342,Historico_y_Forms[[#This Row],[Proyecto]],F$2:F1342)</f>
        <v>0</v>
      </c>
      <c r="I134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342">
        <f>SUMIF(C$2:C1342,Historico_y_Forms[[#This Row],[Proyecto]],E$2:E1342)</f>
        <v>0</v>
      </c>
    </row>
    <row r="1343" spans="1:10" x14ac:dyDescent="0.25">
      <c r="A1343" s="167">
        <v>44012</v>
      </c>
      <c r="B1343">
        <v>35</v>
      </c>
      <c r="C1343" t="s">
        <v>144</v>
      </c>
      <c r="D1343">
        <v>0</v>
      </c>
      <c r="E1343">
        <v>0</v>
      </c>
      <c r="F1343">
        <v>0</v>
      </c>
      <c r="G1343">
        <f>SUMIF(C$2:C1343,Historico_y_Forms[[#This Row],[Proyecto]],D$2:D1343)</f>
        <v>0</v>
      </c>
      <c r="H1343">
        <f>SUMIF(C$2:C1343,Historico_y_Forms[[#This Row],[Proyecto]],F$2:F1343)</f>
        <v>0</v>
      </c>
      <c r="I13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43">
        <f>SUMIF(C$2:C1343,Historico_y_Forms[[#This Row],[Proyecto]],E$2:E1343)</f>
        <v>0</v>
      </c>
    </row>
    <row r="1344" spans="1:10" x14ac:dyDescent="0.25">
      <c r="A1344" s="167">
        <v>44012</v>
      </c>
      <c r="B1344">
        <v>42</v>
      </c>
      <c r="C1344" t="s">
        <v>151</v>
      </c>
      <c r="D1344">
        <v>3</v>
      </c>
      <c r="E1344">
        <v>10</v>
      </c>
      <c r="F1344">
        <v>0</v>
      </c>
      <c r="G1344">
        <f>SUMIF(C$2:C1344,Historico_y_Forms[[#This Row],[Proyecto]],D$2:D1344)</f>
        <v>234</v>
      </c>
      <c r="H1344">
        <f>SUMIF(C$2:C1344,Historico_y_Forms[[#This Row],[Proyecto]],F$2:F1344)</f>
        <v>4</v>
      </c>
      <c r="I1344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344">
        <f>SUMIF(C$2:C1344,Historico_y_Forms[[#This Row],[Proyecto]],E$2:E1344)</f>
        <v>150</v>
      </c>
    </row>
    <row r="1345" spans="1:10" x14ac:dyDescent="0.25">
      <c r="A1345" s="167">
        <v>44012</v>
      </c>
      <c r="B1345">
        <v>39</v>
      </c>
      <c r="C1345" t="s">
        <v>178</v>
      </c>
      <c r="D1345">
        <v>1</v>
      </c>
      <c r="E1345">
        <v>3</v>
      </c>
      <c r="F1345">
        <v>4</v>
      </c>
      <c r="G1345">
        <f>SUMIF(C$2:C1345,Historico_y_Forms[[#This Row],[Proyecto]],D$2:D1345)</f>
        <v>115</v>
      </c>
      <c r="H1345">
        <f>SUMIF(C$2:C1345,Historico_y_Forms[[#This Row],[Proyecto]],F$2:F1345)</f>
        <v>5</v>
      </c>
      <c r="I1345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1345">
        <f>SUMIF(C$2:C1345,Historico_y_Forms[[#This Row],[Proyecto]],E$2:E1345)</f>
        <v>119</v>
      </c>
    </row>
    <row r="1346" spans="1:10" x14ac:dyDescent="0.25">
      <c r="A1346" s="167">
        <v>44012</v>
      </c>
      <c r="B1346">
        <v>36</v>
      </c>
      <c r="C1346" t="s">
        <v>145</v>
      </c>
      <c r="D1346">
        <v>5</v>
      </c>
      <c r="E1346">
        <v>0</v>
      </c>
      <c r="F1346">
        <v>1</v>
      </c>
      <c r="G1346">
        <f>SUMIF(C$2:C1346,Historico_y_Forms[[#This Row],[Proyecto]],D$2:D1346)</f>
        <v>215</v>
      </c>
      <c r="H1346">
        <f>SUMIF(C$2:C1346,Historico_y_Forms[[#This Row],[Proyecto]],F$2:F1346)</f>
        <v>6</v>
      </c>
      <c r="I1346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1346">
        <f>SUMIF(C$2:C1346,Historico_y_Forms[[#This Row],[Proyecto]],E$2:E1346)</f>
        <v>240</v>
      </c>
    </row>
    <row r="1347" spans="1:10" x14ac:dyDescent="0.25">
      <c r="A1347" s="167">
        <v>44012</v>
      </c>
      <c r="B1347">
        <v>43</v>
      </c>
      <c r="C1347" t="s">
        <v>153</v>
      </c>
      <c r="D1347">
        <v>1</v>
      </c>
      <c r="E1347">
        <v>0</v>
      </c>
      <c r="F1347">
        <v>0</v>
      </c>
      <c r="G1347">
        <f>SUMIF(C$2:C1347,Historico_y_Forms[[#This Row],[Proyecto]],D$2:D1347)</f>
        <v>89</v>
      </c>
      <c r="H1347">
        <f>SUMIF(C$2:C1347,Historico_y_Forms[[#This Row],[Proyecto]],F$2:F1347)</f>
        <v>6</v>
      </c>
      <c r="I13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47">
        <f>SUMIF(C$2:C1347,Historico_y_Forms[[#This Row],[Proyecto]],E$2:E1347)</f>
        <v>24</v>
      </c>
    </row>
    <row r="1348" spans="1:10" x14ac:dyDescent="0.25">
      <c r="A1348" s="167">
        <v>44012</v>
      </c>
      <c r="B1348">
        <v>21</v>
      </c>
      <c r="C1348" t="s">
        <v>139</v>
      </c>
      <c r="D1348">
        <v>0</v>
      </c>
      <c r="E1348">
        <v>0</v>
      </c>
      <c r="F1348">
        <v>0</v>
      </c>
      <c r="G1348">
        <f>SUMIF(C$2:C1348,Historico_y_Forms[[#This Row],[Proyecto]],D$2:D1348)</f>
        <v>0</v>
      </c>
      <c r="H1348">
        <f>SUMIF(C$2:C1348,Historico_y_Forms[[#This Row],[Proyecto]],F$2:F1348)</f>
        <v>0</v>
      </c>
      <c r="I134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48">
        <f>SUMIF(C$2:C1348,Historico_y_Forms[[#This Row],[Proyecto]],E$2:E1348)</f>
        <v>0</v>
      </c>
    </row>
    <row r="1349" spans="1:10" x14ac:dyDescent="0.25">
      <c r="A1349" s="167">
        <v>44012</v>
      </c>
      <c r="B1349">
        <v>2</v>
      </c>
      <c r="C1349" t="s">
        <v>51</v>
      </c>
      <c r="D1349">
        <v>0</v>
      </c>
      <c r="E1349">
        <v>0</v>
      </c>
      <c r="F1349">
        <v>0</v>
      </c>
      <c r="G1349">
        <f>SUMIF(C$2:C1349,Historico_y_Forms[[#This Row],[Proyecto]],D$2:D1349)</f>
        <v>0</v>
      </c>
      <c r="H1349">
        <f>SUMIF(C$2:C1349,Historico_y_Forms[[#This Row],[Proyecto]],F$2:F1349)</f>
        <v>0</v>
      </c>
      <c r="I134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49">
        <f>SUMIF(C$2:C1349,Historico_y_Forms[[#This Row],[Proyecto]],E$2:E1349)</f>
        <v>0</v>
      </c>
    </row>
    <row r="1350" spans="1:10" x14ac:dyDescent="0.25">
      <c r="A1350" s="167">
        <v>44012</v>
      </c>
      <c r="B1350">
        <v>3</v>
      </c>
      <c r="C1350" t="s">
        <v>52</v>
      </c>
      <c r="D1350">
        <v>0</v>
      </c>
      <c r="E1350">
        <v>0</v>
      </c>
      <c r="F1350">
        <v>0</v>
      </c>
      <c r="G1350">
        <f>SUMIF(C$2:C1350,Historico_y_Forms[[#This Row],[Proyecto]],D$2:D1350)</f>
        <v>0</v>
      </c>
      <c r="H1350">
        <f>SUMIF(C$2:C1350,Historico_y_Forms[[#This Row],[Proyecto]],F$2:F1350)</f>
        <v>0</v>
      </c>
      <c r="I135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50">
        <f>SUMIF(C$2:C1350,Historico_y_Forms[[#This Row],[Proyecto]],E$2:E1350)</f>
        <v>0</v>
      </c>
    </row>
    <row r="1351" spans="1:10" x14ac:dyDescent="0.25">
      <c r="A1351" s="167">
        <v>44012</v>
      </c>
      <c r="B1351">
        <v>1</v>
      </c>
      <c r="C1351" t="s">
        <v>50</v>
      </c>
      <c r="D1351">
        <v>30</v>
      </c>
      <c r="E1351">
        <v>13</v>
      </c>
      <c r="F1351">
        <v>9</v>
      </c>
      <c r="G1351">
        <f>SUMIF(C$2:C1351,Historico_y_Forms[[#This Row],[Proyecto]],D$2:D1351)</f>
        <v>519</v>
      </c>
      <c r="H1351">
        <f>SUMIF(C$2:C1351,Historico_y_Forms[[#This Row],[Proyecto]],F$2:F1351)</f>
        <v>42</v>
      </c>
      <c r="I135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1351">
        <f>SUMIF(C$2:C1351,Historico_y_Forms[[#This Row],[Proyecto]],E$2:E1351)</f>
        <v>403</v>
      </c>
    </row>
    <row r="1352" spans="1:10" x14ac:dyDescent="0.25">
      <c r="A1352" s="167">
        <v>44043</v>
      </c>
      <c r="B1352">
        <v>22</v>
      </c>
      <c r="C1352" t="s">
        <v>140</v>
      </c>
      <c r="D1352">
        <v>0</v>
      </c>
      <c r="E1352">
        <v>0</v>
      </c>
      <c r="F1352">
        <v>0</v>
      </c>
      <c r="G1352">
        <f>SUMIF(C$2:C1352,Historico_y_Forms[[#This Row],[Proyecto]],D$2:D1352)</f>
        <v>0</v>
      </c>
      <c r="H1352">
        <f>SUMIF(C$2:C1352,Historico_y_Forms[[#This Row],[Proyecto]],F$2:F1352)</f>
        <v>0</v>
      </c>
      <c r="I135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52">
        <f>SUMIF(C$2:C1352,Historico_y_Forms[[#This Row],[Proyecto]],E$2:E1352)</f>
        <v>0</v>
      </c>
    </row>
    <row r="1353" spans="1:10" x14ac:dyDescent="0.25">
      <c r="A1353" s="167">
        <v>44043</v>
      </c>
      <c r="B1353">
        <v>16</v>
      </c>
      <c r="C1353" t="s">
        <v>136</v>
      </c>
      <c r="D1353">
        <v>0</v>
      </c>
      <c r="E1353">
        <v>0</v>
      </c>
      <c r="F1353">
        <v>0</v>
      </c>
      <c r="G1353">
        <f>SUMIF(C$2:C1353,Historico_y_Forms[[#This Row],[Proyecto]],D$2:D1353)</f>
        <v>0</v>
      </c>
      <c r="H1353">
        <f>SUMIF(C$2:C1353,Historico_y_Forms[[#This Row],[Proyecto]],F$2:F1353)</f>
        <v>0</v>
      </c>
      <c r="I13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53">
        <f>SUMIF(C$2:C1353,Historico_y_Forms[[#This Row],[Proyecto]],E$2:E1353)</f>
        <v>0</v>
      </c>
    </row>
    <row r="1354" spans="1:10" x14ac:dyDescent="0.25">
      <c r="A1354" s="167">
        <v>44043</v>
      </c>
      <c r="B1354">
        <v>17</v>
      </c>
      <c r="C1354" t="s">
        <v>137</v>
      </c>
      <c r="D1354">
        <v>0</v>
      </c>
      <c r="E1354">
        <v>0</v>
      </c>
      <c r="F1354">
        <v>0</v>
      </c>
      <c r="G1354">
        <f>SUMIF(C$2:C1354,Historico_y_Forms[[#This Row],[Proyecto]],D$2:D1354)</f>
        <v>0</v>
      </c>
      <c r="H1354">
        <f>SUMIF(C$2:C1354,Historico_y_Forms[[#This Row],[Proyecto]],F$2:F1354)</f>
        <v>0</v>
      </c>
      <c r="I135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54">
        <f>SUMIF(C$2:C1354,Historico_y_Forms[[#This Row],[Proyecto]],E$2:E1354)</f>
        <v>0</v>
      </c>
    </row>
    <row r="1355" spans="1:10" x14ac:dyDescent="0.25">
      <c r="A1355" s="167">
        <v>44043</v>
      </c>
      <c r="B1355">
        <v>11</v>
      </c>
      <c r="C1355" t="s">
        <v>131</v>
      </c>
      <c r="D1355">
        <v>12</v>
      </c>
      <c r="E1355">
        <v>20</v>
      </c>
      <c r="F1355">
        <v>6</v>
      </c>
      <c r="G1355">
        <f>SUMIF(C$2:C1355,Historico_y_Forms[[#This Row],[Proyecto]],D$2:D1355)</f>
        <v>375</v>
      </c>
      <c r="H1355">
        <f>SUMIF(C$2:C1355,Historico_y_Forms[[#This Row],[Proyecto]],F$2:F1355)</f>
        <v>24</v>
      </c>
      <c r="I1355">
        <f>VLOOKUP(Historico_y_Forms[[#This Row],[Proyecto]],Dim_Proyectos[[#All],[Proyecto]:[Fecha de terminacion]],5,0)-Historico_y_Forms[[#This Row],[Ventas acumuladas]]+Historico_y_Forms[[#This Row],[Desistimientos acumulados]]</f>
        <v>262</v>
      </c>
      <c r="J1355">
        <f>SUMIF(C$2:C1355,Historico_y_Forms[[#This Row],[Proyecto]],E$2:E1355)</f>
        <v>255</v>
      </c>
    </row>
    <row r="1356" spans="1:10" x14ac:dyDescent="0.25">
      <c r="A1356" s="167">
        <v>44043</v>
      </c>
      <c r="B1356">
        <v>40</v>
      </c>
      <c r="C1356" t="s">
        <v>149</v>
      </c>
      <c r="D1356">
        <v>0</v>
      </c>
      <c r="E1356">
        <v>0</v>
      </c>
      <c r="F1356">
        <v>0</v>
      </c>
      <c r="G1356">
        <f>SUMIF(C$2:C1356,Historico_y_Forms[[#This Row],[Proyecto]],D$2:D1356)</f>
        <v>394</v>
      </c>
      <c r="H1356">
        <f>SUMIF(C$2:C1356,Historico_y_Forms[[#This Row],[Proyecto]],F$2:F1356)</f>
        <v>0</v>
      </c>
      <c r="I13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356">
        <f>SUMIF(C$2:C1356,Historico_y_Forms[[#This Row],[Proyecto]],E$2:E1356)</f>
        <v>0</v>
      </c>
    </row>
    <row r="1357" spans="1:10" x14ac:dyDescent="0.25">
      <c r="A1357" s="167">
        <v>44043</v>
      </c>
      <c r="B1357">
        <v>12</v>
      </c>
      <c r="C1357" t="s">
        <v>132</v>
      </c>
      <c r="D1357">
        <v>0</v>
      </c>
      <c r="E1357">
        <v>0</v>
      </c>
      <c r="F1357">
        <v>0</v>
      </c>
      <c r="G1357">
        <f>SUMIF(C$2:C1357,Historico_y_Forms[[#This Row],[Proyecto]],D$2:D1357)</f>
        <v>0</v>
      </c>
      <c r="H1357">
        <f>SUMIF(C$2:C1357,Historico_y_Forms[[#This Row],[Proyecto]],F$2:F1357)</f>
        <v>0</v>
      </c>
      <c r="I135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357">
        <f>SUMIF(C$2:C1357,Historico_y_Forms[[#This Row],[Proyecto]],E$2:E1357)</f>
        <v>0</v>
      </c>
    </row>
    <row r="1358" spans="1:10" x14ac:dyDescent="0.25">
      <c r="A1358" s="167">
        <v>44043</v>
      </c>
      <c r="B1358">
        <v>13</v>
      </c>
      <c r="C1358" t="s">
        <v>133</v>
      </c>
      <c r="D1358">
        <v>0</v>
      </c>
      <c r="E1358">
        <v>0</v>
      </c>
      <c r="F1358">
        <v>0</v>
      </c>
      <c r="G1358">
        <f>SUMIF(C$2:C1358,Historico_y_Forms[[#This Row],[Proyecto]],D$2:D1358)</f>
        <v>0</v>
      </c>
      <c r="H1358">
        <f>SUMIF(C$2:C1358,Historico_y_Forms[[#This Row],[Proyecto]],F$2:F1358)</f>
        <v>0</v>
      </c>
      <c r="I135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358">
        <f>SUMIF(C$2:C1358,Historico_y_Forms[[#This Row],[Proyecto]],E$2:E1358)</f>
        <v>0</v>
      </c>
    </row>
    <row r="1359" spans="1:10" x14ac:dyDescent="0.25">
      <c r="A1359" s="167">
        <v>44043</v>
      </c>
      <c r="B1359">
        <v>14</v>
      </c>
      <c r="C1359" t="s">
        <v>134</v>
      </c>
      <c r="D1359">
        <v>0</v>
      </c>
      <c r="E1359">
        <v>0</v>
      </c>
      <c r="F1359">
        <v>0</v>
      </c>
      <c r="G1359">
        <f>SUMIF(C$2:C1359,Historico_y_Forms[[#This Row],[Proyecto]],D$2:D1359)</f>
        <v>0</v>
      </c>
      <c r="H1359">
        <f>SUMIF(C$2:C1359,Historico_y_Forms[[#This Row],[Proyecto]],F$2:F1359)</f>
        <v>0</v>
      </c>
      <c r="I135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59">
        <f>SUMIF(C$2:C1359,Historico_y_Forms[[#This Row],[Proyecto]],E$2:E1359)</f>
        <v>0</v>
      </c>
    </row>
    <row r="1360" spans="1:10" x14ac:dyDescent="0.25">
      <c r="A1360" s="167">
        <v>44043</v>
      </c>
      <c r="B1360">
        <v>15</v>
      </c>
      <c r="C1360" t="s">
        <v>135</v>
      </c>
      <c r="D1360">
        <v>0</v>
      </c>
      <c r="E1360">
        <v>0</v>
      </c>
      <c r="F1360">
        <v>0</v>
      </c>
      <c r="G1360">
        <f>SUMIF(C$2:C1360,Historico_y_Forms[[#This Row],[Proyecto]],D$2:D1360)</f>
        <v>0</v>
      </c>
      <c r="H1360">
        <f>SUMIF(C$2:C1360,Historico_y_Forms[[#This Row],[Proyecto]],F$2:F1360)</f>
        <v>0</v>
      </c>
      <c r="I136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360">
        <f>SUMIF(C$2:C1360,Historico_y_Forms[[#This Row],[Proyecto]],E$2:E1360)</f>
        <v>0</v>
      </c>
    </row>
    <row r="1361" spans="1:10" x14ac:dyDescent="0.25">
      <c r="A1361" s="167">
        <v>44043</v>
      </c>
      <c r="B1361">
        <v>41</v>
      </c>
      <c r="C1361" t="s">
        <v>150</v>
      </c>
      <c r="D1361">
        <v>1</v>
      </c>
      <c r="E1361">
        <v>0</v>
      </c>
      <c r="F1361">
        <v>0</v>
      </c>
      <c r="G1361">
        <f>SUMIF(C$2:C1361,Historico_y_Forms[[#This Row],[Proyecto]],D$2:D1361)</f>
        <v>151</v>
      </c>
      <c r="H1361">
        <f>SUMIF(C$2:C1361,Historico_y_Forms[[#This Row],[Proyecto]],F$2:F1361)</f>
        <v>0</v>
      </c>
      <c r="I1361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1361">
        <f>SUMIF(C$2:C1361,Historico_y_Forms[[#This Row],[Proyecto]],E$2:E1361)</f>
        <v>156</v>
      </c>
    </row>
    <row r="1362" spans="1:10" x14ac:dyDescent="0.25">
      <c r="A1362" s="167">
        <v>44043</v>
      </c>
      <c r="B1362">
        <v>10</v>
      </c>
      <c r="C1362" t="s">
        <v>81</v>
      </c>
      <c r="D1362">
        <v>0</v>
      </c>
      <c r="E1362">
        <v>0</v>
      </c>
      <c r="F1362">
        <v>0</v>
      </c>
      <c r="G1362">
        <f>SUMIF(C$2:C1362,Historico_y_Forms[[#This Row],[Proyecto]],D$2:D1362)</f>
        <v>0</v>
      </c>
      <c r="H1362">
        <f>SUMIF(C$2:C1362,Historico_y_Forms[[#This Row],[Proyecto]],F$2:F1362)</f>
        <v>0</v>
      </c>
      <c r="I136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362">
        <f>SUMIF(C$2:C1362,Historico_y_Forms[[#This Row],[Proyecto]],E$2:E1362)</f>
        <v>0</v>
      </c>
    </row>
    <row r="1363" spans="1:10" x14ac:dyDescent="0.25">
      <c r="A1363" s="167">
        <v>44043</v>
      </c>
      <c r="B1363">
        <v>23</v>
      </c>
      <c r="C1363" t="s">
        <v>142</v>
      </c>
      <c r="D1363">
        <v>0</v>
      </c>
      <c r="E1363">
        <v>0</v>
      </c>
      <c r="F1363">
        <v>1</v>
      </c>
      <c r="G1363">
        <f>SUMIF(C$2:C1363,Historico_y_Forms[[#This Row],[Proyecto]],D$2:D1363)</f>
        <v>102</v>
      </c>
      <c r="H1363">
        <f>SUMIF(C$2:C1363,Historico_y_Forms[[#This Row],[Proyecto]],F$2:F1363)</f>
        <v>2</v>
      </c>
      <c r="I136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363">
        <f>SUMIF(C$2:C1363,Historico_y_Forms[[#This Row],[Proyecto]],E$2:E1363)</f>
        <v>0</v>
      </c>
    </row>
    <row r="1364" spans="1:10" x14ac:dyDescent="0.25">
      <c r="A1364" s="167">
        <v>44043</v>
      </c>
      <c r="B1364">
        <v>24</v>
      </c>
      <c r="C1364" t="s">
        <v>143</v>
      </c>
      <c r="D1364">
        <v>7</v>
      </c>
      <c r="E1364">
        <v>0</v>
      </c>
      <c r="F1364">
        <v>0</v>
      </c>
      <c r="G1364">
        <f>SUMIF(C$2:C1364,Historico_y_Forms[[#This Row],[Proyecto]],D$2:D1364)</f>
        <v>103</v>
      </c>
      <c r="H1364">
        <f>SUMIF(C$2:C1364,Historico_y_Forms[[#This Row],[Proyecto]],F$2:F1364)</f>
        <v>15</v>
      </c>
      <c r="I13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364">
        <f>SUMIF(C$2:C1364,Historico_y_Forms[[#This Row],[Proyecto]],E$2:E1364)</f>
        <v>102</v>
      </c>
    </row>
    <row r="1365" spans="1:10" x14ac:dyDescent="0.25">
      <c r="A1365" s="167">
        <v>44043</v>
      </c>
      <c r="B1365">
        <v>25</v>
      </c>
      <c r="C1365" t="s">
        <v>92</v>
      </c>
      <c r="D1365">
        <v>0</v>
      </c>
      <c r="E1365">
        <v>0</v>
      </c>
      <c r="F1365">
        <v>0</v>
      </c>
      <c r="G1365">
        <f>SUMIF(C$2:C1365,Historico_y_Forms[[#This Row],[Proyecto]],D$2:D1365)</f>
        <v>0</v>
      </c>
      <c r="H1365">
        <f>SUMIF(C$2:C1365,Historico_y_Forms[[#This Row],[Proyecto]],F$2:F1365)</f>
        <v>0</v>
      </c>
      <c r="I136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65">
        <f>SUMIF(C$2:C1365,Historico_y_Forms[[#This Row],[Proyecto]],E$2:E1365)</f>
        <v>0</v>
      </c>
    </row>
    <row r="1366" spans="1:10" x14ac:dyDescent="0.25">
      <c r="A1366" s="167">
        <v>44043</v>
      </c>
      <c r="B1366">
        <v>26</v>
      </c>
      <c r="C1366" t="s">
        <v>141</v>
      </c>
      <c r="D1366">
        <v>0</v>
      </c>
      <c r="E1366">
        <v>0</v>
      </c>
      <c r="F1366">
        <v>0</v>
      </c>
      <c r="G1366">
        <f>SUMIF(C$2:C1366,Historico_y_Forms[[#This Row],[Proyecto]],D$2:D1366)</f>
        <v>0</v>
      </c>
      <c r="H1366">
        <f>SUMIF(C$2:C1366,Historico_y_Forms[[#This Row],[Proyecto]],F$2:F1366)</f>
        <v>0</v>
      </c>
      <c r="I136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366">
        <f>SUMIF(C$2:C1366,Historico_y_Forms[[#This Row],[Proyecto]],E$2:E1366)</f>
        <v>0</v>
      </c>
    </row>
    <row r="1367" spans="1:10" x14ac:dyDescent="0.25">
      <c r="A1367" s="167">
        <v>44043</v>
      </c>
      <c r="B1367">
        <v>7</v>
      </c>
      <c r="C1367" t="s">
        <v>128</v>
      </c>
      <c r="D1367">
        <v>0</v>
      </c>
      <c r="E1367">
        <v>0</v>
      </c>
      <c r="F1367">
        <v>0</v>
      </c>
      <c r="G1367">
        <f>SUMIF(C$2:C1367,Historico_y_Forms[[#This Row],[Proyecto]],D$2:D1367)</f>
        <v>0</v>
      </c>
      <c r="H1367">
        <f>SUMIF(C$2:C1367,Historico_y_Forms[[#This Row],[Proyecto]],F$2:F1367)</f>
        <v>0</v>
      </c>
      <c r="I136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367">
        <f>SUMIF(C$2:C1367,Historico_y_Forms[[#This Row],[Proyecto]],E$2:E1367)</f>
        <v>0</v>
      </c>
    </row>
    <row r="1368" spans="1:10" x14ac:dyDescent="0.25">
      <c r="A1368" s="167">
        <v>44043</v>
      </c>
      <c r="B1368">
        <v>27</v>
      </c>
      <c r="C1368" t="s">
        <v>30</v>
      </c>
      <c r="D1368">
        <v>0</v>
      </c>
      <c r="E1368">
        <v>0</v>
      </c>
      <c r="F1368">
        <v>0</v>
      </c>
      <c r="G1368">
        <f>SUMIF(C$2:C1368,Historico_y_Forms[[#This Row],[Proyecto]],D$2:D1368)</f>
        <v>0</v>
      </c>
      <c r="H1368">
        <f>SUMIF(C$2:C1368,Historico_y_Forms[[#This Row],[Proyecto]],F$2:F1368)</f>
        <v>0</v>
      </c>
      <c r="I136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68">
        <f>SUMIF(C$2:C1368,Historico_y_Forms[[#This Row],[Proyecto]],E$2:E1368)</f>
        <v>0</v>
      </c>
    </row>
    <row r="1369" spans="1:10" x14ac:dyDescent="0.25">
      <c r="A1369" s="167">
        <v>44043</v>
      </c>
      <c r="B1369">
        <v>28</v>
      </c>
      <c r="C1369" t="s">
        <v>31</v>
      </c>
      <c r="D1369">
        <v>0</v>
      </c>
      <c r="E1369">
        <v>0</v>
      </c>
      <c r="F1369">
        <v>0</v>
      </c>
      <c r="G1369">
        <f>SUMIF(C$2:C1369,Historico_y_Forms[[#This Row],[Proyecto]],D$2:D1369)</f>
        <v>0</v>
      </c>
      <c r="H1369">
        <f>SUMIF(C$2:C1369,Historico_y_Forms[[#This Row],[Proyecto]],F$2:F1369)</f>
        <v>0</v>
      </c>
      <c r="I13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369">
        <f>SUMIF(C$2:C1369,Historico_y_Forms[[#This Row],[Proyecto]],E$2:E1369)</f>
        <v>0</v>
      </c>
    </row>
    <row r="1370" spans="1:10" x14ac:dyDescent="0.25">
      <c r="A1370" s="167">
        <v>44043</v>
      </c>
      <c r="B1370">
        <v>44</v>
      </c>
      <c r="C1370" t="s">
        <v>154</v>
      </c>
      <c r="D1370">
        <v>0</v>
      </c>
      <c r="E1370">
        <v>0</v>
      </c>
      <c r="F1370">
        <v>3</v>
      </c>
      <c r="G1370">
        <f>SUMIF(C$2:C1370,Historico_y_Forms[[#This Row],[Proyecto]],D$2:D1370)</f>
        <v>94</v>
      </c>
      <c r="H1370">
        <f>SUMIF(C$2:C1370,Historico_y_Forms[[#This Row],[Proyecto]],F$2:F1370)</f>
        <v>4</v>
      </c>
      <c r="I1370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70">
        <f>SUMIF(C$2:C1370,Historico_y_Forms[[#This Row],[Proyecto]],E$2:E1370)</f>
        <v>96</v>
      </c>
    </row>
    <row r="1371" spans="1:10" x14ac:dyDescent="0.25">
      <c r="A1371" s="167">
        <v>44043</v>
      </c>
      <c r="B1371">
        <v>37</v>
      </c>
      <c r="C1371" t="s">
        <v>146</v>
      </c>
      <c r="D1371">
        <v>0</v>
      </c>
      <c r="E1371">
        <v>3</v>
      </c>
      <c r="F1371">
        <v>0</v>
      </c>
      <c r="G1371">
        <f>SUMIF(C$2:C1371,Historico_y_Forms[[#This Row],[Proyecto]],D$2:D1371)</f>
        <v>188</v>
      </c>
      <c r="H1371">
        <f>SUMIF(C$2:C1371,Historico_y_Forms[[#This Row],[Proyecto]],F$2:F1371)</f>
        <v>0</v>
      </c>
      <c r="I13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371">
        <f>SUMIF(C$2:C1371,Historico_y_Forms[[#This Row],[Proyecto]],E$2:E1371)</f>
        <v>189</v>
      </c>
    </row>
    <row r="1372" spans="1:10" x14ac:dyDescent="0.25">
      <c r="A1372" s="167">
        <v>44043</v>
      </c>
      <c r="B1372">
        <v>6</v>
      </c>
      <c r="C1372" t="s">
        <v>127</v>
      </c>
      <c r="D1372">
        <v>38</v>
      </c>
      <c r="E1372">
        <v>15</v>
      </c>
      <c r="F1372">
        <v>0</v>
      </c>
      <c r="G1372">
        <f>SUMIF(C$2:C1372,Historico_y_Forms[[#This Row],[Proyecto]],D$2:D1372)</f>
        <v>51</v>
      </c>
      <c r="H1372">
        <f>SUMIF(C$2:C1372,Historico_y_Forms[[#This Row],[Proyecto]],F$2:F1372)</f>
        <v>0</v>
      </c>
      <c r="I1372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1372">
        <f>SUMIF(C$2:C1372,Historico_y_Forms[[#This Row],[Proyecto]],E$2:E1372)</f>
        <v>30</v>
      </c>
    </row>
    <row r="1373" spans="1:10" x14ac:dyDescent="0.25">
      <c r="A1373" s="167">
        <v>44043</v>
      </c>
      <c r="B1373">
        <v>5</v>
      </c>
      <c r="C1373" t="s">
        <v>125</v>
      </c>
      <c r="D1373">
        <v>22</v>
      </c>
      <c r="E1373">
        <v>5</v>
      </c>
      <c r="F1373">
        <v>0</v>
      </c>
      <c r="G1373">
        <f>SUMIF(C$2:C1373,Historico_y_Forms[[#This Row],[Proyecto]],D$2:D1373)</f>
        <v>183</v>
      </c>
      <c r="H1373">
        <f>SUMIF(C$2:C1373,Historico_y_Forms[[#This Row],[Proyecto]],F$2:F1373)</f>
        <v>10</v>
      </c>
      <c r="I1373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1373">
        <f>SUMIF(C$2:C1373,Historico_y_Forms[[#This Row],[Proyecto]],E$2:E1373)</f>
        <v>215</v>
      </c>
    </row>
    <row r="1374" spans="1:10" x14ac:dyDescent="0.25">
      <c r="A1374" s="167">
        <v>44043</v>
      </c>
      <c r="B1374">
        <v>38</v>
      </c>
      <c r="C1374" t="s">
        <v>147</v>
      </c>
      <c r="D1374">
        <v>2</v>
      </c>
      <c r="E1374">
        <v>0</v>
      </c>
      <c r="F1374">
        <v>0</v>
      </c>
      <c r="G1374">
        <f>SUMIF(C$2:C1374,Historico_y_Forms[[#This Row],[Proyecto]],D$2:D1374)</f>
        <v>196</v>
      </c>
      <c r="H1374">
        <f>SUMIF(C$2:C1374,Historico_y_Forms[[#This Row],[Proyecto]],F$2:F1374)</f>
        <v>5</v>
      </c>
      <c r="I13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374">
        <f>SUMIF(C$2:C1374,Historico_y_Forms[[#This Row],[Proyecto]],E$2:E1374)</f>
        <v>0</v>
      </c>
    </row>
    <row r="1375" spans="1:10" x14ac:dyDescent="0.25">
      <c r="A1375" s="167">
        <v>44043</v>
      </c>
      <c r="B1375">
        <v>4</v>
      </c>
      <c r="C1375" t="s">
        <v>126</v>
      </c>
      <c r="D1375">
        <v>6</v>
      </c>
      <c r="E1375">
        <v>257</v>
      </c>
      <c r="F1375">
        <v>2</v>
      </c>
      <c r="G1375">
        <f>SUMIF(C$2:C1375,Historico_y_Forms[[#This Row],[Proyecto]],D$2:D1375)</f>
        <v>257</v>
      </c>
      <c r="H1375">
        <f>SUMIF(C$2:C1375,Historico_y_Forms[[#This Row],[Proyecto]],F$2:F1375)</f>
        <v>23</v>
      </c>
      <c r="I1375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75">
        <f>SUMIF(C$2:C1375,Historico_y_Forms[[#This Row],[Proyecto]],E$2:E1375)</f>
        <v>3443</v>
      </c>
    </row>
    <row r="1376" spans="1:10" x14ac:dyDescent="0.25">
      <c r="A1376" s="167">
        <v>44043</v>
      </c>
      <c r="B1376">
        <v>8</v>
      </c>
      <c r="C1376" t="s">
        <v>77</v>
      </c>
      <c r="D1376">
        <v>3</v>
      </c>
      <c r="E1376">
        <v>3</v>
      </c>
      <c r="F1376">
        <v>0</v>
      </c>
      <c r="G1376">
        <f>SUMIF(C$2:C1376,Historico_y_Forms[[#This Row],[Proyecto]],D$2:D1376)</f>
        <v>95</v>
      </c>
      <c r="H1376">
        <f>SUMIF(C$2:C1376,Historico_y_Forms[[#This Row],[Proyecto]],F$2:F1376)</f>
        <v>13</v>
      </c>
      <c r="I1376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76">
        <f>SUMIF(C$2:C1376,Historico_y_Forms[[#This Row],[Proyecto]],E$2:E1376)</f>
        <v>78</v>
      </c>
    </row>
    <row r="1377" spans="1:10" x14ac:dyDescent="0.25">
      <c r="A1377" s="167">
        <v>44043</v>
      </c>
      <c r="B1377">
        <v>18</v>
      </c>
      <c r="C1377" t="s">
        <v>152</v>
      </c>
      <c r="D1377">
        <v>2</v>
      </c>
      <c r="E1377">
        <v>0</v>
      </c>
      <c r="F1377">
        <v>0</v>
      </c>
      <c r="G1377">
        <f>SUMIF(C$2:C1377,Historico_y_Forms[[#This Row],[Proyecto]],D$2:D1377)</f>
        <v>167</v>
      </c>
      <c r="H1377">
        <f>SUMIF(C$2:C1377,Historico_y_Forms[[#This Row],[Proyecto]],F$2:F1377)</f>
        <v>5</v>
      </c>
      <c r="I1377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377">
        <f>SUMIF(C$2:C1377,Historico_y_Forms[[#This Row],[Proyecto]],E$2:E1377)</f>
        <v>176</v>
      </c>
    </row>
    <row r="1378" spans="1:10" x14ac:dyDescent="0.25">
      <c r="A1378" s="167">
        <v>44043</v>
      </c>
      <c r="B1378">
        <v>19</v>
      </c>
      <c r="C1378" t="s">
        <v>138</v>
      </c>
      <c r="D1378">
        <v>14</v>
      </c>
      <c r="E1378">
        <v>6</v>
      </c>
      <c r="F1378">
        <v>1</v>
      </c>
      <c r="G1378">
        <f>SUMIF(C$2:C1378,Historico_y_Forms[[#This Row],[Proyecto]],D$2:D1378)</f>
        <v>161</v>
      </c>
      <c r="H1378">
        <f>SUMIF(C$2:C1378,Historico_y_Forms[[#This Row],[Proyecto]],F$2:F1378)</f>
        <v>11</v>
      </c>
      <c r="I1378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1378">
        <f>SUMIF(C$2:C1378,Historico_y_Forms[[#This Row],[Proyecto]],E$2:E1378)</f>
        <v>164</v>
      </c>
    </row>
    <row r="1379" spans="1:10" x14ac:dyDescent="0.25">
      <c r="A1379" s="167">
        <v>44043</v>
      </c>
      <c r="B1379">
        <v>20</v>
      </c>
      <c r="C1379" t="s">
        <v>88</v>
      </c>
      <c r="D1379">
        <v>0</v>
      </c>
      <c r="E1379">
        <v>0</v>
      </c>
      <c r="F1379">
        <v>0</v>
      </c>
      <c r="G1379">
        <f>SUMIF(C$2:C1379,Historico_y_Forms[[#This Row],[Proyecto]],D$2:D1379)</f>
        <v>0</v>
      </c>
      <c r="H1379">
        <f>SUMIF(C$2:C1379,Historico_y_Forms[[#This Row],[Proyecto]],F$2:F1379)</f>
        <v>0</v>
      </c>
      <c r="I13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379">
        <f>SUMIF(C$2:C1379,Historico_y_Forms[[#This Row],[Proyecto]],E$2:E1379)</f>
        <v>0</v>
      </c>
    </row>
    <row r="1380" spans="1:10" x14ac:dyDescent="0.25">
      <c r="A1380" s="167">
        <v>44043</v>
      </c>
      <c r="B1380">
        <v>45</v>
      </c>
      <c r="C1380" t="s">
        <v>155</v>
      </c>
      <c r="D1380">
        <v>0</v>
      </c>
      <c r="E1380">
        <v>0</v>
      </c>
      <c r="F1380">
        <v>0</v>
      </c>
      <c r="G1380">
        <f>SUMIF(C$2:C1380,Historico_y_Forms[[#This Row],[Proyecto]],D$2:D1380)</f>
        <v>133</v>
      </c>
      <c r="H1380">
        <f>SUMIF(C$2:C1380,Historico_y_Forms[[#This Row],[Proyecto]],F$2:F1380)</f>
        <v>0</v>
      </c>
      <c r="I138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380">
        <f>SUMIF(C$2:C1380,Historico_y_Forms[[#This Row],[Proyecto]],E$2:E1380)</f>
        <v>0</v>
      </c>
    </row>
    <row r="1381" spans="1:10" x14ac:dyDescent="0.25">
      <c r="A1381" s="167">
        <v>44043</v>
      </c>
      <c r="B1381">
        <v>31</v>
      </c>
      <c r="C1381" t="s">
        <v>97</v>
      </c>
      <c r="D1381">
        <v>0</v>
      </c>
      <c r="E1381">
        <v>0</v>
      </c>
      <c r="F1381">
        <v>0</v>
      </c>
      <c r="G1381">
        <f>SUMIF(C$2:C1381,Historico_y_Forms[[#This Row],[Proyecto]],D$2:D1381)</f>
        <v>0</v>
      </c>
      <c r="H1381">
        <f>SUMIF(C$2:C1381,Historico_y_Forms[[#This Row],[Proyecto]],F$2:F1381)</f>
        <v>0</v>
      </c>
      <c r="I138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81">
        <f>SUMIF(C$2:C1381,Historico_y_Forms[[#This Row],[Proyecto]],E$2:E1381)</f>
        <v>0</v>
      </c>
    </row>
    <row r="1382" spans="1:10" x14ac:dyDescent="0.25">
      <c r="A1382" s="167">
        <v>44043</v>
      </c>
      <c r="B1382">
        <v>32</v>
      </c>
      <c r="C1382" t="s">
        <v>100</v>
      </c>
      <c r="D1382">
        <v>0</v>
      </c>
      <c r="E1382">
        <v>0</v>
      </c>
      <c r="F1382">
        <v>0</v>
      </c>
      <c r="G1382">
        <f>SUMIF(C$2:C1382,Historico_y_Forms[[#This Row],[Proyecto]],D$2:D1382)</f>
        <v>0</v>
      </c>
      <c r="H1382">
        <f>SUMIF(C$2:C1382,Historico_y_Forms[[#This Row],[Proyecto]],F$2:F1382)</f>
        <v>0</v>
      </c>
      <c r="I138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82">
        <f>SUMIF(C$2:C1382,Historico_y_Forms[[#This Row],[Proyecto]],E$2:E1382)</f>
        <v>0</v>
      </c>
    </row>
    <row r="1383" spans="1:10" x14ac:dyDescent="0.25">
      <c r="A1383" s="167">
        <v>44043</v>
      </c>
      <c r="B1383">
        <v>33</v>
      </c>
      <c r="C1383" t="s">
        <v>101</v>
      </c>
      <c r="D1383">
        <v>0</v>
      </c>
      <c r="E1383">
        <v>0</v>
      </c>
      <c r="F1383">
        <v>0</v>
      </c>
      <c r="G1383">
        <f>SUMIF(C$2:C1383,Historico_y_Forms[[#This Row],[Proyecto]],D$2:D1383)</f>
        <v>0</v>
      </c>
      <c r="H1383">
        <f>SUMIF(C$2:C1383,Historico_y_Forms[[#This Row],[Proyecto]],F$2:F1383)</f>
        <v>0</v>
      </c>
      <c r="I138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383">
        <f>SUMIF(C$2:C1383,Historico_y_Forms[[#This Row],[Proyecto]],E$2:E1383)</f>
        <v>0</v>
      </c>
    </row>
    <row r="1384" spans="1:10" x14ac:dyDescent="0.25">
      <c r="A1384" s="167">
        <v>44043</v>
      </c>
      <c r="B1384">
        <v>34</v>
      </c>
      <c r="C1384" t="s">
        <v>102</v>
      </c>
      <c r="D1384">
        <v>0</v>
      </c>
      <c r="E1384">
        <v>0</v>
      </c>
      <c r="F1384">
        <v>0</v>
      </c>
      <c r="G1384">
        <f>SUMIF(C$2:C1384,Historico_y_Forms[[#This Row],[Proyecto]],D$2:D1384)</f>
        <v>0</v>
      </c>
      <c r="H1384">
        <f>SUMIF(C$2:C1384,Historico_y_Forms[[#This Row],[Proyecto]],F$2:F1384)</f>
        <v>0</v>
      </c>
      <c r="I138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384">
        <f>SUMIF(C$2:C1384,Historico_y_Forms[[#This Row],[Proyecto]],E$2:E1384)</f>
        <v>0</v>
      </c>
    </row>
    <row r="1385" spans="1:10" x14ac:dyDescent="0.25">
      <c r="A1385" s="167">
        <v>44043</v>
      </c>
      <c r="B1385">
        <v>29</v>
      </c>
      <c r="C1385" t="s">
        <v>32</v>
      </c>
      <c r="D1385">
        <v>0</v>
      </c>
      <c r="E1385">
        <v>0</v>
      </c>
      <c r="F1385">
        <v>0</v>
      </c>
      <c r="G1385">
        <f>SUMIF(C$2:C1385,Historico_y_Forms[[#This Row],[Proyecto]],D$2:D1385)</f>
        <v>0</v>
      </c>
      <c r="H1385">
        <f>SUMIF(C$2:C1385,Historico_y_Forms[[#This Row],[Proyecto]],F$2:F1385)</f>
        <v>0</v>
      </c>
      <c r="I138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85">
        <f>SUMIF(C$2:C1385,Historico_y_Forms[[#This Row],[Proyecto]],E$2:E1385)</f>
        <v>0</v>
      </c>
    </row>
    <row r="1386" spans="1:10" x14ac:dyDescent="0.25">
      <c r="A1386" s="167">
        <v>44043</v>
      </c>
      <c r="B1386">
        <v>30</v>
      </c>
      <c r="C1386" t="s">
        <v>33</v>
      </c>
      <c r="D1386">
        <v>0</v>
      </c>
      <c r="E1386">
        <v>0</v>
      </c>
      <c r="F1386">
        <v>0</v>
      </c>
      <c r="G1386">
        <f>SUMIF(C$2:C1386,Historico_y_Forms[[#This Row],[Proyecto]],D$2:D1386)</f>
        <v>0</v>
      </c>
      <c r="H1386">
        <f>SUMIF(C$2:C1386,Historico_y_Forms[[#This Row],[Proyecto]],F$2:F1386)</f>
        <v>0</v>
      </c>
      <c r="I13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386">
        <f>SUMIF(C$2:C1386,Historico_y_Forms[[#This Row],[Proyecto]],E$2:E1386)</f>
        <v>0</v>
      </c>
    </row>
    <row r="1387" spans="1:10" x14ac:dyDescent="0.25">
      <c r="A1387" s="167">
        <v>44043</v>
      </c>
      <c r="B1387">
        <v>9</v>
      </c>
      <c r="C1387" t="s">
        <v>130</v>
      </c>
      <c r="D1387">
        <v>0</v>
      </c>
      <c r="E1387">
        <v>0</v>
      </c>
      <c r="F1387">
        <v>0</v>
      </c>
      <c r="G1387">
        <f>SUMIF(C$2:C1387,Historico_y_Forms[[#This Row],[Proyecto]],D$2:D1387)</f>
        <v>0</v>
      </c>
      <c r="H1387">
        <f>SUMIF(C$2:C1387,Historico_y_Forms[[#This Row],[Proyecto]],F$2:F1387)</f>
        <v>0</v>
      </c>
      <c r="I138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387">
        <f>SUMIF(C$2:C1387,Historico_y_Forms[[#This Row],[Proyecto]],E$2:E1387)</f>
        <v>0</v>
      </c>
    </row>
    <row r="1388" spans="1:10" x14ac:dyDescent="0.25">
      <c r="A1388" s="167">
        <v>44043</v>
      </c>
      <c r="B1388">
        <v>35</v>
      </c>
      <c r="C1388" t="s">
        <v>144</v>
      </c>
      <c r="D1388">
        <v>0</v>
      </c>
      <c r="E1388">
        <v>0</v>
      </c>
      <c r="F1388">
        <v>0</v>
      </c>
      <c r="G1388">
        <f>SUMIF(C$2:C1388,Historico_y_Forms[[#This Row],[Proyecto]],D$2:D1388)</f>
        <v>0</v>
      </c>
      <c r="H1388">
        <f>SUMIF(C$2:C1388,Historico_y_Forms[[#This Row],[Proyecto]],F$2:F1388)</f>
        <v>0</v>
      </c>
      <c r="I13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88">
        <f>SUMIF(C$2:C1388,Historico_y_Forms[[#This Row],[Proyecto]],E$2:E1388)</f>
        <v>0</v>
      </c>
    </row>
    <row r="1389" spans="1:10" x14ac:dyDescent="0.25">
      <c r="A1389" s="167">
        <v>44043</v>
      </c>
      <c r="B1389">
        <v>42</v>
      </c>
      <c r="C1389" t="s">
        <v>151</v>
      </c>
      <c r="D1389">
        <v>9</v>
      </c>
      <c r="E1389">
        <v>10</v>
      </c>
      <c r="F1389">
        <v>3</v>
      </c>
      <c r="G1389">
        <f>SUMIF(C$2:C1389,Historico_y_Forms[[#This Row],[Proyecto]],D$2:D1389)</f>
        <v>243</v>
      </c>
      <c r="H1389">
        <f>SUMIF(C$2:C1389,Historico_y_Forms[[#This Row],[Proyecto]],F$2:F1389)</f>
        <v>7</v>
      </c>
      <c r="I1389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1389">
        <f>SUMIF(C$2:C1389,Historico_y_Forms[[#This Row],[Proyecto]],E$2:E1389)</f>
        <v>160</v>
      </c>
    </row>
    <row r="1390" spans="1:10" x14ac:dyDescent="0.25">
      <c r="A1390" s="167">
        <v>44043</v>
      </c>
      <c r="B1390">
        <v>39</v>
      </c>
      <c r="C1390" t="s">
        <v>178</v>
      </c>
      <c r="D1390">
        <v>4</v>
      </c>
      <c r="E1390">
        <v>3</v>
      </c>
      <c r="F1390">
        <v>1</v>
      </c>
      <c r="G1390">
        <f>SUMIF(C$2:C1390,Historico_y_Forms[[#This Row],[Proyecto]],D$2:D1390)</f>
        <v>119</v>
      </c>
      <c r="H1390">
        <f>SUMIF(C$2:C1390,Historico_y_Forms[[#This Row],[Proyecto]],F$2:F1390)</f>
        <v>6</v>
      </c>
      <c r="I1390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390">
        <f>SUMIF(C$2:C1390,Historico_y_Forms[[#This Row],[Proyecto]],E$2:E1390)</f>
        <v>122</v>
      </c>
    </row>
    <row r="1391" spans="1:10" x14ac:dyDescent="0.25">
      <c r="A1391" s="167">
        <v>44043</v>
      </c>
      <c r="B1391">
        <v>36</v>
      </c>
      <c r="C1391" t="s">
        <v>145</v>
      </c>
      <c r="D1391">
        <v>6</v>
      </c>
      <c r="E1391">
        <v>0</v>
      </c>
      <c r="F1391">
        <v>0</v>
      </c>
      <c r="G1391">
        <f>SUMIF(C$2:C1391,Historico_y_Forms[[#This Row],[Proyecto]],D$2:D1391)</f>
        <v>221</v>
      </c>
      <c r="H1391">
        <f>SUMIF(C$2:C1391,Historico_y_Forms[[#This Row],[Proyecto]],F$2:F1391)</f>
        <v>6</v>
      </c>
      <c r="I1391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1391">
        <f>SUMIF(C$2:C1391,Historico_y_Forms[[#This Row],[Proyecto]],E$2:E1391)</f>
        <v>240</v>
      </c>
    </row>
    <row r="1392" spans="1:10" x14ac:dyDescent="0.25">
      <c r="A1392" s="167">
        <v>44043</v>
      </c>
      <c r="B1392">
        <v>43</v>
      </c>
      <c r="C1392" t="s">
        <v>153</v>
      </c>
      <c r="D1392">
        <v>0</v>
      </c>
      <c r="E1392">
        <v>0</v>
      </c>
      <c r="F1392">
        <v>0</v>
      </c>
      <c r="G1392">
        <f>SUMIF(C$2:C1392,Historico_y_Forms[[#This Row],[Proyecto]],D$2:D1392)</f>
        <v>89</v>
      </c>
      <c r="H1392">
        <f>SUMIF(C$2:C1392,Historico_y_Forms[[#This Row],[Proyecto]],F$2:F1392)</f>
        <v>6</v>
      </c>
      <c r="I139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392">
        <f>SUMIF(C$2:C1392,Historico_y_Forms[[#This Row],[Proyecto]],E$2:E1392)</f>
        <v>24</v>
      </c>
    </row>
    <row r="1393" spans="1:10" x14ac:dyDescent="0.25">
      <c r="A1393" s="167">
        <v>44043</v>
      </c>
      <c r="B1393">
        <v>21</v>
      </c>
      <c r="C1393" t="s">
        <v>139</v>
      </c>
      <c r="D1393">
        <v>0</v>
      </c>
      <c r="E1393">
        <v>0</v>
      </c>
      <c r="F1393">
        <v>0</v>
      </c>
      <c r="G1393">
        <f>SUMIF(C$2:C1393,Historico_y_Forms[[#This Row],[Proyecto]],D$2:D1393)</f>
        <v>0</v>
      </c>
      <c r="H1393">
        <f>SUMIF(C$2:C1393,Historico_y_Forms[[#This Row],[Proyecto]],F$2:F1393)</f>
        <v>0</v>
      </c>
      <c r="I139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393">
        <f>SUMIF(C$2:C1393,Historico_y_Forms[[#This Row],[Proyecto]],E$2:E1393)</f>
        <v>0</v>
      </c>
    </row>
    <row r="1394" spans="1:10" x14ac:dyDescent="0.25">
      <c r="A1394" s="167">
        <v>44043</v>
      </c>
      <c r="B1394">
        <v>2</v>
      </c>
      <c r="C1394" t="s">
        <v>51</v>
      </c>
      <c r="D1394">
        <v>0</v>
      </c>
      <c r="E1394">
        <v>0</v>
      </c>
      <c r="F1394">
        <v>0</v>
      </c>
      <c r="G1394">
        <f>SUMIF(C$2:C1394,Historico_y_Forms[[#This Row],[Proyecto]],D$2:D1394)</f>
        <v>0</v>
      </c>
      <c r="H1394">
        <f>SUMIF(C$2:C1394,Historico_y_Forms[[#This Row],[Proyecto]],F$2:F1394)</f>
        <v>0</v>
      </c>
      <c r="I139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394">
        <f>SUMIF(C$2:C1394,Historico_y_Forms[[#This Row],[Proyecto]],E$2:E1394)</f>
        <v>0</v>
      </c>
    </row>
    <row r="1395" spans="1:10" x14ac:dyDescent="0.25">
      <c r="A1395" s="167">
        <v>44043</v>
      </c>
      <c r="B1395">
        <v>3</v>
      </c>
      <c r="C1395" t="s">
        <v>52</v>
      </c>
      <c r="D1395">
        <v>0</v>
      </c>
      <c r="E1395">
        <v>0</v>
      </c>
      <c r="F1395">
        <v>0</v>
      </c>
      <c r="G1395">
        <f>SUMIF(C$2:C1395,Historico_y_Forms[[#This Row],[Proyecto]],D$2:D1395)</f>
        <v>0</v>
      </c>
      <c r="H1395">
        <f>SUMIF(C$2:C1395,Historico_y_Forms[[#This Row],[Proyecto]],F$2:F1395)</f>
        <v>0</v>
      </c>
      <c r="I139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395">
        <f>SUMIF(C$2:C1395,Historico_y_Forms[[#This Row],[Proyecto]],E$2:E1395)</f>
        <v>0</v>
      </c>
    </row>
    <row r="1396" spans="1:10" x14ac:dyDescent="0.25">
      <c r="A1396" s="167">
        <v>44043</v>
      </c>
      <c r="B1396">
        <v>1</v>
      </c>
      <c r="C1396" t="s">
        <v>50</v>
      </c>
      <c r="D1396">
        <v>17</v>
      </c>
      <c r="E1396">
        <v>13</v>
      </c>
      <c r="F1396">
        <v>5</v>
      </c>
      <c r="G1396">
        <f>SUMIF(C$2:C1396,Historico_y_Forms[[#This Row],[Proyecto]],D$2:D1396)</f>
        <v>536</v>
      </c>
      <c r="H1396">
        <f>SUMIF(C$2:C1396,Historico_y_Forms[[#This Row],[Proyecto]],F$2:F1396)</f>
        <v>47</v>
      </c>
      <c r="I139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396">
        <f>SUMIF(C$2:C1396,Historico_y_Forms[[#This Row],[Proyecto]],E$2:E1396)</f>
        <v>416</v>
      </c>
    </row>
    <row r="1397" spans="1:10" x14ac:dyDescent="0.25">
      <c r="A1397" s="167">
        <v>44074</v>
      </c>
      <c r="B1397">
        <v>22</v>
      </c>
      <c r="C1397" t="s">
        <v>140</v>
      </c>
      <c r="D1397">
        <v>0</v>
      </c>
      <c r="E1397">
        <v>0</v>
      </c>
      <c r="F1397">
        <v>0</v>
      </c>
      <c r="G1397">
        <f>SUMIF(C$2:C1397,Historico_y_Forms[[#This Row],[Proyecto]],D$2:D1397)</f>
        <v>0</v>
      </c>
      <c r="H1397">
        <f>SUMIF(C$2:C1397,Historico_y_Forms[[#This Row],[Proyecto]],F$2:F1397)</f>
        <v>0</v>
      </c>
      <c r="I139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397">
        <f>SUMIF(C$2:C1397,Historico_y_Forms[[#This Row],[Proyecto]],E$2:E1397)</f>
        <v>0</v>
      </c>
    </row>
    <row r="1398" spans="1:10" x14ac:dyDescent="0.25">
      <c r="A1398" s="167">
        <v>44074</v>
      </c>
      <c r="B1398">
        <v>16</v>
      </c>
      <c r="C1398" t="s">
        <v>136</v>
      </c>
      <c r="D1398">
        <v>0</v>
      </c>
      <c r="E1398">
        <v>0</v>
      </c>
      <c r="F1398">
        <v>0</v>
      </c>
      <c r="G1398">
        <f>SUMIF(C$2:C1398,Historico_y_Forms[[#This Row],[Proyecto]],D$2:D1398)</f>
        <v>0</v>
      </c>
      <c r="H1398">
        <f>SUMIF(C$2:C1398,Historico_y_Forms[[#This Row],[Proyecto]],F$2:F1398)</f>
        <v>0</v>
      </c>
      <c r="I13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98">
        <f>SUMIF(C$2:C1398,Historico_y_Forms[[#This Row],[Proyecto]],E$2:E1398)</f>
        <v>0</v>
      </c>
    </row>
    <row r="1399" spans="1:10" x14ac:dyDescent="0.25">
      <c r="A1399" s="167">
        <v>44074</v>
      </c>
      <c r="B1399">
        <v>17</v>
      </c>
      <c r="C1399" t="s">
        <v>137</v>
      </c>
      <c r="D1399">
        <v>0</v>
      </c>
      <c r="E1399">
        <v>0</v>
      </c>
      <c r="F1399">
        <v>0</v>
      </c>
      <c r="G1399">
        <f>SUMIF(C$2:C1399,Historico_y_Forms[[#This Row],[Proyecto]],D$2:D1399)</f>
        <v>0</v>
      </c>
      <c r="H1399">
        <f>SUMIF(C$2:C1399,Historico_y_Forms[[#This Row],[Proyecto]],F$2:F1399)</f>
        <v>0</v>
      </c>
      <c r="I139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399">
        <f>SUMIF(C$2:C1399,Historico_y_Forms[[#This Row],[Proyecto]],E$2:E1399)</f>
        <v>0</v>
      </c>
    </row>
    <row r="1400" spans="1:10" x14ac:dyDescent="0.25">
      <c r="A1400" s="167">
        <v>44074</v>
      </c>
      <c r="B1400">
        <v>11</v>
      </c>
      <c r="C1400" t="s">
        <v>131</v>
      </c>
      <c r="D1400">
        <v>11</v>
      </c>
      <c r="E1400">
        <v>20</v>
      </c>
      <c r="F1400">
        <v>5</v>
      </c>
      <c r="G1400">
        <f>SUMIF(C$2:C1400,Historico_y_Forms[[#This Row],[Proyecto]],D$2:D1400)</f>
        <v>386</v>
      </c>
      <c r="H1400">
        <f>SUMIF(C$2:C1400,Historico_y_Forms[[#This Row],[Proyecto]],F$2:F1400)</f>
        <v>29</v>
      </c>
      <c r="I1400">
        <f>VLOOKUP(Historico_y_Forms[[#This Row],[Proyecto]],Dim_Proyectos[[#All],[Proyecto]:[Fecha de terminacion]],5,0)-Historico_y_Forms[[#This Row],[Ventas acumuladas]]+Historico_y_Forms[[#This Row],[Desistimientos acumulados]]</f>
        <v>256</v>
      </c>
      <c r="J1400">
        <f>SUMIF(C$2:C1400,Historico_y_Forms[[#This Row],[Proyecto]],E$2:E1400)</f>
        <v>275</v>
      </c>
    </row>
    <row r="1401" spans="1:10" x14ac:dyDescent="0.25">
      <c r="A1401" s="167">
        <v>44074</v>
      </c>
      <c r="B1401">
        <v>40</v>
      </c>
      <c r="C1401" t="s">
        <v>149</v>
      </c>
      <c r="D1401">
        <v>1</v>
      </c>
      <c r="E1401">
        <v>0</v>
      </c>
      <c r="F1401">
        <v>0</v>
      </c>
      <c r="G1401">
        <f>SUMIF(C$2:C1401,Historico_y_Forms[[#This Row],[Proyecto]],D$2:D1401)</f>
        <v>395</v>
      </c>
      <c r="H1401">
        <f>SUMIF(C$2:C1401,Historico_y_Forms[[#This Row],[Proyecto]],F$2:F1401)</f>
        <v>0</v>
      </c>
      <c r="I140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01">
        <f>SUMIF(C$2:C1401,Historico_y_Forms[[#This Row],[Proyecto]],E$2:E1401)</f>
        <v>0</v>
      </c>
    </row>
    <row r="1402" spans="1:10" x14ac:dyDescent="0.25">
      <c r="A1402" s="167">
        <v>44074</v>
      </c>
      <c r="B1402">
        <v>12</v>
      </c>
      <c r="C1402" t="s">
        <v>132</v>
      </c>
      <c r="D1402">
        <v>0</v>
      </c>
      <c r="E1402">
        <v>0</v>
      </c>
      <c r="F1402">
        <v>0</v>
      </c>
      <c r="G1402">
        <f>SUMIF(C$2:C1402,Historico_y_Forms[[#This Row],[Proyecto]],D$2:D1402)</f>
        <v>0</v>
      </c>
      <c r="H1402">
        <f>SUMIF(C$2:C1402,Historico_y_Forms[[#This Row],[Proyecto]],F$2:F1402)</f>
        <v>0</v>
      </c>
      <c r="I140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02">
        <f>SUMIF(C$2:C1402,Historico_y_Forms[[#This Row],[Proyecto]],E$2:E1402)</f>
        <v>0</v>
      </c>
    </row>
    <row r="1403" spans="1:10" x14ac:dyDescent="0.25">
      <c r="A1403" s="167">
        <v>44074</v>
      </c>
      <c r="B1403">
        <v>13</v>
      </c>
      <c r="C1403" t="s">
        <v>133</v>
      </c>
      <c r="D1403">
        <v>0</v>
      </c>
      <c r="E1403">
        <v>0</v>
      </c>
      <c r="F1403">
        <v>0</v>
      </c>
      <c r="G1403">
        <f>SUMIF(C$2:C1403,Historico_y_Forms[[#This Row],[Proyecto]],D$2:D1403)</f>
        <v>0</v>
      </c>
      <c r="H1403">
        <f>SUMIF(C$2:C1403,Historico_y_Forms[[#This Row],[Proyecto]],F$2:F1403)</f>
        <v>0</v>
      </c>
      <c r="I140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03">
        <f>SUMIF(C$2:C1403,Historico_y_Forms[[#This Row],[Proyecto]],E$2:E1403)</f>
        <v>0</v>
      </c>
    </row>
    <row r="1404" spans="1:10" x14ac:dyDescent="0.25">
      <c r="A1404" s="167">
        <v>44074</v>
      </c>
      <c r="B1404">
        <v>14</v>
      </c>
      <c r="C1404" t="s">
        <v>134</v>
      </c>
      <c r="D1404">
        <v>0</v>
      </c>
      <c r="E1404">
        <v>0</v>
      </c>
      <c r="F1404">
        <v>0</v>
      </c>
      <c r="G1404">
        <f>SUMIF(C$2:C1404,Historico_y_Forms[[#This Row],[Proyecto]],D$2:D1404)</f>
        <v>0</v>
      </c>
      <c r="H1404">
        <f>SUMIF(C$2:C1404,Historico_y_Forms[[#This Row],[Proyecto]],F$2:F1404)</f>
        <v>0</v>
      </c>
      <c r="I140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04">
        <f>SUMIF(C$2:C1404,Historico_y_Forms[[#This Row],[Proyecto]],E$2:E1404)</f>
        <v>0</v>
      </c>
    </row>
    <row r="1405" spans="1:10" x14ac:dyDescent="0.25">
      <c r="A1405" s="167">
        <v>44074</v>
      </c>
      <c r="B1405">
        <v>15</v>
      </c>
      <c r="C1405" t="s">
        <v>135</v>
      </c>
      <c r="D1405">
        <v>0</v>
      </c>
      <c r="E1405">
        <v>0</v>
      </c>
      <c r="F1405">
        <v>0</v>
      </c>
      <c r="G1405">
        <f>SUMIF(C$2:C1405,Historico_y_Forms[[#This Row],[Proyecto]],D$2:D1405)</f>
        <v>0</v>
      </c>
      <c r="H1405">
        <f>SUMIF(C$2:C1405,Historico_y_Forms[[#This Row],[Proyecto]],F$2:F1405)</f>
        <v>0</v>
      </c>
      <c r="I140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05">
        <f>SUMIF(C$2:C1405,Historico_y_Forms[[#This Row],[Proyecto]],E$2:E1405)</f>
        <v>0</v>
      </c>
    </row>
    <row r="1406" spans="1:10" x14ac:dyDescent="0.25">
      <c r="A1406" s="167">
        <v>44074</v>
      </c>
      <c r="B1406">
        <v>41</v>
      </c>
      <c r="C1406" t="s">
        <v>150</v>
      </c>
      <c r="D1406">
        <v>1</v>
      </c>
      <c r="E1406">
        <v>0</v>
      </c>
      <c r="F1406">
        <v>0</v>
      </c>
      <c r="G1406">
        <f>SUMIF(C$2:C1406,Historico_y_Forms[[#This Row],[Proyecto]],D$2:D1406)</f>
        <v>152</v>
      </c>
      <c r="H1406">
        <f>SUMIF(C$2:C1406,Historico_y_Forms[[#This Row],[Proyecto]],F$2:F1406)</f>
        <v>0</v>
      </c>
      <c r="I140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406">
        <f>SUMIF(C$2:C1406,Historico_y_Forms[[#This Row],[Proyecto]],E$2:E1406)</f>
        <v>156</v>
      </c>
    </row>
    <row r="1407" spans="1:10" x14ac:dyDescent="0.25">
      <c r="A1407" s="167">
        <v>44074</v>
      </c>
      <c r="B1407">
        <v>10</v>
      </c>
      <c r="C1407" t="s">
        <v>81</v>
      </c>
      <c r="D1407">
        <v>0</v>
      </c>
      <c r="E1407">
        <v>0</v>
      </c>
      <c r="F1407">
        <v>0</v>
      </c>
      <c r="G1407">
        <f>SUMIF(C$2:C1407,Historico_y_Forms[[#This Row],[Proyecto]],D$2:D1407)</f>
        <v>0</v>
      </c>
      <c r="H1407">
        <f>SUMIF(C$2:C1407,Historico_y_Forms[[#This Row],[Proyecto]],F$2:F1407)</f>
        <v>0</v>
      </c>
      <c r="I140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07">
        <f>SUMIF(C$2:C1407,Historico_y_Forms[[#This Row],[Proyecto]],E$2:E1407)</f>
        <v>0</v>
      </c>
    </row>
    <row r="1408" spans="1:10" x14ac:dyDescent="0.25">
      <c r="A1408" s="167">
        <v>44074</v>
      </c>
      <c r="B1408">
        <v>23</v>
      </c>
      <c r="C1408" t="s">
        <v>142</v>
      </c>
      <c r="D1408">
        <v>0</v>
      </c>
      <c r="E1408">
        <v>0</v>
      </c>
      <c r="F1408">
        <v>0</v>
      </c>
      <c r="G1408">
        <f>SUMIF(C$2:C1408,Historico_y_Forms[[#This Row],[Proyecto]],D$2:D1408)</f>
        <v>102</v>
      </c>
      <c r="H1408">
        <f>SUMIF(C$2:C1408,Historico_y_Forms[[#This Row],[Proyecto]],F$2:F1408)</f>
        <v>2</v>
      </c>
      <c r="I140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408">
        <f>SUMIF(C$2:C1408,Historico_y_Forms[[#This Row],[Proyecto]],E$2:E1408)</f>
        <v>0</v>
      </c>
    </row>
    <row r="1409" spans="1:10" x14ac:dyDescent="0.25">
      <c r="A1409" s="167">
        <v>44074</v>
      </c>
      <c r="B1409">
        <v>24</v>
      </c>
      <c r="C1409" t="s">
        <v>143</v>
      </c>
      <c r="D1409">
        <v>1</v>
      </c>
      <c r="E1409">
        <v>0</v>
      </c>
      <c r="F1409">
        <v>0</v>
      </c>
      <c r="G1409">
        <f>SUMIF(C$2:C1409,Historico_y_Forms[[#This Row],[Proyecto]],D$2:D1409)</f>
        <v>104</v>
      </c>
      <c r="H1409">
        <f>SUMIF(C$2:C1409,Historico_y_Forms[[#This Row],[Proyecto]],F$2:F1409)</f>
        <v>15</v>
      </c>
      <c r="I140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409">
        <f>SUMIF(C$2:C1409,Historico_y_Forms[[#This Row],[Proyecto]],E$2:E1409)</f>
        <v>102</v>
      </c>
    </row>
    <row r="1410" spans="1:10" x14ac:dyDescent="0.25">
      <c r="A1410" s="167">
        <v>44074</v>
      </c>
      <c r="B1410">
        <v>25</v>
      </c>
      <c r="C1410" t="s">
        <v>92</v>
      </c>
      <c r="D1410">
        <v>0</v>
      </c>
      <c r="E1410">
        <v>0</v>
      </c>
      <c r="F1410">
        <v>0</v>
      </c>
      <c r="G1410">
        <f>SUMIF(C$2:C1410,Historico_y_Forms[[#This Row],[Proyecto]],D$2:D1410)</f>
        <v>0</v>
      </c>
      <c r="H1410">
        <f>SUMIF(C$2:C1410,Historico_y_Forms[[#This Row],[Proyecto]],F$2:F1410)</f>
        <v>0</v>
      </c>
      <c r="I141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10">
        <f>SUMIF(C$2:C1410,Historico_y_Forms[[#This Row],[Proyecto]],E$2:E1410)</f>
        <v>0</v>
      </c>
    </row>
    <row r="1411" spans="1:10" x14ac:dyDescent="0.25">
      <c r="A1411" s="167">
        <v>44074</v>
      </c>
      <c r="B1411">
        <v>26</v>
      </c>
      <c r="C1411" t="s">
        <v>141</v>
      </c>
      <c r="D1411">
        <v>0</v>
      </c>
      <c r="E1411">
        <v>0</v>
      </c>
      <c r="F1411">
        <v>0</v>
      </c>
      <c r="G1411">
        <f>SUMIF(C$2:C1411,Historico_y_Forms[[#This Row],[Proyecto]],D$2:D1411)</f>
        <v>0</v>
      </c>
      <c r="H1411">
        <f>SUMIF(C$2:C1411,Historico_y_Forms[[#This Row],[Proyecto]],F$2:F1411)</f>
        <v>0</v>
      </c>
      <c r="I1411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11">
        <f>SUMIF(C$2:C1411,Historico_y_Forms[[#This Row],[Proyecto]],E$2:E1411)</f>
        <v>0</v>
      </c>
    </row>
    <row r="1412" spans="1:10" x14ac:dyDescent="0.25">
      <c r="A1412" s="167">
        <v>44074</v>
      </c>
      <c r="B1412">
        <v>7</v>
      </c>
      <c r="C1412" t="s">
        <v>128</v>
      </c>
      <c r="D1412">
        <v>0</v>
      </c>
      <c r="E1412">
        <v>0</v>
      </c>
      <c r="F1412">
        <v>0</v>
      </c>
      <c r="G1412">
        <f>SUMIF(C$2:C1412,Historico_y_Forms[[#This Row],[Proyecto]],D$2:D1412)</f>
        <v>0</v>
      </c>
      <c r="H1412">
        <f>SUMIF(C$2:C1412,Historico_y_Forms[[#This Row],[Proyecto]],F$2:F1412)</f>
        <v>0</v>
      </c>
      <c r="I141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412">
        <f>SUMIF(C$2:C1412,Historico_y_Forms[[#This Row],[Proyecto]],E$2:E1412)</f>
        <v>0</v>
      </c>
    </row>
    <row r="1413" spans="1:10" x14ac:dyDescent="0.25">
      <c r="A1413" s="167">
        <v>44074</v>
      </c>
      <c r="B1413">
        <v>27</v>
      </c>
      <c r="C1413" t="s">
        <v>30</v>
      </c>
      <c r="D1413">
        <v>0</v>
      </c>
      <c r="E1413">
        <v>0</v>
      </c>
      <c r="F1413">
        <v>0</v>
      </c>
      <c r="G1413">
        <f>SUMIF(C$2:C1413,Historico_y_Forms[[#This Row],[Proyecto]],D$2:D1413)</f>
        <v>0</v>
      </c>
      <c r="H1413">
        <f>SUMIF(C$2:C1413,Historico_y_Forms[[#This Row],[Proyecto]],F$2:F1413)</f>
        <v>0</v>
      </c>
      <c r="I14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13">
        <f>SUMIF(C$2:C1413,Historico_y_Forms[[#This Row],[Proyecto]],E$2:E1413)</f>
        <v>0</v>
      </c>
    </row>
    <row r="1414" spans="1:10" x14ac:dyDescent="0.25">
      <c r="A1414" s="167">
        <v>44074</v>
      </c>
      <c r="B1414">
        <v>28</v>
      </c>
      <c r="C1414" t="s">
        <v>31</v>
      </c>
      <c r="D1414">
        <v>0</v>
      </c>
      <c r="E1414">
        <v>0</v>
      </c>
      <c r="F1414">
        <v>0</v>
      </c>
      <c r="G1414">
        <f>SUMIF(C$2:C1414,Historico_y_Forms[[#This Row],[Proyecto]],D$2:D1414)</f>
        <v>0</v>
      </c>
      <c r="H1414">
        <f>SUMIF(C$2:C1414,Historico_y_Forms[[#This Row],[Proyecto]],F$2:F1414)</f>
        <v>0</v>
      </c>
      <c r="I14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14">
        <f>SUMIF(C$2:C1414,Historico_y_Forms[[#This Row],[Proyecto]],E$2:E1414)</f>
        <v>0</v>
      </c>
    </row>
    <row r="1415" spans="1:10" x14ac:dyDescent="0.25">
      <c r="A1415" s="167">
        <v>44074</v>
      </c>
      <c r="B1415">
        <v>44</v>
      </c>
      <c r="C1415" t="s">
        <v>154</v>
      </c>
      <c r="D1415">
        <v>0</v>
      </c>
      <c r="E1415">
        <v>0</v>
      </c>
      <c r="F1415">
        <v>2</v>
      </c>
      <c r="G1415">
        <f>SUMIF(C$2:C1415,Historico_y_Forms[[#This Row],[Proyecto]],D$2:D1415)</f>
        <v>94</v>
      </c>
      <c r="H1415">
        <f>SUMIF(C$2:C1415,Historico_y_Forms[[#This Row],[Proyecto]],F$2:F1415)</f>
        <v>6</v>
      </c>
      <c r="I1415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415">
        <f>SUMIF(C$2:C1415,Historico_y_Forms[[#This Row],[Proyecto]],E$2:E1415)</f>
        <v>96</v>
      </c>
    </row>
    <row r="1416" spans="1:10" x14ac:dyDescent="0.25">
      <c r="A1416" s="167">
        <v>44074</v>
      </c>
      <c r="B1416">
        <v>37</v>
      </c>
      <c r="C1416" t="s">
        <v>146</v>
      </c>
      <c r="D1416">
        <v>2</v>
      </c>
      <c r="E1416">
        <v>3</v>
      </c>
      <c r="F1416">
        <v>0</v>
      </c>
      <c r="G1416">
        <f>SUMIF(C$2:C1416,Historico_y_Forms[[#This Row],[Proyecto]],D$2:D1416)</f>
        <v>190</v>
      </c>
      <c r="H1416">
        <f>SUMIF(C$2:C1416,Historico_y_Forms[[#This Row],[Proyecto]],F$2:F1416)</f>
        <v>0</v>
      </c>
      <c r="I141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16">
        <f>SUMIF(C$2:C1416,Historico_y_Forms[[#This Row],[Proyecto]],E$2:E1416)</f>
        <v>192</v>
      </c>
    </row>
    <row r="1417" spans="1:10" x14ac:dyDescent="0.25">
      <c r="A1417" s="167">
        <v>44074</v>
      </c>
      <c r="B1417">
        <v>6</v>
      </c>
      <c r="C1417" t="s">
        <v>127</v>
      </c>
      <c r="D1417">
        <v>11</v>
      </c>
      <c r="E1417">
        <v>15</v>
      </c>
      <c r="F1417">
        <v>0</v>
      </c>
      <c r="G1417">
        <f>SUMIF(C$2:C1417,Historico_y_Forms[[#This Row],[Proyecto]],D$2:D1417)</f>
        <v>62</v>
      </c>
      <c r="H1417">
        <f>SUMIF(C$2:C1417,Historico_y_Forms[[#This Row],[Proyecto]],F$2:F1417)</f>
        <v>0</v>
      </c>
      <c r="I1417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1417">
        <f>SUMIF(C$2:C1417,Historico_y_Forms[[#This Row],[Proyecto]],E$2:E1417)</f>
        <v>45</v>
      </c>
    </row>
    <row r="1418" spans="1:10" x14ac:dyDescent="0.25">
      <c r="A1418" s="167">
        <v>44074</v>
      </c>
      <c r="B1418">
        <v>5</v>
      </c>
      <c r="C1418" t="s">
        <v>125</v>
      </c>
      <c r="D1418">
        <v>15</v>
      </c>
      <c r="E1418">
        <v>0</v>
      </c>
      <c r="F1418">
        <v>1</v>
      </c>
      <c r="G1418">
        <f>SUMIF(C$2:C1418,Historico_y_Forms[[#This Row],[Proyecto]],D$2:D1418)</f>
        <v>198</v>
      </c>
      <c r="H1418">
        <f>SUMIF(C$2:C1418,Historico_y_Forms[[#This Row],[Proyecto]],F$2:F1418)</f>
        <v>11</v>
      </c>
      <c r="I1418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418">
        <f>SUMIF(C$2:C1418,Historico_y_Forms[[#This Row],[Proyecto]],E$2:E1418)</f>
        <v>215</v>
      </c>
    </row>
    <row r="1419" spans="1:10" x14ac:dyDescent="0.25">
      <c r="A1419" s="167">
        <v>44074</v>
      </c>
      <c r="B1419">
        <v>38</v>
      </c>
      <c r="C1419" t="s">
        <v>147</v>
      </c>
      <c r="D1419">
        <v>0</v>
      </c>
      <c r="E1419">
        <v>0</v>
      </c>
      <c r="F1419">
        <v>0</v>
      </c>
      <c r="G1419">
        <f>SUMIF(C$2:C1419,Historico_y_Forms[[#This Row],[Proyecto]],D$2:D1419)</f>
        <v>196</v>
      </c>
      <c r="H1419">
        <f>SUMIF(C$2:C1419,Historico_y_Forms[[#This Row],[Proyecto]],F$2:F1419)</f>
        <v>5</v>
      </c>
      <c r="I14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19">
        <f>SUMIF(C$2:C1419,Historico_y_Forms[[#This Row],[Proyecto]],E$2:E1419)</f>
        <v>0</v>
      </c>
    </row>
    <row r="1420" spans="1:10" x14ac:dyDescent="0.25">
      <c r="A1420" s="167">
        <v>44074</v>
      </c>
      <c r="B1420">
        <v>4</v>
      </c>
      <c r="C1420" t="s">
        <v>126</v>
      </c>
      <c r="D1420">
        <v>3</v>
      </c>
      <c r="E1420">
        <v>260</v>
      </c>
      <c r="F1420">
        <v>0</v>
      </c>
      <c r="G1420">
        <f>SUMIF(C$2:C1420,Historico_y_Forms[[#This Row],[Proyecto]],D$2:D1420)</f>
        <v>260</v>
      </c>
      <c r="H1420">
        <f>SUMIF(C$2:C1420,Historico_y_Forms[[#This Row],[Proyecto]],F$2:F1420)</f>
        <v>23</v>
      </c>
      <c r="I1420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420">
        <f>SUMIF(C$2:C1420,Historico_y_Forms[[#This Row],[Proyecto]],E$2:E1420)</f>
        <v>3703</v>
      </c>
    </row>
    <row r="1421" spans="1:10" x14ac:dyDescent="0.25">
      <c r="A1421" s="167">
        <v>44074</v>
      </c>
      <c r="B1421">
        <v>8</v>
      </c>
      <c r="C1421" t="s">
        <v>77</v>
      </c>
      <c r="D1421">
        <v>2</v>
      </c>
      <c r="E1421">
        <v>3</v>
      </c>
      <c r="F1421">
        <v>2</v>
      </c>
      <c r="G1421">
        <f>SUMIF(C$2:C1421,Historico_y_Forms[[#This Row],[Proyecto]],D$2:D1421)</f>
        <v>97</v>
      </c>
      <c r="H1421">
        <f>SUMIF(C$2:C1421,Historico_y_Forms[[#This Row],[Proyecto]],F$2:F1421)</f>
        <v>15</v>
      </c>
      <c r="I1421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21">
        <f>SUMIF(C$2:C1421,Historico_y_Forms[[#This Row],[Proyecto]],E$2:E1421)</f>
        <v>81</v>
      </c>
    </row>
    <row r="1422" spans="1:10" x14ac:dyDescent="0.25">
      <c r="A1422" s="167">
        <v>44074</v>
      </c>
      <c r="B1422">
        <v>18</v>
      </c>
      <c r="C1422" t="s">
        <v>152</v>
      </c>
      <c r="D1422">
        <v>0</v>
      </c>
      <c r="E1422">
        <v>0</v>
      </c>
      <c r="F1422">
        <v>0</v>
      </c>
      <c r="G1422">
        <f>SUMIF(C$2:C1422,Historico_y_Forms[[#This Row],[Proyecto]],D$2:D1422)</f>
        <v>167</v>
      </c>
      <c r="H1422">
        <f>SUMIF(C$2:C1422,Historico_y_Forms[[#This Row],[Proyecto]],F$2:F1422)</f>
        <v>5</v>
      </c>
      <c r="I1422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422">
        <f>SUMIF(C$2:C1422,Historico_y_Forms[[#This Row],[Proyecto]],E$2:E1422)</f>
        <v>176</v>
      </c>
    </row>
    <row r="1423" spans="1:10" x14ac:dyDescent="0.25">
      <c r="A1423" s="167">
        <v>44074</v>
      </c>
      <c r="B1423">
        <v>19</v>
      </c>
      <c r="C1423" t="s">
        <v>138</v>
      </c>
      <c r="D1423">
        <v>15</v>
      </c>
      <c r="E1423">
        <v>6</v>
      </c>
      <c r="F1423">
        <v>1</v>
      </c>
      <c r="G1423">
        <f>SUMIF(C$2:C1423,Historico_y_Forms[[#This Row],[Proyecto]],D$2:D1423)</f>
        <v>176</v>
      </c>
      <c r="H1423">
        <f>SUMIF(C$2:C1423,Historico_y_Forms[[#This Row],[Proyecto]],F$2:F1423)</f>
        <v>12</v>
      </c>
      <c r="I1423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423">
        <f>SUMIF(C$2:C1423,Historico_y_Forms[[#This Row],[Proyecto]],E$2:E1423)</f>
        <v>170</v>
      </c>
    </row>
    <row r="1424" spans="1:10" x14ac:dyDescent="0.25">
      <c r="A1424" s="167">
        <v>44074</v>
      </c>
      <c r="B1424">
        <v>20</v>
      </c>
      <c r="C1424" t="s">
        <v>88</v>
      </c>
      <c r="D1424">
        <v>0</v>
      </c>
      <c r="E1424">
        <v>0</v>
      </c>
      <c r="F1424">
        <v>0</v>
      </c>
      <c r="G1424">
        <f>SUMIF(C$2:C1424,Historico_y_Forms[[#This Row],[Proyecto]],D$2:D1424)</f>
        <v>0</v>
      </c>
      <c r="H1424">
        <f>SUMIF(C$2:C1424,Historico_y_Forms[[#This Row],[Proyecto]],F$2:F1424)</f>
        <v>0</v>
      </c>
      <c r="I142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24">
        <f>SUMIF(C$2:C1424,Historico_y_Forms[[#This Row],[Proyecto]],E$2:E1424)</f>
        <v>0</v>
      </c>
    </row>
    <row r="1425" spans="1:10" x14ac:dyDescent="0.25">
      <c r="A1425" s="167">
        <v>44074</v>
      </c>
      <c r="B1425">
        <v>45</v>
      </c>
      <c r="C1425" t="s">
        <v>155</v>
      </c>
      <c r="D1425">
        <v>0</v>
      </c>
      <c r="E1425">
        <v>0</v>
      </c>
      <c r="F1425">
        <v>0</v>
      </c>
      <c r="G1425">
        <f>SUMIF(C$2:C1425,Historico_y_Forms[[#This Row],[Proyecto]],D$2:D1425)</f>
        <v>133</v>
      </c>
      <c r="H1425">
        <f>SUMIF(C$2:C1425,Historico_y_Forms[[#This Row],[Proyecto]],F$2:F1425)</f>
        <v>0</v>
      </c>
      <c r="I1425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425">
        <f>SUMIF(C$2:C1425,Historico_y_Forms[[#This Row],[Proyecto]],E$2:E1425)</f>
        <v>0</v>
      </c>
    </row>
    <row r="1426" spans="1:10" x14ac:dyDescent="0.25">
      <c r="A1426" s="167">
        <v>44074</v>
      </c>
      <c r="B1426">
        <v>31</v>
      </c>
      <c r="C1426" t="s">
        <v>97</v>
      </c>
      <c r="D1426">
        <v>0</v>
      </c>
      <c r="E1426">
        <v>0</v>
      </c>
      <c r="F1426">
        <v>0</v>
      </c>
      <c r="G1426">
        <f>SUMIF(C$2:C1426,Historico_y_Forms[[#This Row],[Proyecto]],D$2:D1426)</f>
        <v>0</v>
      </c>
      <c r="H1426">
        <f>SUMIF(C$2:C1426,Historico_y_Forms[[#This Row],[Proyecto]],F$2:F1426)</f>
        <v>0</v>
      </c>
      <c r="I142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26">
        <f>SUMIF(C$2:C1426,Historico_y_Forms[[#This Row],[Proyecto]],E$2:E1426)</f>
        <v>0</v>
      </c>
    </row>
    <row r="1427" spans="1:10" x14ac:dyDescent="0.25">
      <c r="A1427" s="167">
        <v>44074</v>
      </c>
      <c r="B1427">
        <v>32</v>
      </c>
      <c r="C1427" t="s">
        <v>100</v>
      </c>
      <c r="D1427">
        <v>0</v>
      </c>
      <c r="E1427">
        <v>0</v>
      </c>
      <c r="F1427">
        <v>0</v>
      </c>
      <c r="G1427">
        <f>SUMIF(C$2:C1427,Historico_y_Forms[[#This Row],[Proyecto]],D$2:D1427)</f>
        <v>0</v>
      </c>
      <c r="H1427">
        <f>SUMIF(C$2:C1427,Historico_y_Forms[[#This Row],[Proyecto]],F$2:F1427)</f>
        <v>0</v>
      </c>
      <c r="I142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27">
        <f>SUMIF(C$2:C1427,Historico_y_Forms[[#This Row],[Proyecto]],E$2:E1427)</f>
        <v>0</v>
      </c>
    </row>
    <row r="1428" spans="1:10" x14ac:dyDescent="0.25">
      <c r="A1428" s="167">
        <v>44074</v>
      </c>
      <c r="B1428">
        <v>33</v>
      </c>
      <c r="C1428" t="s">
        <v>101</v>
      </c>
      <c r="D1428">
        <v>0</v>
      </c>
      <c r="E1428">
        <v>0</v>
      </c>
      <c r="F1428">
        <v>0</v>
      </c>
      <c r="G1428">
        <f>SUMIF(C$2:C1428,Historico_y_Forms[[#This Row],[Proyecto]],D$2:D1428)</f>
        <v>0</v>
      </c>
      <c r="H1428">
        <f>SUMIF(C$2:C1428,Historico_y_Forms[[#This Row],[Proyecto]],F$2:F1428)</f>
        <v>0</v>
      </c>
      <c r="I142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28">
        <f>SUMIF(C$2:C1428,Historico_y_Forms[[#This Row],[Proyecto]],E$2:E1428)</f>
        <v>0</v>
      </c>
    </row>
    <row r="1429" spans="1:10" x14ac:dyDescent="0.25">
      <c r="A1429" s="167">
        <v>44074</v>
      </c>
      <c r="B1429">
        <v>34</v>
      </c>
      <c r="C1429" t="s">
        <v>102</v>
      </c>
      <c r="D1429">
        <v>0</v>
      </c>
      <c r="E1429">
        <v>0</v>
      </c>
      <c r="F1429">
        <v>0</v>
      </c>
      <c r="G1429">
        <f>SUMIF(C$2:C1429,Historico_y_Forms[[#This Row],[Proyecto]],D$2:D1429)</f>
        <v>0</v>
      </c>
      <c r="H1429">
        <f>SUMIF(C$2:C1429,Historico_y_Forms[[#This Row],[Proyecto]],F$2:F1429)</f>
        <v>0</v>
      </c>
      <c r="I142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429">
        <f>SUMIF(C$2:C1429,Historico_y_Forms[[#This Row],[Proyecto]],E$2:E1429)</f>
        <v>0</v>
      </c>
    </row>
    <row r="1430" spans="1:10" x14ac:dyDescent="0.25">
      <c r="A1430" s="167">
        <v>44074</v>
      </c>
      <c r="B1430">
        <v>29</v>
      </c>
      <c r="C1430" t="s">
        <v>32</v>
      </c>
      <c r="D1430">
        <v>0</v>
      </c>
      <c r="E1430">
        <v>0</v>
      </c>
      <c r="F1430">
        <v>0</v>
      </c>
      <c r="G1430">
        <f>SUMIF(C$2:C1430,Historico_y_Forms[[#This Row],[Proyecto]],D$2:D1430)</f>
        <v>0</v>
      </c>
      <c r="H1430">
        <f>SUMIF(C$2:C1430,Historico_y_Forms[[#This Row],[Proyecto]],F$2:F1430)</f>
        <v>0</v>
      </c>
      <c r="I143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30">
        <f>SUMIF(C$2:C1430,Historico_y_Forms[[#This Row],[Proyecto]],E$2:E1430)</f>
        <v>0</v>
      </c>
    </row>
    <row r="1431" spans="1:10" x14ac:dyDescent="0.25">
      <c r="A1431" s="167">
        <v>44074</v>
      </c>
      <c r="B1431">
        <v>30</v>
      </c>
      <c r="C1431" t="s">
        <v>33</v>
      </c>
      <c r="D1431">
        <v>0</v>
      </c>
      <c r="E1431">
        <v>0</v>
      </c>
      <c r="F1431">
        <v>0</v>
      </c>
      <c r="G1431">
        <f>SUMIF(C$2:C1431,Historico_y_Forms[[#This Row],[Proyecto]],D$2:D1431)</f>
        <v>0</v>
      </c>
      <c r="H1431">
        <f>SUMIF(C$2:C1431,Historico_y_Forms[[#This Row],[Proyecto]],F$2:F1431)</f>
        <v>0</v>
      </c>
      <c r="I14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31">
        <f>SUMIF(C$2:C1431,Historico_y_Forms[[#This Row],[Proyecto]],E$2:E1431)</f>
        <v>0</v>
      </c>
    </row>
    <row r="1432" spans="1:10" x14ac:dyDescent="0.25">
      <c r="A1432" s="167">
        <v>44074</v>
      </c>
      <c r="B1432">
        <v>9</v>
      </c>
      <c r="C1432" t="s">
        <v>130</v>
      </c>
      <c r="D1432">
        <v>0</v>
      </c>
      <c r="E1432">
        <v>0</v>
      </c>
      <c r="F1432">
        <v>0</v>
      </c>
      <c r="G1432">
        <f>SUMIF(C$2:C1432,Historico_y_Forms[[#This Row],[Proyecto]],D$2:D1432)</f>
        <v>0</v>
      </c>
      <c r="H1432">
        <f>SUMIF(C$2:C1432,Historico_y_Forms[[#This Row],[Proyecto]],F$2:F1432)</f>
        <v>0</v>
      </c>
      <c r="I143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432">
        <f>SUMIF(C$2:C1432,Historico_y_Forms[[#This Row],[Proyecto]],E$2:E1432)</f>
        <v>0</v>
      </c>
    </row>
    <row r="1433" spans="1:10" x14ac:dyDescent="0.25">
      <c r="A1433" s="167">
        <v>44074</v>
      </c>
      <c r="B1433">
        <v>35</v>
      </c>
      <c r="C1433" t="s">
        <v>144</v>
      </c>
      <c r="D1433">
        <v>0</v>
      </c>
      <c r="E1433">
        <v>0</v>
      </c>
      <c r="F1433">
        <v>0</v>
      </c>
      <c r="G1433">
        <f>SUMIF(C$2:C1433,Historico_y_Forms[[#This Row],[Proyecto]],D$2:D1433)</f>
        <v>0</v>
      </c>
      <c r="H1433">
        <f>SUMIF(C$2:C1433,Historico_y_Forms[[#This Row],[Proyecto]],F$2:F1433)</f>
        <v>0</v>
      </c>
      <c r="I14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33">
        <f>SUMIF(C$2:C1433,Historico_y_Forms[[#This Row],[Proyecto]],E$2:E1433)</f>
        <v>0</v>
      </c>
    </row>
    <row r="1434" spans="1:10" x14ac:dyDescent="0.25">
      <c r="A1434" s="167">
        <v>44074</v>
      </c>
      <c r="B1434">
        <v>42</v>
      </c>
      <c r="C1434" t="s">
        <v>151</v>
      </c>
      <c r="D1434">
        <v>3</v>
      </c>
      <c r="E1434">
        <v>10</v>
      </c>
      <c r="F1434">
        <v>5</v>
      </c>
      <c r="G1434">
        <f>SUMIF(C$2:C1434,Historico_y_Forms[[#This Row],[Proyecto]],D$2:D1434)</f>
        <v>246</v>
      </c>
      <c r="H1434">
        <f>SUMIF(C$2:C1434,Historico_y_Forms[[#This Row],[Proyecto]],F$2:F1434)</f>
        <v>12</v>
      </c>
      <c r="I1434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34">
        <f>SUMIF(C$2:C1434,Historico_y_Forms[[#This Row],[Proyecto]],E$2:E1434)</f>
        <v>170</v>
      </c>
    </row>
    <row r="1435" spans="1:10" x14ac:dyDescent="0.25">
      <c r="A1435" s="167">
        <v>44074</v>
      </c>
      <c r="B1435">
        <v>39</v>
      </c>
      <c r="C1435" t="s">
        <v>178</v>
      </c>
      <c r="D1435">
        <v>6</v>
      </c>
      <c r="E1435">
        <v>3</v>
      </c>
      <c r="F1435">
        <v>4</v>
      </c>
      <c r="G1435">
        <f>SUMIF(C$2:C1435,Historico_y_Forms[[#This Row],[Proyecto]],D$2:D1435)</f>
        <v>125</v>
      </c>
      <c r="H1435">
        <f>SUMIF(C$2:C1435,Historico_y_Forms[[#This Row],[Proyecto]],F$2:F1435)</f>
        <v>10</v>
      </c>
      <c r="I1435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1435">
        <f>SUMIF(C$2:C1435,Historico_y_Forms[[#This Row],[Proyecto]],E$2:E1435)</f>
        <v>125</v>
      </c>
    </row>
    <row r="1436" spans="1:10" x14ac:dyDescent="0.25">
      <c r="A1436" s="167">
        <v>44074</v>
      </c>
      <c r="B1436">
        <v>36</v>
      </c>
      <c r="C1436" t="s">
        <v>145</v>
      </c>
      <c r="D1436">
        <v>1</v>
      </c>
      <c r="E1436">
        <v>0</v>
      </c>
      <c r="F1436">
        <v>0</v>
      </c>
      <c r="G1436">
        <f>SUMIF(C$2:C1436,Historico_y_Forms[[#This Row],[Proyecto]],D$2:D1436)</f>
        <v>222</v>
      </c>
      <c r="H1436">
        <f>SUMIF(C$2:C1436,Historico_y_Forms[[#This Row],[Proyecto]],F$2:F1436)</f>
        <v>6</v>
      </c>
      <c r="I143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1436">
        <f>SUMIF(C$2:C1436,Historico_y_Forms[[#This Row],[Proyecto]],E$2:E1436)</f>
        <v>240</v>
      </c>
    </row>
    <row r="1437" spans="1:10" x14ac:dyDescent="0.25">
      <c r="A1437" s="167">
        <v>44074</v>
      </c>
      <c r="B1437">
        <v>43</v>
      </c>
      <c r="C1437" t="s">
        <v>153</v>
      </c>
      <c r="D1437">
        <v>0</v>
      </c>
      <c r="E1437">
        <v>0</v>
      </c>
      <c r="F1437">
        <v>0</v>
      </c>
      <c r="G1437">
        <f>SUMIF(C$2:C1437,Historico_y_Forms[[#This Row],[Proyecto]],D$2:D1437)</f>
        <v>89</v>
      </c>
      <c r="H1437">
        <f>SUMIF(C$2:C1437,Historico_y_Forms[[#This Row],[Proyecto]],F$2:F1437)</f>
        <v>6</v>
      </c>
      <c r="I143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37">
        <f>SUMIF(C$2:C1437,Historico_y_Forms[[#This Row],[Proyecto]],E$2:E1437)</f>
        <v>24</v>
      </c>
    </row>
    <row r="1438" spans="1:10" x14ac:dyDescent="0.25">
      <c r="A1438" s="167">
        <v>44074</v>
      </c>
      <c r="B1438">
        <v>21</v>
      </c>
      <c r="C1438" t="s">
        <v>139</v>
      </c>
      <c r="D1438">
        <v>0</v>
      </c>
      <c r="E1438">
        <v>0</v>
      </c>
      <c r="F1438">
        <v>0</v>
      </c>
      <c r="G1438">
        <f>SUMIF(C$2:C1438,Historico_y_Forms[[#This Row],[Proyecto]],D$2:D1438)</f>
        <v>0</v>
      </c>
      <c r="H1438">
        <f>SUMIF(C$2:C1438,Historico_y_Forms[[#This Row],[Proyecto]],F$2:F1438)</f>
        <v>0</v>
      </c>
      <c r="I143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38">
        <f>SUMIF(C$2:C1438,Historico_y_Forms[[#This Row],[Proyecto]],E$2:E1438)</f>
        <v>0</v>
      </c>
    </row>
    <row r="1439" spans="1:10" x14ac:dyDescent="0.25">
      <c r="A1439" s="167">
        <v>44074</v>
      </c>
      <c r="B1439">
        <v>2</v>
      </c>
      <c r="C1439" t="s">
        <v>51</v>
      </c>
      <c r="D1439">
        <v>0</v>
      </c>
      <c r="E1439">
        <v>0</v>
      </c>
      <c r="F1439">
        <v>0</v>
      </c>
      <c r="G1439">
        <f>SUMIF(C$2:C1439,Historico_y_Forms[[#This Row],[Proyecto]],D$2:D1439)</f>
        <v>0</v>
      </c>
      <c r="H1439">
        <f>SUMIF(C$2:C1439,Historico_y_Forms[[#This Row],[Proyecto]],F$2:F1439)</f>
        <v>0</v>
      </c>
      <c r="I143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439">
        <f>SUMIF(C$2:C1439,Historico_y_Forms[[#This Row],[Proyecto]],E$2:E1439)</f>
        <v>0</v>
      </c>
    </row>
    <row r="1440" spans="1:10" x14ac:dyDescent="0.25">
      <c r="A1440" s="167">
        <v>44074</v>
      </c>
      <c r="B1440">
        <v>3</v>
      </c>
      <c r="C1440" t="s">
        <v>52</v>
      </c>
      <c r="D1440">
        <v>0</v>
      </c>
      <c r="E1440">
        <v>0</v>
      </c>
      <c r="F1440">
        <v>0</v>
      </c>
      <c r="G1440">
        <f>SUMIF(C$2:C1440,Historico_y_Forms[[#This Row],[Proyecto]],D$2:D1440)</f>
        <v>0</v>
      </c>
      <c r="H1440">
        <f>SUMIF(C$2:C1440,Historico_y_Forms[[#This Row],[Proyecto]],F$2:F1440)</f>
        <v>0</v>
      </c>
      <c r="I144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440">
        <f>SUMIF(C$2:C1440,Historico_y_Forms[[#This Row],[Proyecto]],E$2:E1440)</f>
        <v>0</v>
      </c>
    </row>
    <row r="1441" spans="1:10" x14ac:dyDescent="0.25">
      <c r="A1441" s="167">
        <v>44074</v>
      </c>
      <c r="B1441">
        <v>1</v>
      </c>
      <c r="C1441" t="s">
        <v>50</v>
      </c>
      <c r="D1441">
        <v>1</v>
      </c>
      <c r="E1441">
        <v>13</v>
      </c>
      <c r="F1441">
        <v>2</v>
      </c>
      <c r="G1441">
        <f>SUMIF(C$2:C1441,Historico_y_Forms[[#This Row],[Proyecto]],D$2:D1441)</f>
        <v>537</v>
      </c>
      <c r="H1441">
        <f>SUMIF(C$2:C1441,Historico_y_Forms[[#This Row],[Proyecto]],F$2:F1441)</f>
        <v>49</v>
      </c>
      <c r="I14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441">
        <f>SUMIF(C$2:C1441,Historico_y_Forms[[#This Row],[Proyecto]],E$2:E1441)</f>
        <v>429</v>
      </c>
    </row>
    <row r="1442" spans="1:10" x14ac:dyDescent="0.25">
      <c r="A1442" s="167">
        <v>44104</v>
      </c>
      <c r="B1442">
        <v>22</v>
      </c>
      <c r="C1442" t="s">
        <v>140</v>
      </c>
      <c r="D1442">
        <v>0</v>
      </c>
      <c r="E1442">
        <v>0</v>
      </c>
      <c r="F1442">
        <v>0</v>
      </c>
      <c r="G1442">
        <f>SUMIF(C$2:C1442,Historico_y_Forms[[#This Row],[Proyecto]],D$2:D1442)</f>
        <v>0</v>
      </c>
      <c r="H1442">
        <f>SUMIF(C$2:C1442,Historico_y_Forms[[#This Row],[Proyecto]],F$2:F1442)</f>
        <v>0</v>
      </c>
      <c r="I144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442">
        <f>SUMIF(C$2:C1442,Historico_y_Forms[[#This Row],[Proyecto]],E$2:E1442)</f>
        <v>0</v>
      </c>
    </row>
    <row r="1443" spans="1:10" x14ac:dyDescent="0.25">
      <c r="A1443" s="167">
        <v>44104</v>
      </c>
      <c r="B1443">
        <v>16</v>
      </c>
      <c r="C1443" t="s">
        <v>136</v>
      </c>
      <c r="D1443">
        <v>0</v>
      </c>
      <c r="E1443">
        <v>0</v>
      </c>
      <c r="F1443">
        <v>0</v>
      </c>
      <c r="G1443">
        <f>SUMIF(C$2:C1443,Historico_y_Forms[[#This Row],[Proyecto]],D$2:D1443)</f>
        <v>0</v>
      </c>
      <c r="H1443">
        <f>SUMIF(C$2:C1443,Historico_y_Forms[[#This Row],[Proyecto]],F$2:F1443)</f>
        <v>0</v>
      </c>
      <c r="I14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43">
        <f>SUMIF(C$2:C1443,Historico_y_Forms[[#This Row],[Proyecto]],E$2:E1443)</f>
        <v>0</v>
      </c>
    </row>
    <row r="1444" spans="1:10" x14ac:dyDescent="0.25">
      <c r="A1444" s="167">
        <v>44104</v>
      </c>
      <c r="B1444">
        <v>17</v>
      </c>
      <c r="C1444" t="s">
        <v>137</v>
      </c>
      <c r="D1444">
        <v>0</v>
      </c>
      <c r="E1444">
        <v>0</v>
      </c>
      <c r="F1444">
        <v>0</v>
      </c>
      <c r="G1444">
        <f>SUMIF(C$2:C1444,Historico_y_Forms[[#This Row],[Proyecto]],D$2:D1444)</f>
        <v>0</v>
      </c>
      <c r="H1444">
        <f>SUMIF(C$2:C1444,Historico_y_Forms[[#This Row],[Proyecto]],F$2:F1444)</f>
        <v>0</v>
      </c>
      <c r="I144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44">
        <f>SUMIF(C$2:C1444,Historico_y_Forms[[#This Row],[Proyecto]],E$2:E1444)</f>
        <v>0</v>
      </c>
    </row>
    <row r="1445" spans="1:10" x14ac:dyDescent="0.25">
      <c r="A1445" s="167">
        <v>44104</v>
      </c>
      <c r="B1445">
        <v>11</v>
      </c>
      <c r="C1445" t="s">
        <v>131</v>
      </c>
      <c r="D1445">
        <v>9</v>
      </c>
      <c r="E1445">
        <v>10</v>
      </c>
      <c r="F1445">
        <v>8</v>
      </c>
      <c r="G1445">
        <f>SUMIF(C$2:C1445,Historico_y_Forms[[#This Row],[Proyecto]],D$2:D1445)</f>
        <v>395</v>
      </c>
      <c r="H1445">
        <f>SUMIF(C$2:C1445,Historico_y_Forms[[#This Row],[Proyecto]],F$2:F1445)</f>
        <v>37</v>
      </c>
      <c r="I1445">
        <f>VLOOKUP(Historico_y_Forms[[#This Row],[Proyecto]],Dim_Proyectos[[#All],[Proyecto]:[Fecha de terminacion]],5,0)-Historico_y_Forms[[#This Row],[Ventas acumuladas]]+Historico_y_Forms[[#This Row],[Desistimientos acumulados]]</f>
        <v>255</v>
      </c>
      <c r="J1445">
        <f>SUMIF(C$2:C1445,Historico_y_Forms[[#This Row],[Proyecto]],E$2:E1445)</f>
        <v>285</v>
      </c>
    </row>
    <row r="1446" spans="1:10" x14ac:dyDescent="0.25">
      <c r="A1446" s="167">
        <v>44104</v>
      </c>
      <c r="B1446">
        <v>40</v>
      </c>
      <c r="C1446" t="s">
        <v>149</v>
      </c>
      <c r="D1446">
        <v>1</v>
      </c>
      <c r="E1446">
        <v>0</v>
      </c>
      <c r="F1446">
        <v>0</v>
      </c>
      <c r="G1446">
        <f>SUMIF(C$2:C1446,Historico_y_Forms[[#This Row],[Proyecto]],D$2:D1446)</f>
        <v>396</v>
      </c>
      <c r="H1446">
        <f>SUMIF(C$2:C1446,Historico_y_Forms[[#This Row],[Proyecto]],F$2:F1446)</f>
        <v>0</v>
      </c>
      <c r="I14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446">
        <f>SUMIF(C$2:C1446,Historico_y_Forms[[#This Row],[Proyecto]],E$2:E1446)</f>
        <v>0</v>
      </c>
    </row>
    <row r="1447" spans="1:10" x14ac:dyDescent="0.25">
      <c r="A1447" s="167">
        <v>44104</v>
      </c>
      <c r="B1447">
        <v>12</v>
      </c>
      <c r="C1447" t="s">
        <v>132</v>
      </c>
      <c r="D1447">
        <v>0</v>
      </c>
      <c r="E1447">
        <v>0</v>
      </c>
      <c r="F1447">
        <v>0</v>
      </c>
      <c r="G1447">
        <f>SUMIF(C$2:C1447,Historico_y_Forms[[#This Row],[Proyecto]],D$2:D1447)</f>
        <v>0</v>
      </c>
      <c r="H1447">
        <f>SUMIF(C$2:C1447,Historico_y_Forms[[#This Row],[Proyecto]],F$2:F1447)</f>
        <v>0</v>
      </c>
      <c r="I144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47">
        <f>SUMIF(C$2:C1447,Historico_y_Forms[[#This Row],[Proyecto]],E$2:E1447)</f>
        <v>0</v>
      </c>
    </row>
    <row r="1448" spans="1:10" x14ac:dyDescent="0.25">
      <c r="A1448" s="167">
        <v>44104</v>
      </c>
      <c r="B1448">
        <v>13</v>
      </c>
      <c r="C1448" t="s">
        <v>133</v>
      </c>
      <c r="D1448">
        <v>0</v>
      </c>
      <c r="E1448">
        <v>0</v>
      </c>
      <c r="F1448">
        <v>0</v>
      </c>
      <c r="G1448">
        <f>SUMIF(C$2:C1448,Historico_y_Forms[[#This Row],[Proyecto]],D$2:D1448)</f>
        <v>0</v>
      </c>
      <c r="H1448">
        <f>SUMIF(C$2:C1448,Historico_y_Forms[[#This Row],[Proyecto]],F$2:F1448)</f>
        <v>0</v>
      </c>
      <c r="I144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48">
        <f>SUMIF(C$2:C1448,Historico_y_Forms[[#This Row],[Proyecto]],E$2:E1448)</f>
        <v>0</v>
      </c>
    </row>
    <row r="1449" spans="1:10" x14ac:dyDescent="0.25">
      <c r="A1449" s="167">
        <v>44104</v>
      </c>
      <c r="B1449">
        <v>14</v>
      </c>
      <c r="C1449" t="s">
        <v>134</v>
      </c>
      <c r="D1449">
        <v>0</v>
      </c>
      <c r="E1449">
        <v>0</v>
      </c>
      <c r="F1449">
        <v>0</v>
      </c>
      <c r="G1449">
        <f>SUMIF(C$2:C1449,Historico_y_Forms[[#This Row],[Proyecto]],D$2:D1449)</f>
        <v>0</v>
      </c>
      <c r="H1449">
        <f>SUMIF(C$2:C1449,Historico_y_Forms[[#This Row],[Proyecto]],F$2:F1449)</f>
        <v>0</v>
      </c>
      <c r="I144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49">
        <f>SUMIF(C$2:C1449,Historico_y_Forms[[#This Row],[Proyecto]],E$2:E1449)</f>
        <v>0</v>
      </c>
    </row>
    <row r="1450" spans="1:10" x14ac:dyDescent="0.25">
      <c r="A1450" s="167">
        <v>44104</v>
      </c>
      <c r="B1450">
        <v>15</v>
      </c>
      <c r="C1450" t="s">
        <v>135</v>
      </c>
      <c r="D1450">
        <v>0</v>
      </c>
      <c r="E1450">
        <v>0</v>
      </c>
      <c r="F1450">
        <v>0</v>
      </c>
      <c r="G1450">
        <f>SUMIF(C$2:C1450,Historico_y_Forms[[#This Row],[Proyecto]],D$2:D1450)</f>
        <v>0</v>
      </c>
      <c r="H1450">
        <f>SUMIF(C$2:C1450,Historico_y_Forms[[#This Row],[Proyecto]],F$2:F1450)</f>
        <v>0</v>
      </c>
      <c r="I145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50">
        <f>SUMIF(C$2:C1450,Historico_y_Forms[[#This Row],[Proyecto]],E$2:E1450)</f>
        <v>0</v>
      </c>
    </row>
    <row r="1451" spans="1:10" x14ac:dyDescent="0.25">
      <c r="A1451" s="167">
        <v>44104</v>
      </c>
      <c r="B1451">
        <v>41</v>
      </c>
      <c r="C1451" t="s">
        <v>150</v>
      </c>
      <c r="D1451">
        <v>0</v>
      </c>
      <c r="E1451">
        <v>0</v>
      </c>
      <c r="F1451">
        <v>0</v>
      </c>
      <c r="G1451">
        <f>SUMIF(C$2:C1451,Historico_y_Forms[[#This Row],[Proyecto]],D$2:D1451)</f>
        <v>152</v>
      </c>
      <c r="H1451">
        <f>SUMIF(C$2:C1451,Historico_y_Forms[[#This Row],[Proyecto]],F$2:F1451)</f>
        <v>0</v>
      </c>
      <c r="I145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451">
        <f>SUMIF(C$2:C1451,Historico_y_Forms[[#This Row],[Proyecto]],E$2:E1451)</f>
        <v>156</v>
      </c>
    </row>
    <row r="1452" spans="1:10" x14ac:dyDescent="0.25">
      <c r="A1452" s="167">
        <v>44104</v>
      </c>
      <c r="B1452">
        <v>10</v>
      </c>
      <c r="C1452" t="s">
        <v>81</v>
      </c>
      <c r="D1452">
        <v>0</v>
      </c>
      <c r="E1452">
        <v>0</v>
      </c>
      <c r="F1452">
        <v>0</v>
      </c>
      <c r="G1452">
        <f>SUMIF(C$2:C1452,Historico_y_Forms[[#This Row],[Proyecto]],D$2:D1452)</f>
        <v>0</v>
      </c>
      <c r="H1452">
        <f>SUMIF(C$2:C1452,Historico_y_Forms[[#This Row],[Proyecto]],F$2:F1452)</f>
        <v>0</v>
      </c>
      <c r="I145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52">
        <f>SUMIF(C$2:C1452,Historico_y_Forms[[#This Row],[Proyecto]],E$2:E1452)</f>
        <v>0</v>
      </c>
    </row>
    <row r="1453" spans="1:10" x14ac:dyDescent="0.25">
      <c r="A1453" s="167">
        <v>44104</v>
      </c>
      <c r="B1453">
        <v>23</v>
      </c>
      <c r="C1453" t="s">
        <v>142</v>
      </c>
      <c r="D1453">
        <v>1</v>
      </c>
      <c r="E1453">
        <v>0</v>
      </c>
      <c r="F1453">
        <v>0</v>
      </c>
      <c r="G1453">
        <f>SUMIF(C$2:C1453,Historico_y_Forms[[#This Row],[Proyecto]],D$2:D1453)</f>
        <v>103</v>
      </c>
      <c r="H1453">
        <f>SUMIF(C$2:C1453,Historico_y_Forms[[#This Row],[Proyecto]],F$2:F1453)</f>
        <v>2</v>
      </c>
      <c r="I145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53">
        <f>SUMIF(C$2:C1453,Historico_y_Forms[[#This Row],[Proyecto]],E$2:E1453)</f>
        <v>0</v>
      </c>
    </row>
    <row r="1454" spans="1:10" x14ac:dyDescent="0.25">
      <c r="A1454" s="167">
        <v>44104</v>
      </c>
      <c r="B1454">
        <v>24</v>
      </c>
      <c r="C1454" t="s">
        <v>143</v>
      </c>
      <c r="D1454">
        <v>4</v>
      </c>
      <c r="E1454">
        <v>0</v>
      </c>
      <c r="F1454">
        <v>2</v>
      </c>
      <c r="G1454">
        <f>SUMIF(C$2:C1454,Historico_y_Forms[[#This Row],[Proyecto]],D$2:D1454)</f>
        <v>108</v>
      </c>
      <c r="H1454">
        <f>SUMIF(C$2:C1454,Historico_y_Forms[[#This Row],[Proyecto]],F$2:F1454)</f>
        <v>17</v>
      </c>
      <c r="I1454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1454">
        <f>SUMIF(C$2:C1454,Historico_y_Forms[[#This Row],[Proyecto]],E$2:E1454)</f>
        <v>102</v>
      </c>
    </row>
    <row r="1455" spans="1:10" x14ac:dyDescent="0.25">
      <c r="A1455" s="167">
        <v>44104</v>
      </c>
      <c r="B1455">
        <v>25</v>
      </c>
      <c r="C1455" t="s">
        <v>92</v>
      </c>
      <c r="D1455">
        <v>0</v>
      </c>
      <c r="E1455">
        <v>0</v>
      </c>
      <c r="F1455">
        <v>0</v>
      </c>
      <c r="G1455">
        <f>SUMIF(C$2:C1455,Historico_y_Forms[[#This Row],[Proyecto]],D$2:D1455)</f>
        <v>0</v>
      </c>
      <c r="H1455">
        <f>SUMIF(C$2:C1455,Historico_y_Forms[[#This Row],[Proyecto]],F$2:F1455)</f>
        <v>0</v>
      </c>
      <c r="I145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55">
        <f>SUMIF(C$2:C1455,Historico_y_Forms[[#This Row],[Proyecto]],E$2:E1455)</f>
        <v>0</v>
      </c>
    </row>
    <row r="1456" spans="1:10" x14ac:dyDescent="0.25">
      <c r="A1456" s="167">
        <v>44104</v>
      </c>
      <c r="B1456">
        <v>26</v>
      </c>
      <c r="C1456" t="s">
        <v>141</v>
      </c>
      <c r="D1456">
        <v>0</v>
      </c>
      <c r="E1456">
        <v>0</v>
      </c>
      <c r="F1456">
        <v>0</v>
      </c>
      <c r="G1456">
        <f>SUMIF(C$2:C1456,Historico_y_Forms[[#This Row],[Proyecto]],D$2:D1456)</f>
        <v>0</v>
      </c>
      <c r="H1456">
        <f>SUMIF(C$2:C1456,Historico_y_Forms[[#This Row],[Proyecto]],F$2:F1456)</f>
        <v>0</v>
      </c>
      <c r="I1456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456">
        <f>SUMIF(C$2:C1456,Historico_y_Forms[[#This Row],[Proyecto]],E$2:E1456)</f>
        <v>0</v>
      </c>
    </row>
    <row r="1457" spans="1:10" x14ac:dyDescent="0.25">
      <c r="A1457" s="167">
        <v>44104</v>
      </c>
      <c r="B1457">
        <v>7</v>
      </c>
      <c r="C1457" t="s">
        <v>128</v>
      </c>
      <c r="D1457">
        <v>0</v>
      </c>
      <c r="E1457">
        <v>0</v>
      </c>
      <c r="F1457">
        <v>0</v>
      </c>
      <c r="G1457">
        <f>SUMIF(C$2:C1457,Historico_y_Forms[[#This Row],[Proyecto]],D$2:D1457)</f>
        <v>0</v>
      </c>
      <c r="H1457">
        <f>SUMIF(C$2:C1457,Historico_y_Forms[[#This Row],[Proyecto]],F$2:F1457)</f>
        <v>0</v>
      </c>
      <c r="I145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457">
        <f>SUMIF(C$2:C1457,Historico_y_Forms[[#This Row],[Proyecto]],E$2:E1457)</f>
        <v>0</v>
      </c>
    </row>
    <row r="1458" spans="1:10" x14ac:dyDescent="0.25">
      <c r="A1458" s="167">
        <v>44104</v>
      </c>
      <c r="B1458">
        <v>27</v>
      </c>
      <c r="C1458" t="s">
        <v>30</v>
      </c>
      <c r="D1458">
        <v>0</v>
      </c>
      <c r="E1458">
        <v>0</v>
      </c>
      <c r="F1458">
        <v>0</v>
      </c>
      <c r="G1458">
        <f>SUMIF(C$2:C1458,Historico_y_Forms[[#This Row],[Proyecto]],D$2:D1458)</f>
        <v>0</v>
      </c>
      <c r="H1458">
        <f>SUMIF(C$2:C1458,Historico_y_Forms[[#This Row],[Proyecto]],F$2:F1458)</f>
        <v>0</v>
      </c>
      <c r="I145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58">
        <f>SUMIF(C$2:C1458,Historico_y_Forms[[#This Row],[Proyecto]],E$2:E1458)</f>
        <v>0</v>
      </c>
    </row>
    <row r="1459" spans="1:10" x14ac:dyDescent="0.25">
      <c r="A1459" s="167">
        <v>44104</v>
      </c>
      <c r="B1459">
        <v>28</v>
      </c>
      <c r="C1459" t="s">
        <v>31</v>
      </c>
      <c r="D1459">
        <v>0</v>
      </c>
      <c r="E1459">
        <v>0</v>
      </c>
      <c r="F1459">
        <v>0</v>
      </c>
      <c r="G1459">
        <f>SUMIF(C$2:C1459,Historico_y_Forms[[#This Row],[Proyecto]],D$2:D1459)</f>
        <v>0</v>
      </c>
      <c r="H1459">
        <f>SUMIF(C$2:C1459,Historico_y_Forms[[#This Row],[Proyecto]],F$2:F1459)</f>
        <v>0</v>
      </c>
      <c r="I14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459">
        <f>SUMIF(C$2:C1459,Historico_y_Forms[[#This Row],[Proyecto]],E$2:E1459)</f>
        <v>0</v>
      </c>
    </row>
    <row r="1460" spans="1:10" x14ac:dyDescent="0.25">
      <c r="A1460" s="167">
        <v>44104</v>
      </c>
      <c r="B1460">
        <v>44</v>
      </c>
      <c r="C1460" t="s">
        <v>154</v>
      </c>
      <c r="D1460">
        <v>1</v>
      </c>
      <c r="E1460">
        <v>0</v>
      </c>
      <c r="F1460">
        <v>0</v>
      </c>
      <c r="G1460">
        <f>SUMIF(C$2:C1460,Historico_y_Forms[[#This Row],[Proyecto]],D$2:D1460)</f>
        <v>95</v>
      </c>
      <c r="H1460">
        <f>SUMIF(C$2:C1460,Historico_y_Forms[[#This Row],[Proyecto]],F$2:F1460)</f>
        <v>6</v>
      </c>
      <c r="I146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460">
        <f>SUMIF(C$2:C1460,Historico_y_Forms[[#This Row],[Proyecto]],E$2:E1460)</f>
        <v>96</v>
      </c>
    </row>
    <row r="1461" spans="1:10" x14ac:dyDescent="0.25">
      <c r="A1461" s="167">
        <v>44104</v>
      </c>
      <c r="B1461">
        <v>37</v>
      </c>
      <c r="C1461" t="s">
        <v>146</v>
      </c>
      <c r="D1461">
        <v>0</v>
      </c>
      <c r="E1461">
        <v>3</v>
      </c>
      <c r="F1461">
        <v>0</v>
      </c>
      <c r="G1461">
        <f>SUMIF(C$2:C1461,Historico_y_Forms[[#This Row],[Proyecto]],D$2:D1461)</f>
        <v>190</v>
      </c>
      <c r="H1461">
        <f>SUMIF(C$2:C1461,Historico_y_Forms[[#This Row],[Proyecto]],F$2:F1461)</f>
        <v>0</v>
      </c>
      <c r="I146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61">
        <f>SUMIF(C$2:C1461,Historico_y_Forms[[#This Row],[Proyecto]],E$2:E1461)</f>
        <v>195</v>
      </c>
    </row>
    <row r="1462" spans="1:10" x14ac:dyDescent="0.25">
      <c r="A1462" s="167">
        <v>44104</v>
      </c>
      <c r="B1462">
        <v>6</v>
      </c>
      <c r="C1462" t="s">
        <v>127</v>
      </c>
      <c r="D1462">
        <v>20</v>
      </c>
      <c r="E1462">
        <v>15</v>
      </c>
      <c r="F1462">
        <v>2</v>
      </c>
      <c r="G1462">
        <f>SUMIF(C$2:C1462,Historico_y_Forms[[#This Row],[Proyecto]],D$2:D1462)</f>
        <v>82</v>
      </c>
      <c r="H1462">
        <f>SUMIF(C$2:C1462,Historico_y_Forms[[#This Row],[Proyecto]],F$2:F1462)</f>
        <v>2</v>
      </c>
      <c r="I1462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1462">
        <f>SUMIF(C$2:C1462,Historico_y_Forms[[#This Row],[Proyecto]],E$2:E1462)</f>
        <v>60</v>
      </c>
    </row>
    <row r="1463" spans="1:10" x14ac:dyDescent="0.25">
      <c r="A1463" s="167">
        <v>44104</v>
      </c>
      <c r="B1463">
        <v>5</v>
      </c>
      <c r="C1463" t="s">
        <v>125</v>
      </c>
      <c r="D1463">
        <v>13</v>
      </c>
      <c r="E1463">
        <v>0</v>
      </c>
      <c r="F1463">
        <v>1</v>
      </c>
      <c r="G1463">
        <f>SUMIF(C$2:C1463,Historico_y_Forms[[#This Row],[Proyecto]],D$2:D1463)</f>
        <v>211</v>
      </c>
      <c r="H1463">
        <f>SUMIF(C$2:C1463,Historico_y_Forms[[#This Row],[Proyecto]],F$2:F1463)</f>
        <v>12</v>
      </c>
      <c r="I1463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1463">
        <f>SUMIF(C$2:C1463,Historico_y_Forms[[#This Row],[Proyecto]],E$2:E1463)</f>
        <v>215</v>
      </c>
    </row>
    <row r="1464" spans="1:10" x14ac:dyDescent="0.25">
      <c r="A1464" s="167">
        <v>44104</v>
      </c>
      <c r="B1464">
        <v>38</v>
      </c>
      <c r="C1464" t="s">
        <v>147</v>
      </c>
      <c r="D1464">
        <v>0</v>
      </c>
      <c r="E1464">
        <v>0</v>
      </c>
      <c r="F1464">
        <v>0</v>
      </c>
      <c r="G1464">
        <f>SUMIF(C$2:C1464,Historico_y_Forms[[#This Row],[Proyecto]],D$2:D1464)</f>
        <v>196</v>
      </c>
      <c r="H1464">
        <f>SUMIF(C$2:C1464,Historico_y_Forms[[#This Row],[Proyecto]],F$2:F1464)</f>
        <v>5</v>
      </c>
      <c r="I14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464">
        <f>SUMIF(C$2:C1464,Historico_y_Forms[[#This Row],[Proyecto]],E$2:E1464)</f>
        <v>0</v>
      </c>
    </row>
    <row r="1465" spans="1:10" x14ac:dyDescent="0.25">
      <c r="A1465" s="167">
        <v>44104</v>
      </c>
      <c r="B1465">
        <v>4</v>
      </c>
      <c r="C1465" t="s">
        <v>126</v>
      </c>
      <c r="D1465">
        <v>1</v>
      </c>
      <c r="E1465">
        <v>261</v>
      </c>
      <c r="F1465">
        <v>5</v>
      </c>
      <c r="G1465">
        <f>SUMIF(C$2:C1465,Historico_y_Forms[[#This Row],[Proyecto]],D$2:D1465)</f>
        <v>261</v>
      </c>
      <c r="H1465">
        <f>SUMIF(C$2:C1465,Historico_y_Forms[[#This Row],[Proyecto]],F$2:F1465)</f>
        <v>28</v>
      </c>
      <c r="I146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465">
        <f>SUMIF(C$2:C1465,Historico_y_Forms[[#This Row],[Proyecto]],E$2:E1465)</f>
        <v>3964</v>
      </c>
    </row>
    <row r="1466" spans="1:10" x14ac:dyDescent="0.25">
      <c r="A1466" s="167">
        <v>44104</v>
      </c>
      <c r="B1466">
        <v>8</v>
      </c>
      <c r="C1466" t="s">
        <v>77</v>
      </c>
      <c r="D1466">
        <v>2</v>
      </c>
      <c r="E1466">
        <v>3</v>
      </c>
      <c r="F1466">
        <v>1</v>
      </c>
      <c r="G1466">
        <f>SUMIF(C$2:C1466,Historico_y_Forms[[#This Row],[Proyecto]],D$2:D1466)</f>
        <v>99</v>
      </c>
      <c r="H1466">
        <f>SUMIF(C$2:C1466,Historico_y_Forms[[#This Row],[Proyecto]],F$2:F1466)</f>
        <v>16</v>
      </c>
      <c r="I1466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1466">
        <f>SUMIF(C$2:C1466,Historico_y_Forms[[#This Row],[Proyecto]],E$2:E1466)</f>
        <v>84</v>
      </c>
    </row>
    <row r="1467" spans="1:10" x14ac:dyDescent="0.25">
      <c r="A1467" s="167">
        <v>44104</v>
      </c>
      <c r="B1467">
        <v>18</v>
      </c>
      <c r="C1467" t="s">
        <v>152</v>
      </c>
      <c r="D1467">
        <v>2</v>
      </c>
      <c r="E1467">
        <v>0</v>
      </c>
      <c r="F1467">
        <v>0</v>
      </c>
      <c r="G1467">
        <f>SUMIF(C$2:C1467,Historico_y_Forms[[#This Row],[Proyecto]],D$2:D1467)</f>
        <v>169</v>
      </c>
      <c r="H1467">
        <f>SUMIF(C$2:C1467,Historico_y_Forms[[#This Row],[Proyecto]],F$2:F1467)</f>
        <v>5</v>
      </c>
      <c r="I146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467">
        <f>SUMIF(C$2:C1467,Historico_y_Forms[[#This Row],[Proyecto]],E$2:E1467)</f>
        <v>176</v>
      </c>
    </row>
    <row r="1468" spans="1:10" x14ac:dyDescent="0.25">
      <c r="A1468" s="167">
        <v>44104</v>
      </c>
      <c r="B1468">
        <v>19</v>
      </c>
      <c r="C1468" t="s">
        <v>138</v>
      </c>
      <c r="D1468">
        <v>6</v>
      </c>
      <c r="E1468">
        <v>4</v>
      </c>
      <c r="F1468">
        <v>0</v>
      </c>
      <c r="G1468">
        <f>SUMIF(C$2:C1468,Historico_y_Forms[[#This Row],[Proyecto]],D$2:D1468)</f>
        <v>182</v>
      </c>
      <c r="H1468">
        <f>SUMIF(C$2:C1468,Historico_y_Forms[[#This Row],[Proyecto]],F$2:F1468)</f>
        <v>12</v>
      </c>
      <c r="I146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68">
        <f>SUMIF(C$2:C1468,Historico_y_Forms[[#This Row],[Proyecto]],E$2:E1468)</f>
        <v>174</v>
      </c>
    </row>
    <row r="1469" spans="1:10" x14ac:dyDescent="0.25">
      <c r="A1469" s="167">
        <v>44104</v>
      </c>
      <c r="B1469">
        <v>20</v>
      </c>
      <c r="C1469" t="s">
        <v>88</v>
      </c>
      <c r="D1469">
        <v>0</v>
      </c>
      <c r="E1469">
        <v>0</v>
      </c>
      <c r="F1469">
        <v>0</v>
      </c>
      <c r="G1469">
        <f>SUMIF(C$2:C1469,Historico_y_Forms[[#This Row],[Proyecto]],D$2:D1469)</f>
        <v>0</v>
      </c>
      <c r="H1469">
        <f>SUMIF(C$2:C1469,Historico_y_Forms[[#This Row],[Proyecto]],F$2:F1469)</f>
        <v>0</v>
      </c>
      <c r="I146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69">
        <f>SUMIF(C$2:C1469,Historico_y_Forms[[#This Row],[Proyecto]],E$2:E1469)</f>
        <v>0</v>
      </c>
    </row>
    <row r="1470" spans="1:10" x14ac:dyDescent="0.25">
      <c r="A1470" s="167">
        <v>44104</v>
      </c>
      <c r="B1470">
        <v>45</v>
      </c>
      <c r="C1470" t="s">
        <v>155</v>
      </c>
      <c r="D1470">
        <v>0</v>
      </c>
      <c r="E1470">
        <v>0</v>
      </c>
      <c r="F1470">
        <v>0</v>
      </c>
      <c r="G1470">
        <f>SUMIF(C$2:C1470,Historico_y_Forms[[#This Row],[Proyecto]],D$2:D1470)</f>
        <v>133</v>
      </c>
      <c r="H1470">
        <f>SUMIF(C$2:C1470,Historico_y_Forms[[#This Row],[Proyecto]],F$2:F1470)</f>
        <v>0</v>
      </c>
      <c r="I1470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470">
        <f>SUMIF(C$2:C1470,Historico_y_Forms[[#This Row],[Proyecto]],E$2:E1470)</f>
        <v>0</v>
      </c>
    </row>
    <row r="1471" spans="1:10" x14ac:dyDescent="0.25">
      <c r="A1471" s="167">
        <v>44104</v>
      </c>
      <c r="B1471">
        <v>31</v>
      </c>
      <c r="C1471" t="s">
        <v>97</v>
      </c>
      <c r="D1471">
        <v>0</v>
      </c>
      <c r="E1471">
        <v>0</v>
      </c>
      <c r="F1471">
        <v>0</v>
      </c>
      <c r="G1471">
        <f>SUMIF(C$2:C1471,Historico_y_Forms[[#This Row],[Proyecto]],D$2:D1471)</f>
        <v>0</v>
      </c>
      <c r="H1471">
        <f>SUMIF(C$2:C1471,Historico_y_Forms[[#This Row],[Proyecto]],F$2:F1471)</f>
        <v>0</v>
      </c>
      <c r="I147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71">
        <f>SUMIF(C$2:C1471,Historico_y_Forms[[#This Row],[Proyecto]],E$2:E1471)</f>
        <v>0</v>
      </c>
    </row>
    <row r="1472" spans="1:10" x14ac:dyDescent="0.25">
      <c r="A1472" s="167">
        <v>44104</v>
      </c>
      <c r="B1472">
        <v>32</v>
      </c>
      <c r="C1472" t="s">
        <v>100</v>
      </c>
      <c r="D1472">
        <v>0</v>
      </c>
      <c r="E1472">
        <v>0</v>
      </c>
      <c r="F1472">
        <v>0</v>
      </c>
      <c r="G1472">
        <f>SUMIF(C$2:C1472,Historico_y_Forms[[#This Row],[Proyecto]],D$2:D1472)</f>
        <v>0</v>
      </c>
      <c r="H1472">
        <f>SUMIF(C$2:C1472,Historico_y_Forms[[#This Row],[Proyecto]],F$2:F1472)</f>
        <v>0</v>
      </c>
      <c r="I147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72">
        <f>SUMIF(C$2:C1472,Historico_y_Forms[[#This Row],[Proyecto]],E$2:E1472)</f>
        <v>0</v>
      </c>
    </row>
    <row r="1473" spans="1:10" x14ac:dyDescent="0.25">
      <c r="A1473" s="167">
        <v>44104</v>
      </c>
      <c r="B1473">
        <v>33</v>
      </c>
      <c r="C1473" t="s">
        <v>101</v>
      </c>
      <c r="D1473">
        <v>0</v>
      </c>
      <c r="E1473">
        <v>0</v>
      </c>
      <c r="F1473">
        <v>0</v>
      </c>
      <c r="G1473">
        <f>SUMIF(C$2:C1473,Historico_y_Forms[[#This Row],[Proyecto]],D$2:D1473)</f>
        <v>0</v>
      </c>
      <c r="H1473">
        <f>SUMIF(C$2:C1473,Historico_y_Forms[[#This Row],[Proyecto]],F$2:F1473)</f>
        <v>0</v>
      </c>
      <c r="I147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473">
        <f>SUMIF(C$2:C1473,Historico_y_Forms[[#This Row],[Proyecto]],E$2:E1473)</f>
        <v>0</v>
      </c>
    </row>
    <row r="1474" spans="1:10" x14ac:dyDescent="0.25">
      <c r="A1474" s="167">
        <v>44104</v>
      </c>
      <c r="B1474">
        <v>34</v>
      </c>
      <c r="C1474" t="s">
        <v>102</v>
      </c>
      <c r="D1474">
        <v>0</v>
      </c>
      <c r="E1474">
        <v>0</v>
      </c>
      <c r="F1474">
        <v>0</v>
      </c>
      <c r="G1474">
        <f>SUMIF(C$2:C1474,Historico_y_Forms[[#This Row],[Proyecto]],D$2:D1474)</f>
        <v>0</v>
      </c>
      <c r="H1474">
        <f>SUMIF(C$2:C1474,Historico_y_Forms[[#This Row],[Proyecto]],F$2:F1474)</f>
        <v>0</v>
      </c>
      <c r="I147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474">
        <f>SUMIF(C$2:C1474,Historico_y_Forms[[#This Row],[Proyecto]],E$2:E1474)</f>
        <v>0</v>
      </c>
    </row>
    <row r="1475" spans="1:10" x14ac:dyDescent="0.25">
      <c r="A1475" s="167">
        <v>44104</v>
      </c>
      <c r="B1475">
        <v>29</v>
      </c>
      <c r="C1475" t="s">
        <v>32</v>
      </c>
      <c r="D1475">
        <v>0</v>
      </c>
      <c r="E1475">
        <v>0</v>
      </c>
      <c r="F1475">
        <v>0</v>
      </c>
      <c r="G1475">
        <f>SUMIF(C$2:C1475,Historico_y_Forms[[#This Row],[Proyecto]],D$2:D1475)</f>
        <v>0</v>
      </c>
      <c r="H1475">
        <f>SUMIF(C$2:C1475,Historico_y_Forms[[#This Row],[Proyecto]],F$2:F1475)</f>
        <v>0</v>
      </c>
      <c r="I147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75">
        <f>SUMIF(C$2:C1475,Historico_y_Forms[[#This Row],[Proyecto]],E$2:E1475)</f>
        <v>0</v>
      </c>
    </row>
    <row r="1476" spans="1:10" x14ac:dyDescent="0.25">
      <c r="A1476" s="167">
        <v>44104</v>
      </c>
      <c r="B1476">
        <v>30</v>
      </c>
      <c r="C1476" t="s">
        <v>33</v>
      </c>
      <c r="D1476">
        <v>0</v>
      </c>
      <c r="E1476">
        <v>0</v>
      </c>
      <c r="F1476">
        <v>0</v>
      </c>
      <c r="G1476">
        <f>SUMIF(C$2:C1476,Historico_y_Forms[[#This Row],[Proyecto]],D$2:D1476)</f>
        <v>0</v>
      </c>
      <c r="H1476">
        <f>SUMIF(C$2:C1476,Historico_y_Forms[[#This Row],[Proyecto]],F$2:F1476)</f>
        <v>0</v>
      </c>
      <c r="I147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476">
        <f>SUMIF(C$2:C1476,Historico_y_Forms[[#This Row],[Proyecto]],E$2:E1476)</f>
        <v>0</v>
      </c>
    </row>
    <row r="1477" spans="1:10" x14ac:dyDescent="0.25">
      <c r="A1477" s="167">
        <v>44104</v>
      </c>
      <c r="B1477">
        <v>9</v>
      </c>
      <c r="C1477" t="s">
        <v>130</v>
      </c>
      <c r="D1477">
        <v>0</v>
      </c>
      <c r="E1477">
        <v>0</v>
      </c>
      <c r="F1477">
        <v>0</v>
      </c>
      <c r="G1477">
        <f>SUMIF(C$2:C1477,Historico_y_Forms[[#This Row],[Proyecto]],D$2:D1477)</f>
        <v>0</v>
      </c>
      <c r="H1477">
        <f>SUMIF(C$2:C1477,Historico_y_Forms[[#This Row],[Proyecto]],F$2:F1477)</f>
        <v>0</v>
      </c>
      <c r="I147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477">
        <f>SUMIF(C$2:C1477,Historico_y_Forms[[#This Row],[Proyecto]],E$2:E1477)</f>
        <v>0</v>
      </c>
    </row>
    <row r="1478" spans="1:10" x14ac:dyDescent="0.25">
      <c r="A1478" s="167">
        <v>44104</v>
      </c>
      <c r="B1478">
        <v>35</v>
      </c>
      <c r="C1478" t="s">
        <v>144</v>
      </c>
      <c r="D1478">
        <v>0</v>
      </c>
      <c r="E1478">
        <v>0</v>
      </c>
      <c r="F1478">
        <v>0</v>
      </c>
      <c r="G1478">
        <f>SUMIF(C$2:C1478,Historico_y_Forms[[#This Row],[Proyecto]],D$2:D1478)</f>
        <v>0</v>
      </c>
      <c r="H1478">
        <f>SUMIF(C$2:C1478,Historico_y_Forms[[#This Row],[Proyecto]],F$2:F1478)</f>
        <v>0</v>
      </c>
      <c r="I14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78">
        <f>SUMIF(C$2:C1478,Historico_y_Forms[[#This Row],[Proyecto]],E$2:E1478)</f>
        <v>0</v>
      </c>
    </row>
    <row r="1479" spans="1:10" x14ac:dyDescent="0.25">
      <c r="A1479" s="167">
        <v>44104</v>
      </c>
      <c r="B1479">
        <v>42</v>
      </c>
      <c r="C1479" t="s">
        <v>151</v>
      </c>
      <c r="D1479">
        <v>9</v>
      </c>
      <c r="E1479">
        <v>10</v>
      </c>
      <c r="F1479">
        <v>2</v>
      </c>
      <c r="G1479">
        <f>SUMIF(C$2:C1479,Historico_y_Forms[[#This Row],[Proyecto]],D$2:D1479)</f>
        <v>255</v>
      </c>
      <c r="H1479">
        <f>SUMIF(C$2:C1479,Historico_y_Forms[[#This Row],[Proyecto]],F$2:F1479)</f>
        <v>14</v>
      </c>
      <c r="I1479">
        <f>VLOOKUP(Historico_y_Forms[[#This Row],[Proyecto]],Dim_Proyectos[[#All],[Proyecto]:[Fecha de terminacion]],5,0)-Historico_y_Forms[[#This Row],[Ventas acumuladas]]+Historico_y_Forms[[#This Row],[Desistimientos acumulados]]</f>
        <v>79</v>
      </c>
      <c r="J1479">
        <f>SUMIF(C$2:C1479,Historico_y_Forms[[#This Row],[Proyecto]],E$2:E1479)</f>
        <v>180</v>
      </c>
    </row>
    <row r="1480" spans="1:10" x14ac:dyDescent="0.25">
      <c r="A1480" s="167">
        <v>44104</v>
      </c>
      <c r="B1480">
        <v>39</v>
      </c>
      <c r="C1480" t="s">
        <v>178</v>
      </c>
      <c r="D1480">
        <v>10</v>
      </c>
      <c r="E1480">
        <v>3</v>
      </c>
      <c r="F1480">
        <v>0</v>
      </c>
      <c r="G1480">
        <f>SUMIF(C$2:C1480,Historico_y_Forms[[#This Row],[Proyecto]],D$2:D1480)</f>
        <v>135</v>
      </c>
      <c r="H1480">
        <f>SUMIF(C$2:C1480,Historico_y_Forms[[#This Row],[Proyecto]],F$2:F1480)</f>
        <v>10</v>
      </c>
      <c r="I1480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1480">
        <f>SUMIF(C$2:C1480,Historico_y_Forms[[#This Row],[Proyecto]],E$2:E1480)</f>
        <v>128</v>
      </c>
    </row>
    <row r="1481" spans="1:10" x14ac:dyDescent="0.25">
      <c r="A1481" s="167">
        <v>44104</v>
      </c>
      <c r="B1481">
        <v>36</v>
      </c>
      <c r="C1481" t="s">
        <v>145</v>
      </c>
      <c r="D1481">
        <v>4</v>
      </c>
      <c r="E1481">
        <v>0</v>
      </c>
      <c r="F1481">
        <v>2</v>
      </c>
      <c r="G1481">
        <f>SUMIF(C$2:C1481,Historico_y_Forms[[#This Row],[Proyecto]],D$2:D1481)</f>
        <v>226</v>
      </c>
      <c r="H1481">
        <f>SUMIF(C$2:C1481,Historico_y_Forms[[#This Row],[Proyecto]],F$2:F1481)</f>
        <v>8</v>
      </c>
      <c r="I1481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1481">
        <f>SUMIF(C$2:C1481,Historico_y_Forms[[#This Row],[Proyecto]],E$2:E1481)</f>
        <v>240</v>
      </c>
    </row>
    <row r="1482" spans="1:10" x14ac:dyDescent="0.25">
      <c r="A1482" s="167">
        <v>44104</v>
      </c>
      <c r="B1482">
        <v>43</v>
      </c>
      <c r="C1482" t="s">
        <v>153</v>
      </c>
      <c r="D1482">
        <v>0</v>
      </c>
      <c r="E1482">
        <v>0</v>
      </c>
      <c r="F1482">
        <v>0</v>
      </c>
      <c r="G1482">
        <f>SUMIF(C$2:C1482,Historico_y_Forms[[#This Row],[Proyecto]],D$2:D1482)</f>
        <v>89</v>
      </c>
      <c r="H1482">
        <f>SUMIF(C$2:C1482,Historico_y_Forms[[#This Row],[Proyecto]],F$2:F1482)</f>
        <v>6</v>
      </c>
      <c r="I148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482">
        <f>SUMIF(C$2:C1482,Historico_y_Forms[[#This Row],[Proyecto]],E$2:E1482)</f>
        <v>24</v>
      </c>
    </row>
    <row r="1483" spans="1:10" x14ac:dyDescent="0.25">
      <c r="A1483" s="167">
        <v>44104</v>
      </c>
      <c r="B1483">
        <v>21</v>
      </c>
      <c r="C1483" t="s">
        <v>139</v>
      </c>
      <c r="D1483">
        <v>0</v>
      </c>
      <c r="E1483">
        <v>0</v>
      </c>
      <c r="F1483">
        <v>0</v>
      </c>
      <c r="G1483">
        <f>SUMIF(C$2:C1483,Historico_y_Forms[[#This Row],[Proyecto]],D$2:D1483)</f>
        <v>0</v>
      </c>
      <c r="H1483">
        <f>SUMIF(C$2:C1483,Historico_y_Forms[[#This Row],[Proyecto]],F$2:F1483)</f>
        <v>0</v>
      </c>
      <c r="I148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483">
        <f>SUMIF(C$2:C1483,Historico_y_Forms[[#This Row],[Proyecto]],E$2:E1483)</f>
        <v>0</v>
      </c>
    </row>
    <row r="1484" spans="1:10" x14ac:dyDescent="0.25">
      <c r="A1484" s="167">
        <v>44104</v>
      </c>
      <c r="B1484">
        <v>2</v>
      </c>
      <c r="C1484" t="s">
        <v>51</v>
      </c>
      <c r="D1484">
        <v>0</v>
      </c>
      <c r="E1484">
        <v>0</v>
      </c>
      <c r="F1484">
        <v>0</v>
      </c>
      <c r="G1484">
        <f>SUMIF(C$2:C1484,Historico_y_Forms[[#This Row],[Proyecto]],D$2:D1484)</f>
        <v>0</v>
      </c>
      <c r="H1484">
        <f>SUMIF(C$2:C1484,Historico_y_Forms[[#This Row],[Proyecto]],F$2:F1484)</f>
        <v>0</v>
      </c>
      <c r="I1484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484">
        <f>SUMIF(C$2:C1484,Historico_y_Forms[[#This Row],[Proyecto]],E$2:E1484)</f>
        <v>0</v>
      </c>
    </row>
    <row r="1485" spans="1:10" x14ac:dyDescent="0.25">
      <c r="A1485" s="167">
        <v>44104</v>
      </c>
      <c r="B1485">
        <v>3</v>
      </c>
      <c r="C1485" t="s">
        <v>52</v>
      </c>
      <c r="D1485">
        <v>0</v>
      </c>
      <c r="E1485">
        <v>0</v>
      </c>
      <c r="F1485">
        <v>0</v>
      </c>
      <c r="G1485">
        <f>SUMIF(C$2:C1485,Historico_y_Forms[[#This Row],[Proyecto]],D$2:D1485)</f>
        <v>0</v>
      </c>
      <c r="H1485">
        <f>SUMIF(C$2:C1485,Historico_y_Forms[[#This Row],[Proyecto]],F$2:F1485)</f>
        <v>0</v>
      </c>
      <c r="I1485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485">
        <f>SUMIF(C$2:C1485,Historico_y_Forms[[#This Row],[Proyecto]],E$2:E1485)</f>
        <v>0</v>
      </c>
    </row>
    <row r="1486" spans="1:10" x14ac:dyDescent="0.25">
      <c r="A1486" s="167">
        <v>44104</v>
      </c>
      <c r="B1486">
        <v>1</v>
      </c>
      <c r="C1486" t="s">
        <v>50</v>
      </c>
      <c r="D1486">
        <v>8</v>
      </c>
      <c r="E1486">
        <v>13</v>
      </c>
      <c r="F1486">
        <v>11</v>
      </c>
      <c r="G1486">
        <f>SUMIF(C$2:C1486,Historico_y_Forms[[#This Row],[Proyecto]],D$2:D1486)</f>
        <v>545</v>
      </c>
      <c r="H1486">
        <f>SUMIF(C$2:C1486,Historico_y_Forms[[#This Row],[Proyecto]],F$2:F1486)</f>
        <v>60</v>
      </c>
      <c r="I148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486">
        <f>SUMIF(C$2:C1486,Historico_y_Forms[[#This Row],[Proyecto]],E$2:E1486)</f>
        <v>442</v>
      </c>
    </row>
    <row r="1487" spans="1:10" x14ac:dyDescent="0.25">
      <c r="A1487" s="167">
        <v>44135</v>
      </c>
      <c r="B1487">
        <v>22</v>
      </c>
      <c r="C1487" t="s">
        <v>140</v>
      </c>
      <c r="D1487">
        <v>0</v>
      </c>
      <c r="E1487">
        <v>0</v>
      </c>
      <c r="F1487">
        <v>0</v>
      </c>
      <c r="G1487">
        <f>SUMIF(C$2:C1487,Historico_y_Forms[[#This Row],[Proyecto]],D$2:D1487)</f>
        <v>0</v>
      </c>
      <c r="H1487">
        <f>SUMIF(C$2:C1487,Historico_y_Forms[[#This Row],[Proyecto]],F$2:F1487)</f>
        <v>0</v>
      </c>
      <c r="I148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487">
        <f>SUMIF(C$2:C1487,Historico_y_Forms[[#This Row],[Proyecto]],E$2:E1487)</f>
        <v>0</v>
      </c>
    </row>
    <row r="1488" spans="1:10" x14ac:dyDescent="0.25">
      <c r="A1488" s="167">
        <v>44135</v>
      </c>
      <c r="B1488">
        <v>16</v>
      </c>
      <c r="C1488" t="s">
        <v>136</v>
      </c>
      <c r="D1488">
        <v>0</v>
      </c>
      <c r="E1488">
        <v>0</v>
      </c>
      <c r="F1488">
        <v>0</v>
      </c>
      <c r="G1488">
        <f>SUMIF(C$2:C1488,Historico_y_Forms[[#This Row],[Proyecto]],D$2:D1488)</f>
        <v>0</v>
      </c>
      <c r="H1488">
        <f>SUMIF(C$2:C1488,Historico_y_Forms[[#This Row],[Proyecto]],F$2:F1488)</f>
        <v>0</v>
      </c>
      <c r="I14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88">
        <f>SUMIF(C$2:C1488,Historico_y_Forms[[#This Row],[Proyecto]],E$2:E1488)</f>
        <v>0</v>
      </c>
    </row>
    <row r="1489" spans="1:10" x14ac:dyDescent="0.25">
      <c r="A1489" s="167">
        <v>44135</v>
      </c>
      <c r="B1489">
        <v>17</v>
      </c>
      <c r="C1489" t="s">
        <v>137</v>
      </c>
      <c r="D1489">
        <v>0</v>
      </c>
      <c r="E1489">
        <v>0</v>
      </c>
      <c r="F1489">
        <v>0</v>
      </c>
      <c r="G1489">
        <f>SUMIF(C$2:C1489,Historico_y_Forms[[#This Row],[Proyecto]],D$2:D1489)</f>
        <v>0</v>
      </c>
      <c r="H1489">
        <f>SUMIF(C$2:C1489,Historico_y_Forms[[#This Row],[Proyecto]],F$2:F1489)</f>
        <v>0</v>
      </c>
      <c r="I148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489">
        <f>SUMIF(C$2:C1489,Historico_y_Forms[[#This Row],[Proyecto]],E$2:E1489)</f>
        <v>0</v>
      </c>
    </row>
    <row r="1490" spans="1:10" x14ac:dyDescent="0.25">
      <c r="A1490" s="167">
        <v>44135</v>
      </c>
      <c r="B1490">
        <v>11</v>
      </c>
      <c r="C1490" t="s">
        <v>131</v>
      </c>
      <c r="D1490">
        <v>13</v>
      </c>
      <c r="E1490">
        <v>10</v>
      </c>
      <c r="F1490">
        <v>5</v>
      </c>
      <c r="G1490">
        <f>SUMIF(C$2:C1490,Historico_y_Forms[[#This Row],[Proyecto]],D$2:D1490)</f>
        <v>408</v>
      </c>
      <c r="H1490">
        <f>SUMIF(C$2:C1490,Historico_y_Forms[[#This Row],[Proyecto]],F$2:F1490)</f>
        <v>42</v>
      </c>
      <c r="I1490">
        <f>VLOOKUP(Historico_y_Forms[[#This Row],[Proyecto]],Dim_Proyectos[[#All],[Proyecto]:[Fecha de terminacion]],5,0)-Historico_y_Forms[[#This Row],[Ventas acumuladas]]+Historico_y_Forms[[#This Row],[Desistimientos acumulados]]</f>
        <v>247</v>
      </c>
      <c r="J1490">
        <f>SUMIF(C$2:C1490,Historico_y_Forms[[#This Row],[Proyecto]],E$2:E1490)</f>
        <v>295</v>
      </c>
    </row>
    <row r="1491" spans="1:10" x14ac:dyDescent="0.25">
      <c r="A1491" s="167">
        <v>44135</v>
      </c>
      <c r="B1491">
        <v>40</v>
      </c>
      <c r="C1491" t="s">
        <v>149</v>
      </c>
      <c r="D1491">
        <v>0</v>
      </c>
      <c r="E1491">
        <v>0</v>
      </c>
      <c r="F1491">
        <v>0</v>
      </c>
      <c r="G1491">
        <f>SUMIF(C$2:C1491,Historico_y_Forms[[#This Row],[Proyecto]],D$2:D1491)</f>
        <v>396</v>
      </c>
      <c r="H1491">
        <f>SUMIF(C$2:C1491,Historico_y_Forms[[#This Row],[Proyecto]],F$2:F1491)</f>
        <v>0</v>
      </c>
      <c r="I14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491">
        <f>SUMIF(C$2:C1491,Historico_y_Forms[[#This Row],[Proyecto]],E$2:E1491)</f>
        <v>0</v>
      </c>
    </row>
    <row r="1492" spans="1:10" x14ac:dyDescent="0.25">
      <c r="A1492" s="167">
        <v>44135</v>
      </c>
      <c r="B1492">
        <v>12</v>
      </c>
      <c r="C1492" t="s">
        <v>132</v>
      </c>
      <c r="D1492">
        <v>0</v>
      </c>
      <c r="E1492">
        <v>0</v>
      </c>
      <c r="F1492">
        <v>0</v>
      </c>
      <c r="G1492">
        <f>SUMIF(C$2:C1492,Historico_y_Forms[[#This Row],[Proyecto]],D$2:D1492)</f>
        <v>0</v>
      </c>
      <c r="H1492">
        <f>SUMIF(C$2:C1492,Historico_y_Forms[[#This Row],[Proyecto]],F$2:F1492)</f>
        <v>0</v>
      </c>
      <c r="I149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492">
        <f>SUMIF(C$2:C1492,Historico_y_Forms[[#This Row],[Proyecto]],E$2:E1492)</f>
        <v>0</v>
      </c>
    </row>
    <row r="1493" spans="1:10" x14ac:dyDescent="0.25">
      <c r="A1493" s="167">
        <v>44135</v>
      </c>
      <c r="B1493">
        <v>13</v>
      </c>
      <c r="C1493" t="s">
        <v>133</v>
      </c>
      <c r="D1493">
        <v>0</v>
      </c>
      <c r="E1493">
        <v>0</v>
      </c>
      <c r="F1493">
        <v>0</v>
      </c>
      <c r="G1493">
        <f>SUMIF(C$2:C1493,Historico_y_Forms[[#This Row],[Proyecto]],D$2:D1493)</f>
        <v>0</v>
      </c>
      <c r="H1493">
        <f>SUMIF(C$2:C1493,Historico_y_Forms[[#This Row],[Proyecto]],F$2:F1493)</f>
        <v>0</v>
      </c>
      <c r="I149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493">
        <f>SUMIF(C$2:C1493,Historico_y_Forms[[#This Row],[Proyecto]],E$2:E1493)</f>
        <v>0</v>
      </c>
    </row>
    <row r="1494" spans="1:10" x14ac:dyDescent="0.25">
      <c r="A1494" s="167">
        <v>44135</v>
      </c>
      <c r="B1494">
        <v>14</v>
      </c>
      <c r="C1494" t="s">
        <v>134</v>
      </c>
      <c r="D1494">
        <v>0</v>
      </c>
      <c r="E1494">
        <v>0</v>
      </c>
      <c r="F1494">
        <v>0</v>
      </c>
      <c r="G1494">
        <f>SUMIF(C$2:C1494,Historico_y_Forms[[#This Row],[Proyecto]],D$2:D1494)</f>
        <v>0</v>
      </c>
      <c r="H1494">
        <f>SUMIF(C$2:C1494,Historico_y_Forms[[#This Row],[Proyecto]],F$2:F1494)</f>
        <v>0</v>
      </c>
      <c r="I149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494">
        <f>SUMIF(C$2:C1494,Historico_y_Forms[[#This Row],[Proyecto]],E$2:E1494)</f>
        <v>0</v>
      </c>
    </row>
    <row r="1495" spans="1:10" x14ac:dyDescent="0.25">
      <c r="A1495" s="167">
        <v>44135</v>
      </c>
      <c r="B1495">
        <v>15</v>
      </c>
      <c r="C1495" t="s">
        <v>135</v>
      </c>
      <c r="D1495">
        <v>0</v>
      </c>
      <c r="E1495">
        <v>0</v>
      </c>
      <c r="F1495">
        <v>0</v>
      </c>
      <c r="G1495">
        <f>SUMIF(C$2:C1495,Historico_y_Forms[[#This Row],[Proyecto]],D$2:D1495)</f>
        <v>0</v>
      </c>
      <c r="H1495">
        <f>SUMIF(C$2:C1495,Historico_y_Forms[[#This Row],[Proyecto]],F$2:F1495)</f>
        <v>0</v>
      </c>
      <c r="I149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495">
        <f>SUMIF(C$2:C1495,Historico_y_Forms[[#This Row],[Proyecto]],E$2:E1495)</f>
        <v>0</v>
      </c>
    </row>
    <row r="1496" spans="1:10" x14ac:dyDescent="0.25">
      <c r="A1496" s="167">
        <v>44135</v>
      </c>
      <c r="B1496">
        <v>41</v>
      </c>
      <c r="C1496" t="s">
        <v>150</v>
      </c>
      <c r="D1496">
        <v>1</v>
      </c>
      <c r="E1496">
        <v>0</v>
      </c>
      <c r="F1496">
        <v>0</v>
      </c>
      <c r="G1496">
        <f>SUMIF(C$2:C1496,Historico_y_Forms[[#This Row],[Proyecto]],D$2:D1496)</f>
        <v>153</v>
      </c>
      <c r="H1496">
        <f>SUMIF(C$2:C1496,Historico_y_Forms[[#This Row],[Proyecto]],F$2:F1496)</f>
        <v>0</v>
      </c>
      <c r="I149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496">
        <f>SUMIF(C$2:C1496,Historico_y_Forms[[#This Row],[Proyecto]],E$2:E1496)</f>
        <v>156</v>
      </c>
    </row>
    <row r="1497" spans="1:10" x14ac:dyDescent="0.25">
      <c r="A1497" s="167">
        <v>44135</v>
      </c>
      <c r="B1497">
        <v>10</v>
      </c>
      <c r="C1497" t="s">
        <v>81</v>
      </c>
      <c r="D1497">
        <v>0</v>
      </c>
      <c r="E1497">
        <v>0</v>
      </c>
      <c r="F1497">
        <v>0</v>
      </c>
      <c r="G1497">
        <f>SUMIF(C$2:C1497,Historico_y_Forms[[#This Row],[Proyecto]],D$2:D1497)</f>
        <v>0</v>
      </c>
      <c r="H1497">
        <f>SUMIF(C$2:C1497,Historico_y_Forms[[#This Row],[Proyecto]],F$2:F1497)</f>
        <v>0</v>
      </c>
      <c r="I149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497">
        <f>SUMIF(C$2:C1497,Historico_y_Forms[[#This Row],[Proyecto]],E$2:E1497)</f>
        <v>0</v>
      </c>
    </row>
    <row r="1498" spans="1:10" x14ac:dyDescent="0.25">
      <c r="A1498" s="167">
        <v>44135</v>
      </c>
      <c r="B1498">
        <v>23</v>
      </c>
      <c r="C1498" t="s">
        <v>142</v>
      </c>
      <c r="D1498">
        <v>1</v>
      </c>
      <c r="E1498">
        <v>0</v>
      </c>
      <c r="F1498">
        <v>0</v>
      </c>
      <c r="G1498">
        <f>SUMIF(C$2:C1498,Historico_y_Forms[[#This Row],[Proyecto]],D$2:D1498)</f>
        <v>104</v>
      </c>
      <c r="H1498">
        <f>SUMIF(C$2:C1498,Historico_y_Forms[[#This Row],[Proyecto]],F$2:F1498)</f>
        <v>2</v>
      </c>
      <c r="I14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498">
        <f>SUMIF(C$2:C1498,Historico_y_Forms[[#This Row],[Proyecto]],E$2:E1498)</f>
        <v>0</v>
      </c>
    </row>
    <row r="1499" spans="1:10" x14ac:dyDescent="0.25">
      <c r="A1499" s="167">
        <v>44135</v>
      </c>
      <c r="B1499">
        <v>24</v>
      </c>
      <c r="C1499" t="s">
        <v>143</v>
      </c>
      <c r="D1499">
        <v>1</v>
      </c>
      <c r="E1499">
        <v>0</v>
      </c>
      <c r="F1499">
        <v>0</v>
      </c>
      <c r="G1499">
        <f>SUMIF(C$2:C1499,Historico_y_Forms[[#This Row],[Proyecto]],D$2:D1499)</f>
        <v>109</v>
      </c>
      <c r="H1499">
        <f>SUMIF(C$2:C1499,Historico_y_Forms[[#This Row],[Proyecto]],F$2:F1499)</f>
        <v>17</v>
      </c>
      <c r="I149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499">
        <f>SUMIF(C$2:C1499,Historico_y_Forms[[#This Row],[Proyecto]],E$2:E1499)</f>
        <v>102</v>
      </c>
    </row>
    <row r="1500" spans="1:10" x14ac:dyDescent="0.25">
      <c r="A1500" s="167">
        <v>44135</v>
      </c>
      <c r="B1500">
        <v>25</v>
      </c>
      <c r="C1500" t="s">
        <v>92</v>
      </c>
      <c r="D1500">
        <v>0</v>
      </c>
      <c r="E1500">
        <v>0</v>
      </c>
      <c r="F1500">
        <v>0</v>
      </c>
      <c r="G1500">
        <f>SUMIF(C$2:C1500,Historico_y_Forms[[#This Row],[Proyecto]],D$2:D1500)</f>
        <v>0</v>
      </c>
      <c r="H1500">
        <f>SUMIF(C$2:C1500,Historico_y_Forms[[#This Row],[Proyecto]],F$2:F1500)</f>
        <v>0</v>
      </c>
      <c r="I150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00">
        <f>SUMIF(C$2:C1500,Historico_y_Forms[[#This Row],[Proyecto]],E$2:E1500)</f>
        <v>0</v>
      </c>
    </row>
    <row r="1501" spans="1:10" x14ac:dyDescent="0.25">
      <c r="A1501" s="167">
        <v>44135</v>
      </c>
      <c r="B1501">
        <v>26</v>
      </c>
      <c r="C1501" t="s">
        <v>141</v>
      </c>
      <c r="D1501">
        <v>15</v>
      </c>
      <c r="E1501">
        <v>5</v>
      </c>
      <c r="F1501">
        <v>0</v>
      </c>
      <c r="G1501">
        <f>SUMIF(C$2:C1501,Historico_y_Forms[[#This Row],[Proyecto]],D$2:D1501)</f>
        <v>15</v>
      </c>
      <c r="H1501">
        <f>SUMIF(C$2:C1501,Historico_y_Forms[[#This Row],[Proyecto]],F$2:F1501)</f>
        <v>0</v>
      </c>
      <c r="I1501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1501">
        <f>SUMIF(C$2:C1501,Historico_y_Forms[[#This Row],[Proyecto]],E$2:E1501)</f>
        <v>5</v>
      </c>
    </row>
    <row r="1502" spans="1:10" x14ac:dyDescent="0.25">
      <c r="A1502" s="167">
        <v>44135</v>
      </c>
      <c r="B1502">
        <v>7</v>
      </c>
      <c r="C1502" t="s">
        <v>128</v>
      </c>
      <c r="D1502">
        <v>0</v>
      </c>
      <c r="E1502">
        <v>0</v>
      </c>
      <c r="F1502">
        <v>0</v>
      </c>
      <c r="G1502">
        <f>SUMIF(C$2:C1502,Historico_y_Forms[[#This Row],[Proyecto]],D$2:D1502)</f>
        <v>0</v>
      </c>
      <c r="H1502">
        <f>SUMIF(C$2:C1502,Historico_y_Forms[[#This Row],[Proyecto]],F$2:F1502)</f>
        <v>0</v>
      </c>
      <c r="I150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02">
        <f>SUMIF(C$2:C1502,Historico_y_Forms[[#This Row],[Proyecto]],E$2:E1502)</f>
        <v>0</v>
      </c>
    </row>
    <row r="1503" spans="1:10" x14ac:dyDescent="0.25">
      <c r="A1503" s="167">
        <v>44135</v>
      </c>
      <c r="B1503">
        <v>27</v>
      </c>
      <c r="C1503" t="s">
        <v>30</v>
      </c>
      <c r="D1503">
        <v>0</v>
      </c>
      <c r="E1503">
        <v>0</v>
      </c>
      <c r="F1503">
        <v>0</v>
      </c>
      <c r="G1503">
        <f>SUMIF(C$2:C1503,Historico_y_Forms[[#This Row],[Proyecto]],D$2:D1503)</f>
        <v>0</v>
      </c>
      <c r="H1503">
        <f>SUMIF(C$2:C1503,Historico_y_Forms[[#This Row],[Proyecto]],F$2:F1503)</f>
        <v>0</v>
      </c>
      <c r="I150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03">
        <f>SUMIF(C$2:C1503,Historico_y_Forms[[#This Row],[Proyecto]],E$2:E1503)</f>
        <v>0</v>
      </c>
    </row>
    <row r="1504" spans="1:10" x14ac:dyDescent="0.25">
      <c r="A1504" s="167">
        <v>44135</v>
      </c>
      <c r="B1504">
        <v>28</v>
      </c>
      <c r="C1504" t="s">
        <v>31</v>
      </c>
      <c r="D1504">
        <v>0</v>
      </c>
      <c r="E1504">
        <v>0</v>
      </c>
      <c r="F1504">
        <v>0</v>
      </c>
      <c r="G1504">
        <f>SUMIF(C$2:C1504,Historico_y_Forms[[#This Row],[Proyecto]],D$2:D1504)</f>
        <v>0</v>
      </c>
      <c r="H1504">
        <f>SUMIF(C$2:C1504,Historico_y_Forms[[#This Row],[Proyecto]],F$2:F1504)</f>
        <v>0</v>
      </c>
      <c r="I15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04">
        <f>SUMIF(C$2:C1504,Historico_y_Forms[[#This Row],[Proyecto]],E$2:E1504)</f>
        <v>0</v>
      </c>
    </row>
    <row r="1505" spans="1:10" x14ac:dyDescent="0.25">
      <c r="A1505" s="167">
        <v>44135</v>
      </c>
      <c r="B1505">
        <v>44</v>
      </c>
      <c r="C1505" t="s">
        <v>154</v>
      </c>
      <c r="D1505">
        <v>1</v>
      </c>
      <c r="E1505">
        <v>0</v>
      </c>
      <c r="F1505">
        <v>0</v>
      </c>
      <c r="G1505">
        <f>SUMIF(C$2:C1505,Historico_y_Forms[[#This Row],[Proyecto]],D$2:D1505)</f>
        <v>96</v>
      </c>
      <c r="H1505">
        <f>SUMIF(C$2:C1505,Historico_y_Forms[[#This Row],[Proyecto]],F$2:F1505)</f>
        <v>6</v>
      </c>
      <c r="I1505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05">
        <f>SUMIF(C$2:C1505,Historico_y_Forms[[#This Row],[Proyecto]],E$2:E1505)</f>
        <v>96</v>
      </c>
    </row>
    <row r="1506" spans="1:10" x14ac:dyDescent="0.25">
      <c r="A1506" s="167">
        <v>44135</v>
      </c>
      <c r="B1506">
        <v>37</v>
      </c>
      <c r="C1506" t="s">
        <v>146</v>
      </c>
      <c r="D1506">
        <v>0</v>
      </c>
      <c r="E1506">
        <v>1</v>
      </c>
      <c r="F1506">
        <v>0</v>
      </c>
      <c r="G1506">
        <f>SUMIF(C$2:C1506,Historico_y_Forms[[#This Row],[Proyecto]],D$2:D1506)</f>
        <v>190</v>
      </c>
      <c r="H1506">
        <f>SUMIF(C$2:C1506,Historico_y_Forms[[#This Row],[Proyecto]],F$2:F1506)</f>
        <v>0</v>
      </c>
      <c r="I150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06">
        <f>SUMIF(C$2:C1506,Historico_y_Forms[[#This Row],[Proyecto]],E$2:E1506)</f>
        <v>196</v>
      </c>
    </row>
    <row r="1507" spans="1:10" x14ac:dyDescent="0.25">
      <c r="A1507" s="167">
        <v>44135</v>
      </c>
      <c r="B1507">
        <v>6</v>
      </c>
      <c r="C1507" t="s">
        <v>127</v>
      </c>
      <c r="D1507">
        <v>9</v>
      </c>
      <c r="E1507">
        <v>15</v>
      </c>
      <c r="F1507">
        <v>2</v>
      </c>
      <c r="G1507">
        <f>SUMIF(C$2:C1507,Historico_y_Forms[[#This Row],[Proyecto]],D$2:D1507)</f>
        <v>91</v>
      </c>
      <c r="H1507">
        <f>SUMIF(C$2:C1507,Historico_y_Forms[[#This Row],[Proyecto]],F$2:F1507)</f>
        <v>4</v>
      </c>
      <c r="I1507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1507">
        <f>SUMIF(C$2:C1507,Historico_y_Forms[[#This Row],[Proyecto]],E$2:E1507)</f>
        <v>75</v>
      </c>
    </row>
    <row r="1508" spans="1:10" x14ac:dyDescent="0.25">
      <c r="A1508" s="167">
        <v>44135</v>
      </c>
      <c r="B1508">
        <v>5</v>
      </c>
      <c r="C1508" t="s">
        <v>125</v>
      </c>
      <c r="D1508">
        <v>9</v>
      </c>
      <c r="E1508">
        <v>0</v>
      </c>
      <c r="F1508">
        <v>2</v>
      </c>
      <c r="G1508">
        <f>SUMIF(C$2:C1508,Historico_y_Forms[[#This Row],[Proyecto]],D$2:D1508)</f>
        <v>220</v>
      </c>
      <c r="H1508">
        <f>SUMIF(C$2:C1508,Historico_y_Forms[[#This Row],[Proyecto]],F$2:F1508)</f>
        <v>14</v>
      </c>
      <c r="I1508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508">
        <f>SUMIF(C$2:C1508,Historico_y_Forms[[#This Row],[Proyecto]],E$2:E1508)</f>
        <v>215</v>
      </c>
    </row>
    <row r="1509" spans="1:10" x14ac:dyDescent="0.25">
      <c r="A1509" s="167">
        <v>44135</v>
      </c>
      <c r="B1509">
        <v>38</v>
      </c>
      <c r="C1509" t="s">
        <v>147</v>
      </c>
      <c r="D1509">
        <v>0</v>
      </c>
      <c r="E1509">
        <v>0</v>
      </c>
      <c r="F1509">
        <v>0</v>
      </c>
      <c r="G1509">
        <f>SUMIF(C$2:C1509,Historico_y_Forms[[#This Row],[Proyecto]],D$2:D1509)</f>
        <v>196</v>
      </c>
      <c r="H1509">
        <f>SUMIF(C$2:C1509,Historico_y_Forms[[#This Row],[Proyecto]],F$2:F1509)</f>
        <v>5</v>
      </c>
      <c r="I15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09">
        <f>SUMIF(C$2:C1509,Historico_y_Forms[[#This Row],[Proyecto]],E$2:E1509)</f>
        <v>0</v>
      </c>
    </row>
    <row r="1510" spans="1:10" x14ac:dyDescent="0.25">
      <c r="A1510" s="167">
        <v>44135</v>
      </c>
      <c r="B1510">
        <v>4</v>
      </c>
      <c r="C1510" t="s">
        <v>126</v>
      </c>
      <c r="D1510">
        <v>7</v>
      </c>
      <c r="E1510">
        <v>268</v>
      </c>
      <c r="F1510">
        <v>2</v>
      </c>
      <c r="G1510">
        <f>SUMIF(C$2:C1510,Historico_y_Forms[[#This Row],[Proyecto]],D$2:D1510)</f>
        <v>268</v>
      </c>
      <c r="H1510">
        <f>SUMIF(C$2:C1510,Historico_y_Forms[[#This Row],[Proyecto]],F$2:F1510)</f>
        <v>30</v>
      </c>
      <c r="I151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510">
        <f>SUMIF(C$2:C1510,Historico_y_Forms[[#This Row],[Proyecto]],E$2:E1510)</f>
        <v>4232</v>
      </c>
    </row>
    <row r="1511" spans="1:10" x14ac:dyDescent="0.25">
      <c r="A1511" s="167">
        <v>44135</v>
      </c>
      <c r="B1511">
        <v>8</v>
      </c>
      <c r="C1511" t="s">
        <v>77</v>
      </c>
      <c r="D1511">
        <v>3</v>
      </c>
      <c r="E1511">
        <v>3</v>
      </c>
      <c r="F1511">
        <v>2</v>
      </c>
      <c r="G1511">
        <f>SUMIF(C$2:C1511,Historico_y_Forms[[#This Row],[Proyecto]],D$2:D1511)</f>
        <v>102</v>
      </c>
      <c r="H1511">
        <f>SUMIF(C$2:C1511,Historico_y_Forms[[#This Row],[Proyecto]],F$2:F1511)</f>
        <v>18</v>
      </c>
      <c r="I1511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1511">
        <f>SUMIF(C$2:C1511,Historico_y_Forms[[#This Row],[Proyecto]],E$2:E1511)</f>
        <v>87</v>
      </c>
    </row>
    <row r="1512" spans="1:10" x14ac:dyDescent="0.25">
      <c r="A1512" s="167">
        <v>44135</v>
      </c>
      <c r="B1512">
        <v>18</v>
      </c>
      <c r="C1512" t="s">
        <v>152</v>
      </c>
      <c r="D1512">
        <v>0</v>
      </c>
      <c r="E1512">
        <v>0</v>
      </c>
      <c r="F1512">
        <v>0</v>
      </c>
      <c r="G1512">
        <f>SUMIF(C$2:C1512,Historico_y_Forms[[#This Row],[Proyecto]],D$2:D1512)</f>
        <v>169</v>
      </c>
      <c r="H1512">
        <f>SUMIF(C$2:C1512,Historico_y_Forms[[#This Row],[Proyecto]],F$2:F1512)</f>
        <v>5</v>
      </c>
      <c r="I151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512">
        <f>SUMIF(C$2:C1512,Historico_y_Forms[[#This Row],[Proyecto]],E$2:E1512)</f>
        <v>176</v>
      </c>
    </row>
    <row r="1513" spans="1:10" x14ac:dyDescent="0.25">
      <c r="A1513" s="167">
        <v>44135</v>
      </c>
      <c r="B1513">
        <v>19</v>
      </c>
      <c r="C1513" t="s">
        <v>138</v>
      </c>
      <c r="D1513">
        <v>4</v>
      </c>
      <c r="E1513">
        <v>2</v>
      </c>
      <c r="F1513">
        <v>1</v>
      </c>
      <c r="G1513">
        <f>SUMIF(C$2:C1513,Historico_y_Forms[[#This Row],[Proyecto]],D$2:D1513)</f>
        <v>186</v>
      </c>
      <c r="H1513">
        <f>SUMIF(C$2:C1513,Historico_y_Forms[[#This Row],[Proyecto]],F$2:F1513)</f>
        <v>13</v>
      </c>
      <c r="I1513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513">
        <f>SUMIF(C$2:C1513,Historico_y_Forms[[#This Row],[Proyecto]],E$2:E1513)</f>
        <v>176</v>
      </c>
    </row>
    <row r="1514" spans="1:10" x14ac:dyDescent="0.25">
      <c r="A1514" s="167">
        <v>44135</v>
      </c>
      <c r="B1514">
        <v>20</v>
      </c>
      <c r="C1514" t="s">
        <v>88</v>
      </c>
      <c r="D1514">
        <v>16</v>
      </c>
      <c r="E1514">
        <v>6</v>
      </c>
      <c r="F1514">
        <v>0</v>
      </c>
      <c r="G1514">
        <f>SUMIF(C$2:C1514,Historico_y_Forms[[#This Row],[Proyecto]],D$2:D1514)</f>
        <v>16</v>
      </c>
      <c r="H1514">
        <f>SUMIF(C$2:C1514,Historico_y_Forms[[#This Row],[Proyecto]],F$2:F1514)</f>
        <v>0</v>
      </c>
      <c r="I1514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1514">
        <f>SUMIF(C$2:C1514,Historico_y_Forms[[#This Row],[Proyecto]],E$2:E1514)</f>
        <v>6</v>
      </c>
    </row>
    <row r="1515" spans="1:10" x14ac:dyDescent="0.25">
      <c r="A1515" s="167">
        <v>44135</v>
      </c>
      <c r="B1515">
        <v>45</v>
      </c>
      <c r="C1515" t="s">
        <v>155</v>
      </c>
      <c r="D1515">
        <v>0</v>
      </c>
      <c r="E1515">
        <v>0</v>
      </c>
      <c r="F1515">
        <v>1</v>
      </c>
      <c r="G1515">
        <f>SUMIF(C$2:C1515,Historico_y_Forms[[#This Row],[Proyecto]],D$2:D1515)</f>
        <v>133</v>
      </c>
      <c r="H1515">
        <f>SUMIF(C$2:C1515,Historico_y_Forms[[#This Row],[Proyecto]],F$2:F1515)</f>
        <v>1</v>
      </c>
      <c r="I1515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1515">
        <f>SUMIF(C$2:C1515,Historico_y_Forms[[#This Row],[Proyecto]],E$2:E1515)</f>
        <v>0</v>
      </c>
    </row>
    <row r="1516" spans="1:10" x14ac:dyDescent="0.25">
      <c r="A1516" s="167">
        <v>44135</v>
      </c>
      <c r="B1516">
        <v>31</v>
      </c>
      <c r="C1516" t="s">
        <v>97</v>
      </c>
      <c r="D1516">
        <v>0</v>
      </c>
      <c r="E1516">
        <v>0</v>
      </c>
      <c r="F1516">
        <v>0</v>
      </c>
      <c r="G1516">
        <f>SUMIF(C$2:C1516,Historico_y_Forms[[#This Row],[Proyecto]],D$2:D1516)</f>
        <v>0</v>
      </c>
      <c r="H1516">
        <f>SUMIF(C$2:C1516,Historico_y_Forms[[#This Row],[Proyecto]],F$2:F1516)</f>
        <v>0</v>
      </c>
      <c r="I151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16">
        <f>SUMIF(C$2:C1516,Historico_y_Forms[[#This Row],[Proyecto]],E$2:E1516)</f>
        <v>0</v>
      </c>
    </row>
    <row r="1517" spans="1:10" x14ac:dyDescent="0.25">
      <c r="A1517" s="167">
        <v>44135</v>
      </c>
      <c r="B1517">
        <v>32</v>
      </c>
      <c r="C1517" t="s">
        <v>100</v>
      </c>
      <c r="D1517">
        <v>0</v>
      </c>
      <c r="E1517">
        <v>0</v>
      </c>
      <c r="F1517">
        <v>0</v>
      </c>
      <c r="G1517">
        <f>SUMIF(C$2:C1517,Historico_y_Forms[[#This Row],[Proyecto]],D$2:D1517)</f>
        <v>0</v>
      </c>
      <c r="H1517">
        <f>SUMIF(C$2:C1517,Historico_y_Forms[[#This Row],[Proyecto]],F$2:F1517)</f>
        <v>0</v>
      </c>
      <c r="I151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17">
        <f>SUMIF(C$2:C1517,Historico_y_Forms[[#This Row],[Proyecto]],E$2:E1517)</f>
        <v>0</v>
      </c>
    </row>
    <row r="1518" spans="1:10" x14ac:dyDescent="0.25">
      <c r="A1518" s="167">
        <v>44135</v>
      </c>
      <c r="B1518">
        <v>33</v>
      </c>
      <c r="C1518" t="s">
        <v>101</v>
      </c>
      <c r="D1518">
        <v>0</v>
      </c>
      <c r="E1518">
        <v>0</v>
      </c>
      <c r="F1518">
        <v>0</v>
      </c>
      <c r="G1518">
        <f>SUMIF(C$2:C1518,Historico_y_Forms[[#This Row],[Proyecto]],D$2:D1518)</f>
        <v>0</v>
      </c>
      <c r="H1518">
        <f>SUMIF(C$2:C1518,Historico_y_Forms[[#This Row],[Proyecto]],F$2:F1518)</f>
        <v>0</v>
      </c>
      <c r="I151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18">
        <f>SUMIF(C$2:C1518,Historico_y_Forms[[#This Row],[Proyecto]],E$2:E1518)</f>
        <v>0</v>
      </c>
    </row>
    <row r="1519" spans="1:10" x14ac:dyDescent="0.25">
      <c r="A1519" s="167">
        <v>44135</v>
      </c>
      <c r="B1519">
        <v>34</v>
      </c>
      <c r="C1519" t="s">
        <v>102</v>
      </c>
      <c r="D1519">
        <v>0</v>
      </c>
      <c r="E1519">
        <v>0</v>
      </c>
      <c r="F1519">
        <v>0</v>
      </c>
      <c r="G1519">
        <f>SUMIF(C$2:C1519,Historico_y_Forms[[#This Row],[Proyecto]],D$2:D1519)</f>
        <v>0</v>
      </c>
      <c r="H1519">
        <f>SUMIF(C$2:C1519,Historico_y_Forms[[#This Row],[Proyecto]],F$2:F1519)</f>
        <v>0</v>
      </c>
      <c r="I151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519">
        <f>SUMIF(C$2:C1519,Historico_y_Forms[[#This Row],[Proyecto]],E$2:E1519)</f>
        <v>0</v>
      </c>
    </row>
    <row r="1520" spans="1:10" x14ac:dyDescent="0.25">
      <c r="A1520" s="167">
        <v>44135</v>
      </c>
      <c r="B1520">
        <v>29</v>
      </c>
      <c r="C1520" t="s">
        <v>32</v>
      </c>
      <c r="D1520">
        <v>0</v>
      </c>
      <c r="E1520">
        <v>0</v>
      </c>
      <c r="F1520">
        <v>0</v>
      </c>
      <c r="G1520">
        <f>SUMIF(C$2:C1520,Historico_y_Forms[[#This Row],[Proyecto]],D$2:D1520)</f>
        <v>0</v>
      </c>
      <c r="H1520">
        <f>SUMIF(C$2:C1520,Historico_y_Forms[[#This Row],[Proyecto]],F$2:F1520)</f>
        <v>0</v>
      </c>
      <c r="I152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20">
        <f>SUMIF(C$2:C1520,Historico_y_Forms[[#This Row],[Proyecto]],E$2:E1520)</f>
        <v>0</v>
      </c>
    </row>
    <row r="1521" spans="1:10" x14ac:dyDescent="0.25">
      <c r="A1521" s="167">
        <v>44135</v>
      </c>
      <c r="B1521">
        <v>30</v>
      </c>
      <c r="C1521" t="s">
        <v>33</v>
      </c>
      <c r="D1521">
        <v>0</v>
      </c>
      <c r="E1521">
        <v>0</v>
      </c>
      <c r="F1521">
        <v>0</v>
      </c>
      <c r="G1521">
        <f>SUMIF(C$2:C1521,Historico_y_Forms[[#This Row],[Proyecto]],D$2:D1521)</f>
        <v>0</v>
      </c>
      <c r="H1521">
        <f>SUMIF(C$2:C1521,Historico_y_Forms[[#This Row],[Proyecto]],F$2:F1521)</f>
        <v>0</v>
      </c>
      <c r="I152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21">
        <f>SUMIF(C$2:C1521,Historico_y_Forms[[#This Row],[Proyecto]],E$2:E1521)</f>
        <v>0</v>
      </c>
    </row>
    <row r="1522" spans="1:10" x14ac:dyDescent="0.25">
      <c r="A1522" s="167">
        <v>44135</v>
      </c>
      <c r="B1522">
        <v>9</v>
      </c>
      <c r="C1522" t="s">
        <v>130</v>
      </c>
      <c r="D1522">
        <v>0</v>
      </c>
      <c r="E1522">
        <v>0</v>
      </c>
      <c r="F1522">
        <v>0</v>
      </c>
      <c r="G1522">
        <f>SUMIF(C$2:C1522,Historico_y_Forms[[#This Row],[Proyecto]],D$2:D1522)</f>
        <v>0</v>
      </c>
      <c r="H1522">
        <f>SUMIF(C$2:C1522,Historico_y_Forms[[#This Row],[Proyecto]],F$2:F1522)</f>
        <v>0</v>
      </c>
      <c r="I152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522">
        <f>SUMIF(C$2:C1522,Historico_y_Forms[[#This Row],[Proyecto]],E$2:E1522)</f>
        <v>0</v>
      </c>
    </row>
    <row r="1523" spans="1:10" x14ac:dyDescent="0.25">
      <c r="A1523" s="167">
        <v>44135</v>
      </c>
      <c r="B1523">
        <v>35</v>
      </c>
      <c r="C1523" t="s">
        <v>144</v>
      </c>
      <c r="D1523">
        <v>0</v>
      </c>
      <c r="E1523">
        <v>0</v>
      </c>
      <c r="F1523">
        <v>0</v>
      </c>
      <c r="G1523">
        <f>SUMIF(C$2:C1523,Historico_y_Forms[[#This Row],[Proyecto]],D$2:D1523)</f>
        <v>0</v>
      </c>
      <c r="H1523">
        <f>SUMIF(C$2:C1523,Historico_y_Forms[[#This Row],[Proyecto]],F$2:F1523)</f>
        <v>0</v>
      </c>
      <c r="I15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23">
        <f>SUMIF(C$2:C1523,Historico_y_Forms[[#This Row],[Proyecto]],E$2:E1523)</f>
        <v>0</v>
      </c>
    </row>
    <row r="1524" spans="1:10" x14ac:dyDescent="0.25">
      <c r="A1524" s="167">
        <v>44135</v>
      </c>
      <c r="B1524">
        <v>42</v>
      </c>
      <c r="C1524" t="s">
        <v>151</v>
      </c>
      <c r="D1524">
        <v>14</v>
      </c>
      <c r="E1524">
        <v>10</v>
      </c>
      <c r="F1524">
        <v>0</v>
      </c>
      <c r="G1524">
        <f>SUMIF(C$2:C1524,Historico_y_Forms[[#This Row],[Proyecto]],D$2:D1524)</f>
        <v>269</v>
      </c>
      <c r="H1524">
        <f>SUMIF(C$2:C1524,Historico_y_Forms[[#This Row],[Proyecto]],F$2:F1524)</f>
        <v>14</v>
      </c>
      <c r="I1524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1524">
        <f>SUMIF(C$2:C1524,Historico_y_Forms[[#This Row],[Proyecto]],E$2:E1524)</f>
        <v>190</v>
      </c>
    </row>
    <row r="1525" spans="1:10" x14ac:dyDescent="0.25">
      <c r="A1525" s="167">
        <v>44135</v>
      </c>
      <c r="B1525">
        <v>39</v>
      </c>
      <c r="C1525" t="s">
        <v>178</v>
      </c>
      <c r="D1525">
        <v>10</v>
      </c>
      <c r="E1525">
        <v>3</v>
      </c>
      <c r="F1525">
        <v>0</v>
      </c>
      <c r="G1525">
        <f>SUMIF(C$2:C1525,Historico_y_Forms[[#This Row],[Proyecto]],D$2:D1525)</f>
        <v>145</v>
      </c>
      <c r="H1525">
        <f>SUMIF(C$2:C1525,Historico_y_Forms[[#This Row],[Proyecto]],F$2:F1525)</f>
        <v>10</v>
      </c>
      <c r="I1525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1525">
        <f>SUMIF(C$2:C1525,Historico_y_Forms[[#This Row],[Proyecto]],E$2:E1525)</f>
        <v>131</v>
      </c>
    </row>
    <row r="1526" spans="1:10" x14ac:dyDescent="0.25">
      <c r="A1526" s="167">
        <v>44135</v>
      </c>
      <c r="B1526">
        <v>36</v>
      </c>
      <c r="C1526" t="s">
        <v>145</v>
      </c>
      <c r="D1526">
        <v>5</v>
      </c>
      <c r="E1526">
        <v>0</v>
      </c>
      <c r="F1526">
        <v>1</v>
      </c>
      <c r="G1526">
        <f>SUMIF(C$2:C1526,Historico_y_Forms[[#This Row],[Proyecto]],D$2:D1526)</f>
        <v>231</v>
      </c>
      <c r="H1526">
        <f>SUMIF(C$2:C1526,Historico_y_Forms[[#This Row],[Proyecto]],F$2:F1526)</f>
        <v>9</v>
      </c>
      <c r="I152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1526">
        <f>SUMIF(C$2:C1526,Historico_y_Forms[[#This Row],[Proyecto]],E$2:E1526)</f>
        <v>240</v>
      </c>
    </row>
    <row r="1527" spans="1:10" x14ac:dyDescent="0.25">
      <c r="A1527" s="167">
        <v>44135</v>
      </c>
      <c r="B1527">
        <v>43</v>
      </c>
      <c r="C1527" t="s">
        <v>153</v>
      </c>
      <c r="D1527">
        <v>0</v>
      </c>
      <c r="E1527">
        <v>0</v>
      </c>
      <c r="F1527">
        <v>0</v>
      </c>
      <c r="G1527">
        <f>SUMIF(C$2:C1527,Historico_y_Forms[[#This Row],[Proyecto]],D$2:D1527)</f>
        <v>89</v>
      </c>
      <c r="H1527">
        <f>SUMIF(C$2:C1527,Historico_y_Forms[[#This Row],[Proyecto]],F$2:F1527)</f>
        <v>6</v>
      </c>
      <c r="I152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27">
        <f>SUMIF(C$2:C1527,Historico_y_Forms[[#This Row],[Proyecto]],E$2:E1527)</f>
        <v>24</v>
      </c>
    </row>
    <row r="1528" spans="1:10" x14ac:dyDescent="0.25">
      <c r="A1528" s="167">
        <v>44135</v>
      </c>
      <c r="B1528">
        <v>21</v>
      </c>
      <c r="C1528" t="s">
        <v>139</v>
      </c>
      <c r="D1528">
        <v>0</v>
      </c>
      <c r="E1528">
        <v>0</v>
      </c>
      <c r="F1528">
        <v>0</v>
      </c>
      <c r="G1528">
        <f>SUMIF(C$2:C1528,Historico_y_Forms[[#This Row],[Proyecto]],D$2:D1528)</f>
        <v>0</v>
      </c>
      <c r="H1528">
        <f>SUMIF(C$2:C1528,Historico_y_Forms[[#This Row],[Proyecto]],F$2:F1528)</f>
        <v>0</v>
      </c>
      <c r="I152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528">
        <f>SUMIF(C$2:C1528,Historico_y_Forms[[#This Row],[Proyecto]],E$2:E1528)</f>
        <v>0</v>
      </c>
    </row>
    <row r="1529" spans="1:10" x14ac:dyDescent="0.25">
      <c r="A1529" s="167">
        <v>44135</v>
      </c>
      <c r="B1529">
        <v>2</v>
      </c>
      <c r="C1529" t="s">
        <v>51</v>
      </c>
      <c r="D1529">
        <v>0</v>
      </c>
      <c r="E1529">
        <v>0</v>
      </c>
      <c r="F1529">
        <v>0</v>
      </c>
      <c r="G1529">
        <f>SUMIF(C$2:C1529,Historico_y_Forms[[#This Row],[Proyecto]],D$2:D1529)</f>
        <v>0</v>
      </c>
      <c r="H1529">
        <f>SUMIF(C$2:C1529,Historico_y_Forms[[#This Row],[Proyecto]],F$2:F1529)</f>
        <v>0</v>
      </c>
      <c r="I1529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529">
        <f>SUMIF(C$2:C1529,Historico_y_Forms[[#This Row],[Proyecto]],E$2:E1529)</f>
        <v>0</v>
      </c>
    </row>
    <row r="1530" spans="1:10" x14ac:dyDescent="0.25">
      <c r="A1530" s="167">
        <v>44135</v>
      </c>
      <c r="B1530">
        <v>3</v>
      </c>
      <c r="C1530" t="s">
        <v>52</v>
      </c>
      <c r="D1530">
        <v>0</v>
      </c>
      <c r="E1530">
        <v>0</v>
      </c>
      <c r="F1530">
        <v>0</v>
      </c>
      <c r="G1530">
        <f>SUMIF(C$2:C1530,Historico_y_Forms[[#This Row],[Proyecto]],D$2:D1530)</f>
        <v>0</v>
      </c>
      <c r="H1530">
        <f>SUMIF(C$2:C1530,Historico_y_Forms[[#This Row],[Proyecto]],F$2:F1530)</f>
        <v>0</v>
      </c>
      <c r="I1530">
        <f>VLOOKUP(Historico_y_Forms[[#This Row],[Proyecto]],Dim_Proyectos[[#All],[Proyecto]:[Fecha de terminacion]],5,0)-Historico_y_Forms[[#This Row],[Ventas acumuladas]]+Historico_y_Forms[[#This Row],[Desistimientos acumulados]]</f>
        <v>372</v>
      </c>
      <c r="J1530">
        <f>SUMIF(C$2:C1530,Historico_y_Forms[[#This Row],[Proyecto]],E$2:E1530)</f>
        <v>0</v>
      </c>
    </row>
    <row r="1531" spans="1:10" x14ac:dyDescent="0.25">
      <c r="A1531" s="167">
        <v>44135</v>
      </c>
      <c r="B1531">
        <v>1</v>
      </c>
      <c r="C1531" t="s">
        <v>50</v>
      </c>
      <c r="D1531">
        <v>9</v>
      </c>
      <c r="E1531">
        <v>13</v>
      </c>
      <c r="F1531">
        <v>11</v>
      </c>
      <c r="G1531">
        <f>SUMIF(C$2:C1531,Historico_y_Forms[[#This Row],[Proyecto]],D$2:D1531)</f>
        <v>554</v>
      </c>
      <c r="H1531">
        <f>SUMIF(C$2:C1531,Historico_y_Forms[[#This Row],[Proyecto]],F$2:F1531)</f>
        <v>71</v>
      </c>
      <c r="I153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531">
        <f>SUMIF(C$2:C1531,Historico_y_Forms[[#This Row],[Proyecto]],E$2:E1531)</f>
        <v>455</v>
      </c>
    </row>
    <row r="1532" spans="1:10" x14ac:dyDescent="0.25">
      <c r="A1532" s="167">
        <v>44165</v>
      </c>
      <c r="B1532">
        <v>22</v>
      </c>
      <c r="C1532" t="s">
        <v>140</v>
      </c>
      <c r="D1532">
        <v>0</v>
      </c>
      <c r="E1532">
        <v>0</v>
      </c>
      <c r="F1532">
        <v>0</v>
      </c>
      <c r="G1532">
        <f>SUMIF(C$2:C1532,Historico_y_Forms[[#This Row],[Proyecto]],D$2:D1532)</f>
        <v>0</v>
      </c>
      <c r="H1532">
        <f>SUMIF(C$2:C1532,Historico_y_Forms[[#This Row],[Proyecto]],F$2:F1532)</f>
        <v>0</v>
      </c>
      <c r="I153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532">
        <f>SUMIF(C$2:C1532,Historico_y_Forms[[#This Row],[Proyecto]],E$2:E1532)</f>
        <v>0</v>
      </c>
    </row>
    <row r="1533" spans="1:10" x14ac:dyDescent="0.25">
      <c r="A1533" s="167">
        <v>44165</v>
      </c>
      <c r="B1533">
        <v>16</v>
      </c>
      <c r="C1533" t="s">
        <v>136</v>
      </c>
      <c r="D1533">
        <v>0</v>
      </c>
      <c r="E1533">
        <v>0</v>
      </c>
      <c r="F1533">
        <v>0</v>
      </c>
      <c r="G1533">
        <f>SUMIF(C$2:C1533,Historico_y_Forms[[#This Row],[Proyecto]],D$2:D1533)</f>
        <v>0</v>
      </c>
      <c r="H1533">
        <f>SUMIF(C$2:C1533,Historico_y_Forms[[#This Row],[Proyecto]],F$2:F1533)</f>
        <v>0</v>
      </c>
      <c r="I15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33">
        <f>SUMIF(C$2:C1533,Historico_y_Forms[[#This Row],[Proyecto]],E$2:E1533)</f>
        <v>0</v>
      </c>
    </row>
    <row r="1534" spans="1:10" x14ac:dyDescent="0.25">
      <c r="A1534" s="167">
        <v>44165</v>
      </c>
      <c r="B1534">
        <v>17</v>
      </c>
      <c r="C1534" t="s">
        <v>137</v>
      </c>
      <c r="D1534">
        <v>0</v>
      </c>
      <c r="E1534">
        <v>0</v>
      </c>
      <c r="F1534">
        <v>0</v>
      </c>
      <c r="G1534">
        <f>SUMIF(C$2:C1534,Historico_y_Forms[[#This Row],[Proyecto]],D$2:D1534)</f>
        <v>0</v>
      </c>
      <c r="H1534">
        <f>SUMIF(C$2:C1534,Historico_y_Forms[[#This Row],[Proyecto]],F$2:F1534)</f>
        <v>0</v>
      </c>
      <c r="I153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34">
        <f>SUMIF(C$2:C1534,Historico_y_Forms[[#This Row],[Proyecto]],E$2:E1534)</f>
        <v>0</v>
      </c>
    </row>
    <row r="1535" spans="1:10" x14ac:dyDescent="0.25">
      <c r="A1535" s="167">
        <v>44165</v>
      </c>
      <c r="B1535">
        <v>11</v>
      </c>
      <c r="C1535" t="s">
        <v>131</v>
      </c>
      <c r="D1535">
        <v>6</v>
      </c>
      <c r="E1535">
        <v>10</v>
      </c>
      <c r="F1535">
        <v>4</v>
      </c>
      <c r="G1535">
        <f>SUMIF(C$2:C1535,Historico_y_Forms[[#This Row],[Proyecto]],D$2:D1535)</f>
        <v>414</v>
      </c>
      <c r="H1535">
        <f>SUMIF(C$2:C1535,Historico_y_Forms[[#This Row],[Proyecto]],F$2:F1535)</f>
        <v>46</v>
      </c>
      <c r="I1535">
        <f>VLOOKUP(Historico_y_Forms[[#This Row],[Proyecto]],Dim_Proyectos[[#All],[Proyecto]:[Fecha de terminacion]],5,0)-Historico_y_Forms[[#This Row],[Ventas acumuladas]]+Historico_y_Forms[[#This Row],[Desistimientos acumulados]]</f>
        <v>245</v>
      </c>
      <c r="J1535">
        <f>SUMIF(C$2:C1535,Historico_y_Forms[[#This Row],[Proyecto]],E$2:E1535)</f>
        <v>305</v>
      </c>
    </row>
    <row r="1536" spans="1:10" x14ac:dyDescent="0.25">
      <c r="A1536" s="167">
        <v>44165</v>
      </c>
      <c r="B1536">
        <v>40</v>
      </c>
      <c r="C1536" t="s">
        <v>149</v>
      </c>
      <c r="D1536">
        <v>0</v>
      </c>
      <c r="E1536">
        <v>0</v>
      </c>
      <c r="F1536">
        <v>0</v>
      </c>
      <c r="G1536">
        <f>SUMIF(C$2:C1536,Historico_y_Forms[[#This Row],[Proyecto]],D$2:D1536)</f>
        <v>396</v>
      </c>
      <c r="H1536">
        <f>SUMIF(C$2:C1536,Historico_y_Forms[[#This Row],[Proyecto]],F$2:F1536)</f>
        <v>0</v>
      </c>
      <c r="I15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536">
        <f>SUMIF(C$2:C1536,Historico_y_Forms[[#This Row],[Proyecto]],E$2:E1536)</f>
        <v>0</v>
      </c>
    </row>
    <row r="1537" spans="1:10" x14ac:dyDescent="0.25">
      <c r="A1537" s="167">
        <v>44165</v>
      </c>
      <c r="B1537">
        <v>12</v>
      </c>
      <c r="C1537" t="s">
        <v>132</v>
      </c>
      <c r="D1537">
        <v>0</v>
      </c>
      <c r="E1537">
        <v>0</v>
      </c>
      <c r="F1537">
        <v>0</v>
      </c>
      <c r="G1537">
        <f>SUMIF(C$2:C1537,Historico_y_Forms[[#This Row],[Proyecto]],D$2:D1537)</f>
        <v>0</v>
      </c>
      <c r="H1537">
        <f>SUMIF(C$2:C1537,Historico_y_Forms[[#This Row],[Proyecto]],F$2:F1537)</f>
        <v>0</v>
      </c>
      <c r="I153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537">
        <f>SUMIF(C$2:C1537,Historico_y_Forms[[#This Row],[Proyecto]],E$2:E1537)</f>
        <v>0</v>
      </c>
    </row>
    <row r="1538" spans="1:10" x14ac:dyDescent="0.25">
      <c r="A1538" s="167">
        <v>44165</v>
      </c>
      <c r="B1538">
        <v>13</v>
      </c>
      <c r="C1538" t="s">
        <v>133</v>
      </c>
      <c r="D1538">
        <v>0</v>
      </c>
      <c r="E1538">
        <v>0</v>
      </c>
      <c r="F1538">
        <v>0</v>
      </c>
      <c r="G1538">
        <f>SUMIF(C$2:C1538,Historico_y_Forms[[#This Row],[Proyecto]],D$2:D1538)</f>
        <v>0</v>
      </c>
      <c r="H1538">
        <f>SUMIF(C$2:C1538,Historico_y_Forms[[#This Row],[Proyecto]],F$2:F1538)</f>
        <v>0</v>
      </c>
      <c r="I153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538">
        <f>SUMIF(C$2:C1538,Historico_y_Forms[[#This Row],[Proyecto]],E$2:E1538)</f>
        <v>0</v>
      </c>
    </row>
    <row r="1539" spans="1:10" x14ac:dyDescent="0.25">
      <c r="A1539" s="167">
        <v>44165</v>
      </c>
      <c r="B1539">
        <v>14</v>
      </c>
      <c r="C1539" t="s">
        <v>134</v>
      </c>
      <c r="D1539">
        <v>0</v>
      </c>
      <c r="E1539">
        <v>0</v>
      </c>
      <c r="F1539">
        <v>0</v>
      </c>
      <c r="G1539">
        <f>SUMIF(C$2:C1539,Historico_y_Forms[[#This Row],[Proyecto]],D$2:D1539)</f>
        <v>0</v>
      </c>
      <c r="H1539">
        <f>SUMIF(C$2:C1539,Historico_y_Forms[[#This Row],[Proyecto]],F$2:F1539)</f>
        <v>0</v>
      </c>
      <c r="I153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539">
        <f>SUMIF(C$2:C1539,Historico_y_Forms[[#This Row],[Proyecto]],E$2:E1539)</f>
        <v>0</v>
      </c>
    </row>
    <row r="1540" spans="1:10" x14ac:dyDescent="0.25">
      <c r="A1540" s="167">
        <v>44165</v>
      </c>
      <c r="B1540">
        <v>15</v>
      </c>
      <c r="C1540" t="s">
        <v>135</v>
      </c>
      <c r="D1540">
        <v>0</v>
      </c>
      <c r="E1540">
        <v>0</v>
      </c>
      <c r="F1540">
        <v>0</v>
      </c>
      <c r="G1540">
        <f>SUMIF(C$2:C1540,Historico_y_Forms[[#This Row],[Proyecto]],D$2:D1540)</f>
        <v>0</v>
      </c>
      <c r="H1540">
        <f>SUMIF(C$2:C1540,Historico_y_Forms[[#This Row],[Proyecto]],F$2:F1540)</f>
        <v>0</v>
      </c>
      <c r="I154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540">
        <f>SUMIF(C$2:C1540,Historico_y_Forms[[#This Row],[Proyecto]],E$2:E1540)</f>
        <v>0</v>
      </c>
    </row>
    <row r="1541" spans="1:10" x14ac:dyDescent="0.25">
      <c r="A1541" s="167">
        <v>44165</v>
      </c>
      <c r="B1541">
        <v>41</v>
      </c>
      <c r="C1541" t="s">
        <v>150</v>
      </c>
      <c r="D1541">
        <v>1</v>
      </c>
      <c r="E1541">
        <v>0</v>
      </c>
      <c r="F1541">
        <v>0</v>
      </c>
      <c r="G1541">
        <f>SUMIF(C$2:C1541,Historico_y_Forms[[#This Row],[Proyecto]],D$2:D1541)</f>
        <v>154</v>
      </c>
      <c r="H1541">
        <f>SUMIF(C$2:C1541,Historico_y_Forms[[#This Row],[Proyecto]],F$2:F1541)</f>
        <v>0</v>
      </c>
      <c r="I154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541">
        <f>SUMIF(C$2:C1541,Historico_y_Forms[[#This Row],[Proyecto]],E$2:E1541)</f>
        <v>156</v>
      </c>
    </row>
    <row r="1542" spans="1:10" x14ac:dyDescent="0.25">
      <c r="A1542" s="167">
        <v>44165</v>
      </c>
      <c r="B1542">
        <v>10</v>
      </c>
      <c r="C1542" t="s">
        <v>81</v>
      </c>
      <c r="D1542">
        <v>0</v>
      </c>
      <c r="E1542">
        <v>0</v>
      </c>
      <c r="F1542">
        <v>0</v>
      </c>
      <c r="G1542">
        <f>SUMIF(C$2:C1542,Historico_y_Forms[[#This Row],[Proyecto]],D$2:D1542)</f>
        <v>0</v>
      </c>
      <c r="H1542">
        <f>SUMIF(C$2:C1542,Historico_y_Forms[[#This Row],[Proyecto]],F$2:F1542)</f>
        <v>0</v>
      </c>
      <c r="I154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542">
        <f>SUMIF(C$2:C1542,Historico_y_Forms[[#This Row],[Proyecto]],E$2:E1542)</f>
        <v>0</v>
      </c>
    </row>
    <row r="1543" spans="1:10" x14ac:dyDescent="0.25">
      <c r="A1543" s="167">
        <v>44165</v>
      </c>
      <c r="B1543">
        <v>23</v>
      </c>
      <c r="C1543" t="s">
        <v>142</v>
      </c>
      <c r="D1543">
        <v>0</v>
      </c>
      <c r="E1543">
        <v>0</v>
      </c>
      <c r="F1543">
        <v>1</v>
      </c>
      <c r="G1543">
        <f>SUMIF(C$2:C1543,Historico_y_Forms[[#This Row],[Proyecto]],D$2:D1543)</f>
        <v>104</v>
      </c>
      <c r="H1543">
        <f>SUMIF(C$2:C1543,Historico_y_Forms[[#This Row],[Proyecto]],F$2:F1543)</f>
        <v>3</v>
      </c>
      <c r="I15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43">
        <f>SUMIF(C$2:C1543,Historico_y_Forms[[#This Row],[Proyecto]],E$2:E1543)</f>
        <v>0</v>
      </c>
    </row>
    <row r="1544" spans="1:10" x14ac:dyDescent="0.25">
      <c r="A1544" s="167">
        <v>44165</v>
      </c>
      <c r="B1544">
        <v>24</v>
      </c>
      <c r="C1544" t="s">
        <v>143</v>
      </c>
      <c r="D1544">
        <v>3</v>
      </c>
      <c r="E1544">
        <v>0</v>
      </c>
      <c r="F1544">
        <v>0</v>
      </c>
      <c r="G1544">
        <f>SUMIF(C$2:C1544,Historico_y_Forms[[#This Row],[Proyecto]],D$2:D1544)</f>
        <v>112</v>
      </c>
      <c r="H1544">
        <f>SUMIF(C$2:C1544,Historico_y_Forms[[#This Row],[Proyecto]],F$2:F1544)</f>
        <v>17</v>
      </c>
      <c r="I154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544">
        <f>SUMIF(C$2:C1544,Historico_y_Forms[[#This Row],[Proyecto]],E$2:E1544)</f>
        <v>102</v>
      </c>
    </row>
    <row r="1545" spans="1:10" x14ac:dyDescent="0.25">
      <c r="A1545" s="167">
        <v>44165</v>
      </c>
      <c r="B1545">
        <v>25</v>
      </c>
      <c r="C1545" t="s">
        <v>92</v>
      </c>
      <c r="D1545">
        <v>0</v>
      </c>
      <c r="E1545">
        <v>0</v>
      </c>
      <c r="F1545">
        <v>0</v>
      </c>
      <c r="G1545">
        <f>SUMIF(C$2:C1545,Historico_y_Forms[[#This Row],[Proyecto]],D$2:D1545)</f>
        <v>0</v>
      </c>
      <c r="H1545">
        <f>SUMIF(C$2:C1545,Historico_y_Forms[[#This Row],[Proyecto]],F$2:F1545)</f>
        <v>0</v>
      </c>
      <c r="I154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45">
        <f>SUMIF(C$2:C1545,Historico_y_Forms[[#This Row],[Proyecto]],E$2:E1545)</f>
        <v>0</v>
      </c>
    </row>
    <row r="1546" spans="1:10" x14ac:dyDescent="0.25">
      <c r="A1546" s="167">
        <v>44165</v>
      </c>
      <c r="B1546">
        <v>26</v>
      </c>
      <c r="C1546" t="s">
        <v>141</v>
      </c>
      <c r="D1546">
        <v>10</v>
      </c>
      <c r="E1546">
        <v>5</v>
      </c>
      <c r="F1546">
        <v>0</v>
      </c>
      <c r="G1546">
        <f>SUMIF(C$2:C1546,Historico_y_Forms[[#This Row],[Proyecto]],D$2:D1546)</f>
        <v>25</v>
      </c>
      <c r="H1546">
        <f>SUMIF(C$2:C1546,Historico_y_Forms[[#This Row],[Proyecto]],F$2:F1546)</f>
        <v>0</v>
      </c>
      <c r="I1546">
        <f>VLOOKUP(Historico_y_Forms[[#This Row],[Proyecto]],Dim_Proyectos[[#All],[Proyecto]:[Fecha de terminacion]],5,0)-Historico_y_Forms[[#This Row],[Ventas acumuladas]]+Historico_y_Forms[[#This Row],[Desistimientos acumulados]]</f>
        <v>95</v>
      </c>
      <c r="J1546">
        <f>SUMIF(C$2:C1546,Historico_y_Forms[[#This Row],[Proyecto]],E$2:E1546)</f>
        <v>10</v>
      </c>
    </row>
    <row r="1547" spans="1:10" x14ac:dyDescent="0.25">
      <c r="A1547" s="167">
        <v>44165</v>
      </c>
      <c r="B1547">
        <v>7</v>
      </c>
      <c r="C1547" t="s">
        <v>128</v>
      </c>
      <c r="D1547">
        <v>0</v>
      </c>
      <c r="E1547">
        <v>0</v>
      </c>
      <c r="F1547">
        <v>0</v>
      </c>
      <c r="G1547">
        <f>SUMIF(C$2:C1547,Historico_y_Forms[[#This Row],[Proyecto]],D$2:D1547)</f>
        <v>0</v>
      </c>
      <c r="H1547">
        <f>SUMIF(C$2:C1547,Historico_y_Forms[[#This Row],[Proyecto]],F$2:F1547)</f>
        <v>0</v>
      </c>
      <c r="I154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47">
        <f>SUMIF(C$2:C1547,Historico_y_Forms[[#This Row],[Proyecto]],E$2:E1547)</f>
        <v>0</v>
      </c>
    </row>
    <row r="1548" spans="1:10" x14ac:dyDescent="0.25">
      <c r="A1548" s="167">
        <v>44165</v>
      </c>
      <c r="B1548">
        <v>27</v>
      </c>
      <c r="C1548" t="s">
        <v>30</v>
      </c>
      <c r="D1548">
        <v>0</v>
      </c>
      <c r="E1548">
        <v>0</v>
      </c>
      <c r="F1548">
        <v>0</v>
      </c>
      <c r="G1548">
        <f>SUMIF(C$2:C1548,Historico_y_Forms[[#This Row],[Proyecto]],D$2:D1548)</f>
        <v>0</v>
      </c>
      <c r="H1548">
        <f>SUMIF(C$2:C1548,Historico_y_Forms[[#This Row],[Proyecto]],F$2:F1548)</f>
        <v>0</v>
      </c>
      <c r="I154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48">
        <f>SUMIF(C$2:C1548,Historico_y_Forms[[#This Row],[Proyecto]],E$2:E1548)</f>
        <v>0</v>
      </c>
    </row>
    <row r="1549" spans="1:10" x14ac:dyDescent="0.25">
      <c r="A1549" s="167">
        <v>44165</v>
      </c>
      <c r="B1549">
        <v>28</v>
      </c>
      <c r="C1549" t="s">
        <v>31</v>
      </c>
      <c r="D1549">
        <v>0</v>
      </c>
      <c r="E1549">
        <v>0</v>
      </c>
      <c r="F1549">
        <v>0</v>
      </c>
      <c r="G1549">
        <f>SUMIF(C$2:C1549,Historico_y_Forms[[#This Row],[Proyecto]],D$2:D1549)</f>
        <v>0</v>
      </c>
      <c r="H1549">
        <f>SUMIF(C$2:C1549,Historico_y_Forms[[#This Row],[Proyecto]],F$2:F1549)</f>
        <v>0</v>
      </c>
      <c r="I15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49">
        <f>SUMIF(C$2:C1549,Historico_y_Forms[[#This Row],[Proyecto]],E$2:E1549)</f>
        <v>0</v>
      </c>
    </row>
    <row r="1550" spans="1:10" x14ac:dyDescent="0.25">
      <c r="A1550" s="167">
        <v>44165</v>
      </c>
      <c r="B1550">
        <v>44</v>
      </c>
      <c r="C1550" t="s">
        <v>154</v>
      </c>
      <c r="D1550">
        <v>0</v>
      </c>
      <c r="E1550">
        <v>0</v>
      </c>
      <c r="F1550">
        <v>0</v>
      </c>
      <c r="G1550">
        <f>SUMIF(C$2:C1550,Historico_y_Forms[[#This Row],[Proyecto]],D$2:D1550)</f>
        <v>96</v>
      </c>
      <c r="H1550">
        <f>SUMIF(C$2:C1550,Historico_y_Forms[[#This Row],[Proyecto]],F$2:F1550)</f>
        <v>6</v>
      </c>
      <c r="I1550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50">
        <f>SUMIF(C$2:C1550,Historico_y_Forms[[#This Row],[Proyecto]],E$2:E1550)</f>
        <v>96</v>
      </c>
    </row>
    <row r="1551" spans="1:10" x14ac:dyDescent="0.25">
      <c r="A1551" s="167">
        <v>44165</v>
      </c>
      <c r="B1551">
        <v>37</v>
      </c>
      <c r="C1551" t="s">
        <v>146</v>
      </c>
      <c r="D1551">
        <v>2</v>
      </c>
      <c r="E1551">
        <v>0</v>
      </c>
      <c r="F1551">
        <v>0</v>
      </c>
      <c r="G1551">
        <f>SUMIF(C$2:C1551,Historico_y_Forms[[#This Row],[Proyecto]],D$2:D1551)</f>
        <v>192</v>
      </c>
      <c r="H1551">
        <f>SUMIF(C$2:C1551,Historico_y_Forms[[#This Row],[Proyecto]],F$2:F1551)</f>
        <v>0</v>
      </c>
      <c r="I155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551">
        <f>SUMIF(C$2:C1551,Historico_y_Forms[[#This Row],[Proyecto]],E$2:E1551)</f>
        <v>196</v>
      </c>
    </row>
    <row r="1552" spans="1:10" x14ac:dyDescent="0.25">
      <c r="A1552" s="167">
        <v>44165</v>
      </c>
      <c r="B1552">
        <v>6</v>
      </c>
      <c r="C1552" t="s">
        <v>127</v>
      </c>
      <c r="D1552">
        <v>20</v>
      </c>
      <c r="E1552">
        <v>15</v>
      </c>
      <c r="F1552">
        <v>0</v>
      </c>
      <c r="G1552">
        <f>SUMIF(C$2:C1552,Historico_y_Forms[[#This Row],[Proyecto]],D$2:D1552)</f>
        <v>111</v>
      </c>
      <c r="H1552">
        <f>SUMIF(C$2:C1552,Historico_y_Forms[[#This Row],[Proyecto]],F$2:F1552)</f>
        <v>4</v>
      </c>
      <c r="I1552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1552">
        <f>SUMIF(C$2:C1552,Historico_y_Forms[[#This Row],[Proyecto]],E$2:E1552)</f>
        <v>90</v>
      </c>
    </row>
    <row r="1553" spans="1:10" x14ac:dyDescent="0.25">
      <c r="A1553" s="167">
        <v>44165</v>
      </c>
      <c r="B1553">
        <v>5</v>
      </c>
      <c r="C1553" t="s">
        <v>125</v>
      </c>
      <c r="D1553">
        <v>7</v>
      </c>
      <c r="E1553">
        <v>0</v>
      </c>
      <c r="F1553">
        <v>1</v>
      </c>
      <c r="G1553">
        <f>SUMIF(C$2:C1553,Historico_y_Forms[[#This Row],[Proyecto]],D$2:D1553)</f>
        <v>227</v>
      </c>
      <c r="H1553">
        <f>SUMIF(C$2:C1553,Historico_y_Forms[[#This Row],[Proyecto]],F$2:F1553)</f>
        <v>15</v>
      </c>
      <c r="I1553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553">
        <f>SUMIF(C$2:C1553,Historico_y_Forms[[#This Row],[Proyecto]],E$2:E1553)</f>
        <v>215</v>
      </c>
    </row>
    <row r="1554" spans="1:10" x14ac:dyDescent="0.25">
      <c r="A1554" s="167">
        <v>44165</v>
      </c>
      <c r="B1554">
        <v>38</v>
      </c>
      <c r="C1554" t="s">
        <v>147</v>
      </c>
      <c r="D1554">
        <v>0</v>
      </c>
      <c r="E1554">
        <v>0</v>
      </c>
      <c r="F1554">
        <v>0</v>
      </c>
      <c r="G1554">
        <f>SUMIF(C$2:C1554,Historico_y_Forms[[#This Row],[Proyecto]],D$2:D1554)</f>
        <v>196</v>
      </c>
      <c r="H1554">
        <f>SUMIF(C$2:C1554,Historico_y_Forms[[#This Row],[Proyecto]],F$2:F1554)</f>
        <v>5</v>
      </c>
      <c r="I15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54">
        <f>SUMIF(C$2:C1554,Historico_y_Forms[[#This Row],[Proyecto]],E$2:E1554)</f>
        <v>0</v>
      </c>
    </row>
    <row r="1555" spans="1:10" x14ac:dyDescent="0.25">
      <c r="A1555" s="167">
        <v>44165</v>
      </c>
      <c r="B1555">
        <v>4</v>
      </c>
      <c r="C1555" t="s">
        <v>126</v>
      </c>
      <c r="D1555">
        <v>2</v>
      </c>
      <c r="E1555">
        <v>270</v>
      </c>
      <c r="F1555">
        <v>2</v>
      </c>
      <c r="G1555">
        <f>SUMIF(C$2:C1555,Historico_y_Forms[[#This Row],[Proyecto]],D$2:D1555)</f>
        <v>270</v>
      </c>
      <c r="H1555">
        <f>SUMIF(C$2:C1555,Historico_y_Forms[[#This Row],[Proyecto]],F$2:F1555)</f>
        <v>32</v>
      </c>
      <c r="I1555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555">
        <f>SUMIF(C$2:C1555,Historico_y_Forms[[#This Row],[Proyecto]],E$2:E1555)</f>
        <v>4502</v>
      </c>
    </row>
    <row r="1556" spans="1:10" x14ac:dyDescent="0.25">
      <c r="A1556" s="167">
        <v>44165</v>
      </c>
      <c r="B1556">
        <v>8</v>
      </c>
      <c r="C1556" t="s">
        <v>77</v>
      </c>
      <c r="D1556">
        <v>4</v>
      </c>
      <c r="E1556">
        <v>3</v>
      </c>
      <c r="F1556">
        <v>0</v>
      </c>
      <c r="G1556">
        <f>SUMIF(C$2:C1556,Historico_y_Forms[[#This Row],[Proyecto]],D$2:D1556)</f>
        <v>106</v>
      </c>
      <c r="H1556">
        <f>SUMIF(C$2:C1556,Historico_y_Forms[[#This Row],[Proyecto]],F$2:F1556)</f>
        <v>18</v>
      </c>
      <c r="I1556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556">
        <f>SUMIF(C$2:C1556,Historico_y_Forms[[#This Row],[Proyecto]],E$2:E1556)</f>
        <v>90</v>
      </c>
    </row>
    <row r="1557" spans="1:10" x14ac:dyDescent="0.25">
      <c r="A1557" s="167">
        <v>44165</v>
      </c>
      <c r="B1557">
        <v>18</v>
      </c>
      <c r="C1557" t="s">
        <v>152</v>
      </c>
      <c r="D1557">
        <v>0</v>
      </c>
      <c r="E1557">
        <v>0</v>
      </c>
      <c r="F1557">
        <v>0</v>
      </c>
      <c r="G1557">
        <f>SUMIF(C$2:C1557,Historico_y_Forms[[#This Row],[Proyecto]],D$2:D1557)</f>
        <v>169</v>
      </c>
      <c r="H1557">
        <f>SUMIF(C$2:C1557,Historico_y_Forms[[#This Row],[Proyecto]],F$2:F1557)</f>
        <v>5</v>
      </c>
      <c r="I155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557">
        <f>SUMIF(C$2:C1557,Historico_y_Forms[[#This Row],[Proyecto]],E$2:E1557)</f>
        <v>176</v>
      </c>
    </row>
    <row r="1558" spans="1:10" x14ac:dyDescent="0.25">
      <c r="A1558" s="167">
        <v>44165</v>
      </c>
      <c r="B1558">
        <v>19</v>
      </c>
      <c r="C1558" t="s">
        <v>138</v>
      </c>
      <c r="D1558">
        <v>2</v>
      </c>
      <c r="E1558">
        <v>0</v>
      </c>
      <c r="F1558">
        <v>0</v>
      </c>
      <c r="G1558">
        <f>SUMIF(C$2:C1558,Historico_y_Forms[[#This Row],[Proyecto]],D$2:D1558)</f>
        <v>188</v>
      </c>
      <c r="H1558">
        <f>SUMIF(C$2:C1558,Historico_y_Forms[[#This Row],[Proyecto]],F$2:F1558)</f>
        <v>13</v>
      </c>
      <c r="I15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58">
        <f>SUMIF(C$2:C1558,Historico_y_Forms[[#This Row],[Proyecto]],E$2:E1558)</f>
        <v>176</v>
      </c>
    </row>
    <row r="1559" spans="1:10" x14ac:dyDescent="0.25">
      <c r="A1559" s="167">
        <v>44165</v>
      </c>
      <c r="B1559">
        <v>20</v>
      </c>
      <c r="C1559" t="s">
        <v>88</v>
      </c>
      <c r="D1559">
        <v>18</v>
      </c>
      <c r="E1559">
        <v>6</v>
      </c>
      <c r="F1559">
        <v>0</v>
      </c>
      <c r="G1559">
        <f>SUMIF(C$2:C1559,Historico_y_Forms[[#This Row],[Proyecto]],D$2:D1559)</f>
        <v>34</v>
      </c>
      <c r="H1559">
        <f>SUMIF(C$2:C1559,Historico_y_Forms[[#This Row],[Proyecto]],F$2:F1559)</f>
        <v>0</v>
      </c>
      <c r="I1559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1559">
        <f>SUMIF(C$2:C1559,Historico_y_Forms[[#This Row],[Proyecto]],E$2:E1559)</f>
        <v>12</v>
      </c>
    </row>
    <row r="1560" spans="1:10" x14ac:dyDescent="0.25">
      <c r="A1560" s="167">
        <v>44165</v>
      </c>
      <c r="B1560">
        <v>45</v>
      </c>
      <c r="C1560" t="s">
        <v>155</v>
      </c>
      <c r="D1560">
        <v>0</v>
      </c>
      <c r="E1560">
        <v>0</v>
      </c>
      <c r="F1560">
        <v>1</v>
      </c>
      <c r="G1560">
        <f>SUMIF(C$2:C1560,Historico_y_Forms[[#This Row],[Proyecto]],D$2:D1560)</f>
        <v>133</v>
      </c>
      <c r="H1560">
        <f>SUMIF(C$2:C1560,Historico_y_Forms[[#This Row],[Proyecto]],F$2:F1560)</f>
        <v>2</v>
      </c>
      <c r="I156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560">
        <f>SUMIF(C$2:C1560,Historico_y_Forms[[#This Row],[Proyecto]],E$2:E1560)</f>
        <v>0</v>
      </c>
    </row>
    <row r="1561" spans="1:10" x14ac:dyDescent="0.25">
      <c r="A1561" s="167">
        <v>44165</v>
      </c>
      <c r="B1561">
        <v>31</v>
      </c>
      <c r="C1561" t="s">
        <v>97</v>
      </c>
      <c r="D1561">
        <v>0</v>
      </c>
      <c r="E1561">
        <v>0</v>
      </c>
      <c r="F1561">
        <v>0</v>
      </c>
      <c r="G1561">
        <f>SUMIF(C$2:C1561,Historico_y_Forms[[#This Row],[Proyecto]],D$2:D1561)</f>
        <v>0</v>
      </c>
      <c r="H1561">
        <f>SUMIF(C$2:C1561,Historico_y_Forms[[#This Row],[Proyecto]],F$2:F1561)</f>
        <v>0</v>
      </c>
      <c r="I156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61">
        <f>SUMIF(C$2:C1561,Historico_y_Forms[[#This Row],[Proyecto]],E$2:E1561)</f>
        <v>0</v>
      </c>
    </row>
    <row r="1562" spans="1:10" x14ac:dyDescent="0.25">
      <c r="A1562" s="167">
        <v>44165</v>
      </c>
      <c r="B1562">
        <v>32</v>
      </c>
      <c r="C1562" t="s">
        <v>100</v>
      </c>
      <c r="D1562">
        <v>0</v>
      </c>
      <c r="E1562">
        <v>0</v>
      </c>
      <c r="F1562">
        <v>0</v>
      </c>
      <c r="G1562">
        <f>SUMIF(C$2:C1562,Historico_y_Forms[[#This Row],[Proyecto]],D$2:D1562)</f>
        <v>0</v>
      </c>
      <c r="H1562">
        <f>SUMIF(C$2:C1562,Historico_y_Forms[[#This Row],[Proyecto]],F$2:F1562)</f>
        <v>0</v>
      </c>
      <c r="I156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62">
        <f>SUMIF(C$2:C1562,Historico_y_Forms[[#This Row],[Proyecto]],E$2:E1562)</f>
        <v>0</v>
      </c>
    </row>
    <row r="1563" spans="1:10" x14ac:dyDescent="0.25">
      <c r="A1563" s="167">
        <v>44165</v>
      </c>
      <c r="B1563">
        <v>33</v>
      </c>
      <c r="C1563" t="s">
        <v>101</v>
      </c>
      <c r="D1563">
        <v>0</v>
      </c>
      <c r="E1563">
        <v>0</v>
      </c>
      <c r="F1563">
        <v>0</v>
      </c>
      <c r="G1563">
        <f>SUMIF(C$2:C1563,Historico_y_Forms[[#This Row],[Proyecto]],D$2:D1563)</f>
        <v>0</v>
      </c>
      <c r="H1563">
        <f>SUMIF(C$2:C1563,Historico_y_Forms[[#This Row],[Proyecto]],F$2:F1563)</f>
        <v>0</v>
      </c>
      <c r="I156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563">
        <f>SUMIF(C$2:C1563,Historico_y_Forms[[#This Row],[Proyecto]],E$2:E1563)</f>
        <v>0</v>
      </c>
    </row>
    <row r="1564" spans="1:10" x14ac:dyDescent="0.25">
      <c r="A1564" s="167">
        <v>44165</v>
      </c>
      <c r="B1564">
        <v>34</v>
      </c>
      <c r="C1564" t="s">
        <v>102</v>
      </c>
      <c r="D1564">
        <v>0</v>
      </c>
      <c r="E1564">
        <v>0</v>
      </c>
      <c r="F1564">
        <v>0</v>
      </c>
      <c r="G1564">
        <f>SUMIF(C$2:C1564,Historico_y_Forms[[#This Row],[Proyecto]],D$2:D1564)</f>
        <v>0</v>
      </c>
      <c r="H1564">
        <f>SUMIF(C$2:C1564,Historico_y_Forms[[#This Row],[Proyecto]],F$2:F1564)</f>
        <v>0</v>
      </c>
      <c r="I156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564">
        <f>SUMIF(C$2:C1564,Historico_y_Forms[[#This Row],[Proyecto]],E$2:E1564)</f>
        <v>0</v>
      </c>
    </row>
    <row r="1565" spans="1:10" x14ac:dyDescent="0.25">
      <c r="A1565" s="167">
        <v>44165</v>
      </c>
      <c r="B1565">
        <v>29</v>
      </c>
      <c r="C1565" t="s">
        <v>32</v>
      </c>
      <c r="D1565">
        <v>0</v>
      </c>
      <c r="E1565">
        <v>0</v>
      </c>
      <c r="F1565">
        <v>0</v>
      </c>
      <c r="G1565">
        <f>SUMIF(C$2:C1565,Historico_y_Forms[[#This Row],[Proyecto]],D$2:D1565)</f>
        <v>0</v>
      </c>
      <c r="H1565">
        <f>SUMIF(C$2:C1565,Historico_y_Forms[[#This Row],[Proyecto]],F$2:F1565)</f>
        <v>0</v>
      </c>
      <c r="I156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65">
        <f>SUMIF(C$2:C1565,Historico_y_Forms[[#This Row],[Proyecto]],E$2:E1565)</f>
        <v>0</v>
      </c>
    </row>
    <row r="1566" spans="1:10" x14ac:dyDescent="0.25">
      <c r="A1566" s="167">
        <v>44165</v>
      </c>
      <c r="B1566">
        <v>30</v>
      </c>
      <c r="C1566" t="s">
        <v>33</v>
      </c>
      <c r="D1566">
        <v>0</v>
      </c>
      <c r="E1566">
        <v>0</v>
      </c>
      <c r="F1566">
        <v>0</v>
      </c>
      <c r="G1566">
        <f>SUMIF(C$2:C1566,Historico_y_Forms[[#This Row],[Proyecto]],D$2:D1566)</f>
        <v>0</v>
      </c>
      <c r="H1566">
        <f>SUMIF(C$2:C1566,Historico_y_Forms[[#This Row],[Proyecto]],F$2:F1566)</f>
        <v>0</v>
      </c>
      <c r="I156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566">
        <f>SUMIF(C$2:C1566,Historico_y_Forms[[#This Row],[Proyecto]],E$2:E1566)</f>
        <v>0</v>
      </c>
    </row>
    <row r="1567" spans="1:10" x14ac:dyDescent="0.25">
      <c r="A1567" s="167">
        <v>44165</v>
      </c>
      <c r="B1567">
        <v>9</v>
      </c>
      <c r="C1567" t="s">
        <v>130</v>
      </c>
      <c r="D1567">
        <v>0</v>
      </c>
      <c r="E1567">
        <v>0</v>
      </c>
      <c r="F1567">
        <v>0</v>
      </c>
      <c r="G1567">
        <f>SUMIF(C$2:C1567,Historico_y_Forms[[#This Row],[Proyecto]],D$2:D1567)</f>
        <v>0</v>
      </c>
      <c r="H1567">
        <f>SUMIF(C$2:C1567,Historico_y_Forms[[#This Row],[Proyecto]],F$2:F1567)</f>
        <v>0</v>
      </c>
      <c r="I156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567">
        <f>SUMIF(C$2:C1567,Historico_y_Forms[[#This Row],[Proyecto]],E$2:E1567)</f>
        <v>0</v>
      </c>
    </row>
    <row r="1568" spans="1:10" x14ac:dyDescent="0.25">
      <c r="A1568" s="167">
        <v>44165</v>
      </c>
      <c r="B1568">
        <v>35</v>
      </c>
      <c r="C1568" t="s">
        <v>144</v>
      </c>
      <c r="D1568">
        <v>0</v>
      </c>
      <c r="E1568">
        <v>0</v>
      </c>
      <c r="F1568">
        <v>0</v>
      </c>
      <c r="G1568">
        <f>SUMIF(C$2:C1568,Historico_y_Forms[[#This Row],[Proyecto]],D$2:D1568)</f>
        <v>0</v>
      </c>
      <c r="H1568">
        <f>SUMIF(C$2:C1568,Historico_y_Forms[[#This Row],[Proyecto]],F$2:F1568)</f>
        <v>0</v>
      </c>
      <c r="I15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68">
        <f>SUMIF(C$2:C1568,Historico_y_Forms[[#This Row],[Proyecto]],E$2:E1568)</f>
        <v>0</v>
      </c>
    </row>
    <row r="1569" spans="1:10" x14ac:dyDescent="0.25">
      <c r="A1569" s="167">
        <v>44165</v>
      </c>
      <c r="B1569">
        <v>42</v>
      </c>
      <c r="C1569" t="s">
        <v>151</v>
      </c>
      <c r="D1569">
        <v>10</v>
      </c>
      <c r="E1569">
        <v>10</v>
      </c>
      <c r="F1569">
        <v>0</v>
      </c>
      <c r="G1569">
        <f>SUMIF(C$2:C1569,Historico_y_Forms[[#This Row],[Proyecto]],D$2:D1569)</f>
        <v>279</v>
      </c>
      <c r="H1569">
        <f>SUMIF(C$2:C1569,Historico_y_Forms[[#This Row],[Proyecto]],F$2:F1569)</f>
        <v>14</v>
      </c>
      <c r="I1569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1569">
        <f>SUMIF(C$2:C1569,Historico_y_Forms[[#This Row],[Proyecto]],E$2:E1569)</f>
        <v>200</v>
      </c>
    </row>
    <row r="1570" spans="1:10" x14ac:dyDescent="0.25">
      <c r="A1570" s="167">
        <v>44165</v>
      </c>
      <c r="B1570">
        <v>39</v>
      </c>
      <c r="C1570" t="s">
        <v>178</v>
      </c>
      <c r="D1570">
        <v>12</v>
      </c>
      <c r="E1570">
        <v>3</v>
      </c>
      <c r="F1570">
        <v>2</v>
      </c>
      <c r="G1570">
        <f>SUMIF(C$2:C1570,Historico_y_Forms[[#This Row],[Proyecto]],D$2:D1570)</f>
        <v>157</v>
      </c>
      <c r="H1570">
        <f>SUMIF(C$2:C1570,Historico_y_Forms[[#This Row],[Proyecto]],F$2:F1570)</f>
        <v>12</v>
      </c>
      <c r="I1570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1570">
        <f>SUMIF(C$2:C1570,Historico_y_Forms[[#This Row],[Proyecto]],E$2:E1570)</f>
        <v>134</v>
      </c>
    </row>
    <row r="1571" spans="1:10" x14ac:dyDescent="0.25">
      <c r="A1571" s="167">
        <v>44165</v>
      </c>
      <c r="B1571">
        <v>36</v>
      </c>
      <c r="C1571" t="s">
        <v>145</v>
      </c>
      <c r="D1571">
        <v>2</v>
      </c>
      <c r="E1571">
        <v>0</v>
      </c>
      <c r="F1571">
        <v>0</v>
      </c>
      <c r="G1571">
        <f>SUMIF(C$2:C1571,Historico_y_Forms[[#This Row],[Proyecto]],D$2:D1571)</f>
        <v>233</v>
      </c>
      <c r="H1571">
        <f>SUMIF(C$2:C1571,Historico_y_Forms[[#This Row],[Proyecto]],F$2:F1571)</f>
        <v>9</v>
      </c>
      <c r="I1571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571">
        <f>SUMIF(C$2:C1571,Historico_y_Forms[[#This Row],[Proyecto]],E$2:E1571)</f>
        <v>240</v>
      </c>
    </row>
    <row r="1572" spans="1:10" x14ac:dyDescent="0.25">
      <c r="A1572" s="167">
        <v>44165</v>
      </c>
      <c r="B1572">
        <v>43</v>
      </c>
      <c r="C1572" t="s">
        <v>153</v>
      </c>
      <c r="D1572">
        <v>0</v>
      </c>
      <c r="E1572">
        <v>0</v>
      </c>
      <c r="F1572">
        <v>0</v>
      </c>
      <c r="G1572">
        <f>SUMIF(C$2:C1572,Historico_y_Forms[[#This Row],[Proyecto]],D$2:D1572)</f>
        <v>89</v>
      </c>
      <c r="H1572">
        <f>SUMIF(C$2:C1572,Historico_y_Forms[[#This Row],[Proyecto]],F$2:F1572)</f>
        <v>6</v>
      </c>
      <c r="I15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572">
        <f>SUMIF(C$2:C1572,Historico_y_Forms[[#This Row],[Proyecto]],E$2:E1572)</f>
        <v>24</v>
      </c>
    </row>
    <row r="1573" spans="1:10" x14ac:dyDescent="0.25">
      <c r="A1573" s="167">
        <v>44165</v>
      </c>
      <c r="B1573">
        <v>21</v>
      </c>
      <c r="C1573" t="s">
        <v>139</v>
      </c>
      <c r="D1573">
        <v>0</v>
      </c>
      <c r="E1573">
        <v>0</v>
      </c>
      <c r="F1573">
        <v>0</v>
      </c>
      <c r="G1573">
        <f>SUMIF(C$2:C1573,Historico_y_Forms[[#This Row],[Proyecto]],D$2:D1573)</f>
        <v>0</v>
      </c>
      <c r="H1573">
        <f>SUMIF(C$2:C1573,Historico_y_Forms[[#This Row],[Proyecto]],F$2:F1573)</f>
        <v>0</v>
      </c>
      <c r="I157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573">
        <f>SUMIF(C$2:C1573,Historico_y_Forms[[#This Row],[Proyecto]],E$2:E1573)</f>
        <v>0</v>
      </c>
    </row>
    <row r="1574" spans="1:10" x14ac:dyDescent="0.25">
      <c r="A1574" s="167">
        <v>44165</v>
      </c>
      <c r="B1574">
        <v>2</v>
      </c>
      <c r="C1574" t="s">
        <v>51</v>
      </c>
      <c r="D1574">
        <v>40</v>
      </c>
      <c r="E1574">
        <v>68</v>
      </c>
      <c r="F1574">
        <v>0</v>
      </c>
      <c r="G1574">
        <f>SUMIF(C$2:C1574,Historico_y_Forms[[#This Row],[Proyecto]],D$2:D1574)</f>
        <v>40</v>
      </c>
      <c r="H1574">
        <f>SUMIF(C$2:C1574,Historico_y_Forms[[#This Row],[Proyecto]],F$2:F1574)</f>
        <v>0</v>
      </c>
      <c r="I1574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1574">
        <f>SUMIF(C$2:C1574,Historico_y_Forms[[#This Row],[Proyecto]],E$2:E1574)</f>
        <v>68</v>
      </c>
    </row>
    <row r="1575" spans="1:10" x14ac:dyDescent="0.25">
      <c r="A1575" s="167">
        <v>44165</v>
      </c>
      <c r="B1575">
        <v>3</v>
      </c>
      <c r="C1575" t="s">
        <v>52</v>
      </c>
      <c r="D1575">
        <v>18</v>
      </c>
      <c r="E1575">
        <v>15</v>
      </c>
      <c r="F1575">
        <v>0</v>
      </c>
      <c r="G1575">
        <f>SUMIF(C$2:C1575,Historico_y_Forms[[#This Row],[Proyecto]],D$2:D1575)</f>
        <v>18</v>
      </c>
      <c r="H1575">
        <f>SUMIF(C$2:C1575,Historico_y_Forms[[#This Row],[Proyecto]],F$2:F1575)</f>
        <v>0</v>
      </c>
      <c r="I1575">
        <f>VLOOKUP(Historico_y_Forms[[#This Row],[Proyecto]],Dim_Proyectos[[#All],[Proyecto]:[Fecha de terminacion]],5,0)-Historico_y_Forms[[#This Row],[Ventas acumuladas]]+Historico_y_Forms[[#This Row],[Desistimientos acumulados]]</f>
        <v>354</v>
      </c>
      <c r="J1575">
        <f>SUMIF(C$2:C1575,Historico_y_Forms[[#This Row],[Proyecto]],E$2:E1575)</f>
        <v>15</v>
      </c>
    </row>
    <row r="1576" spans="1:10" x14ac:dyDescent="0.25">
      <c r="A1576" s="167">
        <v>44165</v>
      </c>
      <c r="B1576">
        <v>1</v>
      </c>
      <c r="C1576" t="s">
        <v>50</v>
      </c>
      <c r="D1576">
        <v>7</v>
      </c>
      <c r="E1576">
        <v>13</v>
      </c>
      <c r="F1576">
        <v>5</v>
      </c>
      <c r="G1576">
        <f>SUMIF(C$2:C1576,Historico_y_Forms[[#This Row],[Proyecto]],D$2:D1576)</f>
        <v>561</v>
      </c>
      <c r="H1576">
        <f>SUMIF(C$2:C1576,Historico_y_Forms[[#This Row],[Proyecto]],F$2:F1576)</f>
        <v>76</v>
      </c>
      <c r="I157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576">
        <f>SUMIF(C$2:C1576,Historico_y_Forms[[#This Row],[Proyecto]],E$2:E1576)</f>
        <v>468</v>
      </c>
    </row>
    <row r="1577" spans="1:10" x14ac:dyDescent="0.25">
      <c r="A1577" s="167">
        <v>44196</v>
      </c>
      <c r="B1577">
        <v>22</v>
      </c>
      <c r="C1577" t="s">
        <v>140</v>
      </c>
      <c r="D1577">
        <v>0</v>
      </c>
      <c r="E1577">
        <v>0</v>
      </c>
      <c r="F1577">
        <v>0</v>
      </c>
      <c r="G1577">
        <f>SUMIF(C$2:C1577,Historico_y_Forms[[#This Row],[Proyecto]],D$2:D1577)</f>
        <v>0</v>
      </c>
      <c r="H1577">
        <f>SUMIF(C$2:C1577,Historico_y_Forms[[#This Row],[Proyecto]],F$2:F1577)</f>
        <v>0</v>
      </c>
      <c r="I157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577">
        <f>SUMIF(C$2:C1577,Historico_y_Forms[[#This Row],[Proyecto]],E$2:E1577)</f>
        <v>0</v>
      </c>
    </row>
    <row r="1578" spans="1:10" x14ac:dyDescent="0.25">
      <c r="A1578" s="167">
        <v>44196</v>
      </c>
      <c r="B1578">
        <v>16</v>
      </c>
      <c r="C1578" t="s">
        <v>136</v>
      </c>
      <c r="D1578">
        <v>0</v>
      </c>
      <c r="E1578">
        <v>0</v>
      </c>
      <c r="F1578">
        <v>0</v>
      </c>
      <c r="G1578">
        <f>SUMIF(C$2:C1578,Historico_y_Forms[[#This Row],[Proyecto]],D$2:D1578)</f>
        <v>0</v>
      </c>
      <c r="H1578">
        <f>SUMIF(C$2:C1578,Historico_y_Forms[[#This Row],[Proyecto]],F$2:F1578)</f>
        <v>0</v>
      </c>
      <c r="I15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78">
        <f>SUMIF(C$2:C1578,Historico_y_Forms[[#This Row],[Proyecto]],E$2:E1578)</f>
        <v>0</v>
      </c>
    </row>
    <row r="1579" spans="1:10" x14ac:dyDescent="0.25">
      <c r="A1579" s="167">
        <v>44196</v>
      </c>
      <c r="B1579">
        <v>17</v>
      </c>
      <c r="C1579" t="s">
        <v>137</v>
      </c>
      <c r="D1579">
        <v>0</v>
      </c>
      <c r="E1579">
        <v>0</v>
      </c>
      <c r="F1579">
        <v>0</v>
      </c>
      <c r="G1579">
        <f>SUMIF(C$2:C1579,Historico_y_Forms[[#This Row],[Proyecto]],D$2:D1579)</f>
        <v>0</v>
      </c>
      <c r="H1579">
        <f>SUMIF(C$2:C1579,Historico_y_Forms[[#This Row],[Proyecto]],F$2:F1579)</f>
        <v>0</v>
      </c>
      <c r="I157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579">
        <f>SUMIF(C$2:C1579,Historico_y_Forms[[#This Row],[Proyecto]],E$2:E1579)</f>
        <v>0</v>
      </c>
    </row>
    <row r="1580" spans="1:10" x14ac:dyDescent="0.25">
      <c r="A1580" s="167">
        <v>44196</v>
      </c>
      <c r="B1580">
        <v>11</v>
      </c>
      <c r="C1580" t="s">
        <v>131</v>
      </c>
      <c r="D1580">
        <v>4</v>
      </c>
      <c r="E1580">
        <v>10</v>
      </c>
      <c r="F1580">
        <v>3</v>
      </c>
      <c r="G1580">
        <f>SUMIF(C$2:C1580,Historico_y_Forms[[#This Row],[Proyecto]],D$2:D1580)</f>
        <v>418</v>
      </c>
      <c r="H1580">
        <f>SUMIF(C$2:C1580,Historico_y_Forms[[#This Row],[Proyecto]],F$2:F1580)</f>
        <v>49</v>
      </c>
      <c r="I1580">
        <f>VLOOKUP(Historico_y_Forms[[#This Row],[Proyecto]],Dim_Proyectos[[#All],[Proyecto]:[Fecha de terminacion]],5,0)-Historico_y_Forms[[#This Row],[Ventas acumuladas]]+Historico_y_Forms[[#This Row],[Desistimientos acumulados]]</f>
        <v>244</v>
      </c>
      <c r="J1580">
        <f>SUMIF(C$2:C1580,Historico_y_Forms[[#This Row],[Proyecto]],E$2:E1580)</f>
        <v>315</v>
      </c>
    </row>
    <row r="1581" spans="1:10" x14ac:dyDescent="0.25">
      <c r="A1581" s="167">
        <v>44196</v>
      </c>
      <c r="B1581">
        <v>40</v>
      </c>
      <c r="C1581" t="s">
        <v>149</v>
      </c>
      <c r="D1581">
        <v>0</v>
      </c>
      <c r="E1581">
        <v>0</v>
      </c>
      <c r="F1581">
        <v>0</v>
      </c>
      <c r="G1581">
        <f>SUMIF(C$2:C1581,Historico_y_Forms[[#This Row],[Proyecto]],D$2:D1581)</f>
        <v>396</v>
      </c>
      <c r="H1581">
        <f>SUMIF(C$2:C1581,Historico_y_Forms[[#This Row],[Proyecto]],F$2:F1581)</f>
        <v>0</v>
      </c>
      <c r="I15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581">
        <f>SUMIF(C$2:C1581,Historico_y_Forms[[#This Row],[Proyecto]],E$2:E1581)</f>
        <v>0</v>
      </c>
    </row>
    <row r="1582" spans="1:10" x14ac:dyDescent="0.25">
      <c r="A1582" s="167">
        <v>44196</v>
      </c>
      <c r="B1582">
        <v>12</v>
      </c>
      <c r="C1582" t="s">
        <v>132</v>
      </c>
      <c r="D1582">
        <v>0</v>
      </c>
      <c r="E1582">
        <v>0</v>
      </c>
      <c r="F1582">
        <v>0</v>
      </c>
      <c r="G1582">
        <f>SUMIF(C$2:C1582,Historico_y_Forms[[#This Row],[Proyecto]],D$2:D1582)</f>
        <v>0</v>
      </c>
      <c r="H1582">
        <f>SUMIF(C$2:C1582,Historico_y_Forms[[#This Row],[Proyecto]],F$2:F1582)</f>
        <v>0</v>
      </c>
      <c r="I158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582">
        <f>SUMIF(C$2:C1582,Historico_y_Forms[[#This Row],[Proyecto]],E$2:E1582)</f>
        <v>0</v>
      </c>
    </row>
    <row r="1583" spans="1:10" x14ac:dyDescent="0.25">
      <c r="A1583" s="167">
        <v>44196</v>
      </c>
      <c r="B1583">
        <v>13</v>
      </c>
      <c r="C1583" t="s">
        <v>133</v>
      </c>
      <c r="D1583">
        <v>0</v>
      </c>
      <c r="E1583">
        <v>0</v>
      </c>
      <c r="F1583">
        <v>0</v>
      </c>
      <c r="G1583">
        <f>SUMIF(C$2:C1583,Historico_y_Forms[[#This Row],[Proyecto]],D$2:D1583)</f>
        <v>0</v>
      </c>
      <c r="H1583">
        <f>SUMIF(C$2:C1583,Historico_y_Forms[[#This Row],[Proyecto]],F$2:F1583)</f>
        <v>0</v>
      </c>
      <c r="I158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583">
        <f>SUMIF(C$2:C1583,Historico_y_Forms[[#This Row],[Proyecto]],E$2:E1583)</f>
        <v>0</v>
      </c>
    </row>
    <row r="1584" spans="1:10" x14ac:dyDescent="0.25">
      <c r="A1584" s="167">
        <v>44196</v>
      </c>
      <c r="B1584">
        <v>14</v>
      </c>
      <c r="C1584" t="s">
        <v>134</v>
      </c>
      <c r="D1584">
        <v>0</v>
      </c>
      <c r="E1584">
        <v>0</v>
      </c>
      <c r="F1584">
        <v>0</v>
      </c>
      <c r="G1584">
        <f>SUMIF(C$2:C1584,Historico_y_Forms[[#This Row],[Proyecto]],D$2:D1584)</f>
        <v>0</v>
      </c>
      <c r="H1584">
        <f>SUMIF(C$2:C1584,Historico_y_Forms[[#This Row],[Proyecto]],F$2:F1584)</f>
        <v>0</v>
      </c>
      <c r="I158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584">
        <f>SUMIF(C$2:C1584,Historico_y_Forms[[#This Row],[Proyecto]],E$2:E1584)</f>
        <v>0</v>
      </c>
    </row>
    <row r="1585" spans="1:10" x14ac:dyDescent="0.25">
      <c r="A1585" s="167">
        <v>44196</v>
      </c>
      <c r="B1585">
        <v>15</v>
      </c>
      <c r="C1585" t="s">
        <v>135</v>
      </c>
      <c r="D1585">
        <v>0</v>
      </c>
      <c r="E1585">
        <v>0</v>
      </c>
      <c r="F1585">
        <v>0</v>
      </c>
      <c r="G1585">
        <f>SUMIF(C$2:C1585,Historico_y_Forms[[#This Row],[Proyecto]],D$2:D1585)</f>
        <v>0</v>
      </c>
      <c r="H1585">
        <f>SUMIF(C$2:C1585,Historico_y_Forms[[#This Row],[Proyecto]],F$2:F1585)</f>
        <v>0</v>
      </c>
      <c r="I158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585">
        <f>SUMIF(C$2:C1585,Historico_y_Forms[[#This Row],[Proyecto]],E$2:E1585)</f>
        <v>0</v>
      </c>
    </row>
    <row r="1586" spans="1:10" x14ac:dyDescent="0.25">
      <c r="A1586" s="167">
        <v>44196</v>
      </c>
      <c r="B1586">
        <v>41</v>
      </c>
      <c r="C1586" t="s">
        <v>150</v>
      </c>
      <c r="D1586">
        <v>1</v>
      </c>
      <c r="E1586">
        <v>0</v>
      </c>
      <c r="F1586">
        <v>0</v>
      </c>
      <c r="G1586">
        <f>SUMIF(C$2:C1586,Historico_y_Forms[[#This Row],[Proyecto]],D$2:D1586)</f>
        <v>155</v>
      </c>
      <c r="H1586">
        <f>SUMIF(C$2:C1586,Historico_y_Forms[[#This Row],[Proyecto]],F$2:F1586)</f>
        <v>0</v>
      </c>
      <c r="I1586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86">
        <f>SUMIF(C$2:C1586,Historico_y_Forms[[#This Row],[Proyecto]],E$2:E1586)</f>
        <v>156</v>
      </c>
    </row>
    <row r="1587" spans="1:10" x14ac:dyDescent="0.25">
      <c r="A1587" s="167">
        <v>44196</v>
      </c>
      <c r="B1587">
        <v>10</v>
      </c>
      <c r="C1587" t="s">
        <v>81</v>
      </c>
      <c r="D1587">
        <v>0</v>
      </c>
      <c r="E1587">
        <v>0</v>
      </c>
      <c r="F1587">
        <v>0</v>
      </c>
      <c r="G1587">
        <f>SUMIF(C$2:C1587,Historico_y_Forms[[#This Row],[Proyecto]],D$2:D1587)</f>
        <v>0</v>
      </c>
      <c r="H1587">
        <f>SUMIF(C$2:C1587,Historico_y_Forms[[#This Row],[Proyecto]],F$2:F1587)</f>
        <v>0</v>
      </c>
      <c r="I158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587">
        <f>SUMIF(C$2:C1587,Historico_y_Forms[[#This Row],[Proyecto]],E$2:E1587)</f>
        <v>0</v>
      </c>
    </row>
    <row r="1588" spans="1:10" x14ac:dyDescent="0.25">
      <c r="A1588" s="167">
        <v>44196</v>
      </c>
      <c r="B1588">
        <v>23</v>
      </c>
      <c r="C1588" t="s">
        <v>142</v>
      </c>
      <c r="D1588">
        <v>1</v>
      </c>
      <c r="E1588">
        <v>0</v>
      </c>
      <c r="F1588">
        <v>0</v>
      </c>
      <c r="G1588">
        <f>SUMIF(C$2:C1588,Historico_y_Forms[[#This Row],[Proyecto]],D$2:D1588)</f>
        <v>105</v>
      </c>
      <c r="H1588">
        <f>SUMIF(C$2:C1588,Historico_y_Forms[[#This Row],[Proyecto]],F$2:F1588)</f>
        <v>3</v>
      </c>
      <c r="I15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588">
        <f>SUMIF(C$2:C1588,Historico_y_Forms[[#This Row],[Proyecto]],E$2:E1588)</f>
        <v>0</v>
      </c>
    </row>
    <row r="1589" spans="1:10" x14ac:dyDescent="0.25">
      <c r="A1589" s="167">
        <v>44196</v>
      </c>
      <c r="B1589">
        <v>24</v>
      </c>
      <c r="C1589" t="s">
        <v>143</v>
      </c>
      <c r="D1589">
        <v>1</v>
      </c>
      <c r="E1589">
        <v>0</v>
      </c>
      <c r="F1589">
        <v>1</v>
      </c>
      <c r="G1589">
        <f>SUMIF(C$2:C1589,Historico_y_Forms[[#This Row],[Proyecto]],D$2:D1589)</f>
        <v>113</v>
      </c>
      <c r="H1589">
        <f>SUMIF(C$2:C1589,Historico_y_Forms[[#This Row],[Proyecto]],F$2:F1589)</f>
        <v>18</v>
      </c>
      <c r="I1589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589">
        <f>SUMIF(C$2:C1589,Historico_y_Forms[[#This Row],[Proyecto]],E$2:E1589)</f>
        <v>102</v>
      </c>
    </row>
    <row r="1590" spans="1:10" x14ac:dyDescent="0.25">
      <c r="A1590" s="167">
        <v>44196</v>
      </c>
      <c r="B1590">
        <v>25</v>
      </c>
      <c r="C1590" t="s">
        <v>92</v>
      </c>
      <c r="D1590">
        <v>0</v>
      </c>
      <c r="E1590">
        <v>0</v>
      </c>
      <c r="F1590">
        <v>0</v>
      </c>
      <c r="G1590">
        <f>SUMIF(C$2:C1590,Historico_y_Forms[[#This Row],[Proyecto]],D$2:D1590)</f>
        <v>0</v>
      </c>
      <c r="H1590">
        <f>SUMIF(C$2:C1590,Historico_y_Forms[[#This Row],[Proyecto]],F$2:F1590)</f>
        <v>0</v>
      </c>
      <c r="I159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590">
        <f>SUMIF(C$2:C1590,Historico_y_Forms[[#This Row],[Proyecto]],E$2:E1590)</f>
        <v>0</v>
      </c>
    </row>
    <row r="1591" spans="1:10" x14ac:dyDescent="0.25">
      <c r="A1591" s="167">
        <v>44196</v>
      </c>
      <c r="B1591">
        <v>26</v>
      </c>
      <c r="C1591" t="s">
        <v>141</v>
      </c>
      <c r="D1591">
        <v>5</v>
      </c>
      <c r="E1591">
        <v>5</v>
      </c>
      <c r="F1591">
        <v>0</v>
      </c>
      <c r="G1591">
        <f>SUMIF(C$2:C1591,Historico_y_Forms[[#This Row],[Proyecto]],D$2:D1591)</f>
        <v>30</v>
      </c>
      <c r="H1591">
        <f>SUMIF(C$2:C1591,Historico_y_Forms[[#This Row],[Proyecto]],F$2:F1591)</f>
        <v>0</v>
      </c>
      <c r="I1591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1591">
        <f>SUMIF(C$2:C1591,Historico_y_Forms[[#This Row],[Proyecto]],E$2:E1591)</f>
        <v>15</v>
      </c>
    </row>
    <row r="1592" spans="1:10" x14ac:dyDescent="0.25">
      <c r="A1592" s="167">
        <v>44196</v>
      </c>
      <c r="B1592">
        <v>7</v>
      </c>
      <c r="C1592" t="s">
        <v>128</v>
      </c>
      <c r="D1592">
        <v>0</v>
      </c>
      <c r="E1592">
        <v>0</v>
      </c>
      <c r="F1592">
        <v>0</v>
      </c>
      <c r="G1592">
        <f>SUMIF(C$2:C1592,Historico_y_Forms[[#This Row],[Proyecto]],D$2:D1592)</f>
        <v>0</v>
      </c>
      <c r="H1592">
        <f>SUMIF(C$2:C1592,Historico_y_Forms[[#This Row],[Proyecto]],F$2:F1592)</f>
        <v>0</v>
      </c>
      <c r="I159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592">
        <f>SUMIF(C$2:C1592,Historico_y_Forms[[#This Row],[Proyecto]],E$2:E1592)</f>
        <v>0</v>
      </c>
    </row>
    <row r="1593" spans="1:10" x14ac:dyDescent="0.25">
      <c r="A1593" s="167">
        <v>44196</v>
      </c>
      <c r="B1593">
        <v>27</v>
      </c>
      <c r="C1593" t="s">
        <v>30</v>
      </c>
      <c r="D1593">
        <v>0</v>
      </c>
      <c r="E1593">
        <v>0</v>
      </c>
      <c r="F1593">
        <v>0</v>
      </c>
      <c r="G1593">
        <f>SUMIF(C$2:C1593,Historico_y_Forms[[#This Row],[Proyecto]],D$2:D1593)</f>
        <v>0</v>
      </c>
      <c r="H1593">
        <f>SUMIF(C$2:C1593,Historico_y_Forms[[#This Row],[Proyecto]],F$2:F1593)</f>
        <v>0</v>
      </c>
      <c r="I159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93">
        <f>SUMIF(C$2:C1593,Historico_y_Forms[[#This Row],[Proyecto]],E$2:E1593)</f>
        <v>0</v>
      </c>
    </row>
    <row r="1594" spans="1:10" x14ac:dyDescent="0.25">
      <c r="A1594" s="167">
        <v>44196</v>
      </c>
      <c r="B1594">
        <v>28</v>
      </c>
      <c r="C1594" t="s">
        <v>31</v>
      </c>
      <c r="D1594">
        <v>0</v>
      </c>
      <c r="E1594">
        <v>0</v>
      </c>
      <c r="F1594">
        <v>0</v>
      </c>
      <c r="G1594">
        <f>SUMIF(C$2:C1594,Historico_y_Forms[[#This Row],[Proyecto]],D$2:D1594)</f>
        <v>0</v>
      </c>
      <c r="H1594">
        <f>SUMIF(C$2:C1594,Historico_y_Forms[[#This Row],[Proyecto]],F$2:F1594)</f>
        <v>0</v>
      </c>
      <c r="I15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594">
        <f>SUMIF(C$2:C1594,Historico_y_Forms[[#This Row],[Proyecto]],E$2:E1594)</f>
        <v>0</v>
      </c>
    </row>
    <row r="1595" spans="1:10" x14ac:dyDescent="0.25">
      <c r="A1595" s="167">
        <v>44196</v>
      </c>
      <c r="B1595">
        <v>44</v>
      </c>
      <c r="C1595" t="s">
        <v>154</v>
      </c>
      <c r="D1595">
        <v>0</v>
      </c>
      <c r="E1595">
        <v>0</v>
      </c>
      <c r="F1595">
        <v>1</v>
      </c>
      <c r="G1595">
        <f>SUMIF(C$2:C1595,Historico_y_Forms[[#This Row],[Proyecto]],D$2:D1595)</f>
        <v>96</v>
      </c>
      <c r="H1595">
        <f>SUMIF(C$2:C1595,Historico_y_Forms[[#This Row],[Proyecto]],F$2:F1595)</f>
        <v>7</v>
      </c>
      <c r="I159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595">
        <f>SUMIF(C$2:C1595,Historico_y_Forms[[#This Row],[Proyecto]],E$2:E1595)</f>
        <v>96</v>
      </c>
    </row>
    <row r="1596" spans="1:10" x14ac:dyDescent="0.25">
      <c r="A1596" s="167">
        <v>44196</v>
      </c>
      <c r="B1596">
        <v>37</v>
      </c>
      <c r="C1596" t="s">
        <v>146</v>
      </c>
      <c r="D1596">
        <v>1</v>
      </c>
      <c r="E1596">
        <v>0</v>
      </c>
      <c r="F1596">
        <v>1</v>
      </c>
      <c r="G1596">
        <f>SUMIF(C$2:C1596,Historico_y_Forms[[#This Row],[Proyecto]],D$2:D1596)</f>
        <v>193</v>
      </c>
      <c r="H1596">
        <f>SUMIF(C$2:C1596,Historico_y_Forms[[#This Row],[Proyecto]],F$2:F1596)</f>
        <v>1</v>
      </c>
      <c r="I159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596">
        <f>SUMIF(C$2:C1596,Historico_y_Forms[[#This Row],[Proyecto]],E$2:E1596)</f>
        <v>196</v>
      </c>
    </row>
    <row r="1597" spans="1:10" x14ac:dyDescent="0.25">
      <c r="A1597" s="167">
        <v>44196</v>
      </c>
      <c r="B1597">
        <v>6</v>
      </c>
      <c r="C1597" t="s">
        <v>127</v>
      </c>
      <c r="D1597">
        <v>24</v>
      </c>
      <c r="E1597">
        <v>15</v>
      </c>
      <c r="F1597">
        <v>0</v>
      </c>
      <c r="G1597">
        <f>SUMIF(C$2:C1597,Historico_y_Forms[[#This Row],[Proyecto]],D$2:D1597)</f>
        <v>135</v>
      </c>
      <c r="H1597">
        <f>SUMIF(C$2:C1597,Historico_y_Forms[[#This Row],[Proyecto]],F$2:F1597)</f>
        <v>4</v>
      </c>
      <c r="I1597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1597">
        <f>SUMIF(C$2:C1597,Historico_y_Forms[[#This Row],[Proyecto]],E$2:E1597)</f>
        <v>105</v>
      </c>
    </row>
    <row r="1598" spans="1:10" x14ac:dyDescent="0.25">
      <c r="A1598" s="167">
        <v>44196</v>
      </c>
      <c r="B1598">
        <v>5</v>
      </c>
      <c r="C1598" t="s">
        <v>125</v>
      </c>
      <c r="D1598">
        <v>3</v>
      </c>
      <c r="E1598">
        <v>0</v>
      </c>
      <c r="F1598">
        <v>0</v>
      </c>
      <c r="G1598">
        <f>SUMIF(C$2:C1598,Historico_y_Forms[[#This Row],[Proyecto]],D$2:D1598)</f>
        <v>230</v>
      </c>
      <c r="H1598">
        <f>SUMIF(C$2:C1598,Historico_y_Forms[[#This Row],[Proyecto]],F$2:F1598)</f>
        <v>15</v>
      </c>
      <c r="I159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98">
        <f>SUMIF(C$2:C1598,Historico_y_Forms[[#This Row],[Proyecto]],E$2:E1598)</f>
        <v>215</v>
      </c>
    </row>
    <row r="1599" spans="1:10" x14ac:dyDescent="0.25">
      <c r="A1599" s="167">
        <v>44196</v>
      </c>
      <c r="B1599">
        <v>38</v>
      </c>
      <c r="C1599" t="s">
        <v>147</v>
      </c>
      <c r="D1599">
        <v>0</v>
      </c>
      <c r="E1599">
        <v>0</v>
      </c>
      <c r="F1599">
        <v>0</v>
      </c>
      <c r="G1599">
        <f>SUMIF(C$2:C1599,Historico_y_Forms[[#This Row],[Proyecto]],D$2:D1599)</f>
        <v>196</v>
      </c>
      <c r="H1599">
        <f>SUMIF(C$2:C1599,Historico_y_Forms[[#This Row],[Proyecto]],F$2:F1599)</f>
        <v>5</v>
      </c>
      <c r="I15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599">
        <f>SUMIF(C$2:C1599,Historico_y_Forms[[#This Row],[Proyecto]],E$2:E1599)</f>
        <v>0</v>
      </c>
    </row>
    <row r="1600" spans="1:10" x14ac:dyDescent="0.25">
      <c r="A1600" s="167">
        <v>44196</v>
      </c>
      <c r="B1600">
        <v>4</v>
      </c>
      <c r="C1600" t="s">
        <v>126</v>
      </c>
      <c r="D1600">
        <v>3</v>
      </c>
      <c r="E1600">
        <v>273</v>
      </c>
      <c r="F1600">
        <v>3</v>
      </c>
      <c r="G1600">
        <f>SUMIF(C$2:C1600,Historico_y_Forms[[#This Row],[Proyecto]],D$2:D1600)</f>
        <v>273</v>
      </c>
      <c r="H1600">
        <f>SUMIF(C$2:C1600,Historico_y_Forms[[#This Row],[Proyecto]],F$2:F1600)</f>
        <v>35</v>
      </c>
      <c r="I160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600">
        <f>SUMIF(C$2:C1600,Historico_y_Forms[[#This Row],[Proyecto]],E$2:E1600)</f>
        <v>4775</v>
      </c>
    </row>
    <row r="1601" spans="1:10" x14ac:dyDescent="0.25">
      <c r="A1601" s="167">
        <v>44196</v>
      </c>
      <c r="B1601">
        <v>8</v>
      </c>
      <c r="C1601" t="s">
        <v>77</v>
      </c>
      <c r="D1601">
        <v>5</v>
      </c>
      <c r="E1601">
        <v>3</v>
      </c>
      <c r="F1601">
        <v>1</v>
      </c>
      <c r="G1601">
        <f>SUMIF(C$2:C1601,Historico_y_Forms[[#This Row],[Proyecto]],D$2:D1601)</f>
        <v>111</v>
      </c>
      <c r="H1601">
        <f>SUMIF(C$2:C1601,Historico_y_Forms[[#This Row],[Proyecto]],F$2:F1601)</f>
        <v>19</v>
      </c>
      <c r="I1601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1601">
        <f>SUMIF(C$2:C1601,Historico_y_Forms[[#This Row],[Proyecto]],E$2:E1601)</f>
        <v>93</v>
      </c>
    </row>
    <row r="1602" spans="1:10" x14ac:dyDescent="0.25">
      <c r="A1602" s="167">
        <v>44196</v>
      </c>
      <c r="B1602">
        <v>18</v>
      </c>
      <c r="C1602" t="s">
        <v>152</v>
      </c>
      <c r="D1602">
        <v>2</v>
      </c>
      <c r="E1602">
        <v>0</v>
      </c>
      <c r="F1602">
        <v>2</v>
      </c>
      <c r="G1602">
        <f>SUMIF(C$2:C1602,Historico_y_Forms[[#This Row],[Proyecto]],D$2:D1602)</f>
        <v>171</v>
      </c>
      <c r="H1602">
        <f>SUMIF(C$2:C1602,Historico_y_Forms[[#This Row],[Proyecto]],F$2:F1602)</f>
        <v>7</v>
      </c>
      <c r="I160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602">
        <f>SUMIF(C$2:C1602,Historico_y_Forms[[#This Row],[Proyecto]],E$2:E1602)</f>
        <v>176</v>
      </c>
    </row>
    <row r="1603" spans="1:10" x14ac:dyDescent="0.25">
      <c r="A1603" s="167">
        <v>44196</v>
      </c>
      <c r="B1603">
        <v>19</v>
      </c>
      <c r="C1603" t="s">
        <v>138</v>
      </c>
      <c r="D1603">
        <v>0</v>
      </c>
      <c r="E1603">
        <v>0</v>
      </c>
      <c r="F1603">
        <v>1</v>
      </c>
      <c r="G1603">
        <f>SUMIF(C$2:C1603,Historico_y_Forms[[#This Row],[Proyecto]],D$2:D1603)</f>
        <v>188</v>
      </c>
      <c r="H1603">
        <f>SUMIF(C$2:C1603,Historico_y_Forms[[#This Row],[Proyecto]],F$2:F1603)</f>
        <v>14</v>
      </c>
      <c r="I160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603">
        <f>SUMIF(C$2:C1603,Historico_y_Forms[[#This Row],[Proyecto]],E$2:E1603)</f>
        <v>176</v>
      </c>
    </row>
    <row r="1604" spans="1:10" x14ac:dyDescent="0.25">
      <c r="A1604" s="167">
        <v>44196</v>
      </c>
      <c r="B1604">
        <v>20</v>
      </c>
      <c r="C1604" t="s">
        <v>88</v>
      </c>
      <c r="D1604">
        <v>12</v>
      </c>
      <c r="E1604">
        <v>6</v>
      </c>
      <c r="F1604">
        <v>0</v>
      </c>
      <c r="G1604">
        <f>SUMIF(C$2:C1604,Historico_y_Forms[[#This Row],[Proyecto]],D$2:D1604)</f>
        <v>46</v>
      </c>
      <c r="H1604">
        <f>SUMIF(C$2:C1604,Historico_y_Forms[[#This Row],[Proyecto]],F$2:F1604)</f>
        <v>0</v>
      </c>
      <c r="I1604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1604">
        <f>SUMIF(C$2:C1604,Historico_y_Forms[[#This Row],[Proyecto]],E$2:E1604)</f>
        <v>18</v>
      </c>
    </row>
    <row r="1605" spans="1:10" x14ac:dyDescent="0.25">
      <c r="A1605" s="167">
        <v>44196</v>
      </c>
      <c r="B1605">
        <v>45</v>
      </c>
      <c r="C1605" t="s">
        <v>155</v>
      </c>
      <c r="D1605">
        <v>0</v>
      </c>
      <c r="E1605">
        <v>0</v>
      </c>
      <c r="F1605">
        <v>0</v>
      </c>
      <c r="G1605">
        <f>SUMIF(C$2:C1605,Historico_y_Forms[[#This Row],[Proyecto]],D$2:D1605)</f>
        <v>133</v>
      </c>
      <c r="H1605">
        <f>SUMIF(C$2:C1605,Historico_y_Forms[[#This Row],[Proyecto]],F$2:F1605)</f>
        <v>2</v>
      </c>
      <c r="I160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05">
        <f>SUMIF(C$2:C1605,Historico_y_Forms[[#This Row],[Proyecto]],E$2:E1605)</f>
        <v>0</v>
      </c>
    </row>
    <row r="1606" spans="1:10" x14ac:dyDescent="0.25">
      <c r="A1606" s="167">
        <v>44196</v>
      </c>
      <c r="B1606">
        <v>31</v>
      </c>
      <c r="C1606" t="s">
        <v>97</v>
      </c>
      <c r="D1606">
        <v>0</v>
      </c>
      <c r="E1606">
        <v>0</v>
      </c>
      <c r="F1606">
        <v>0</v>
      </c>
      <c r="G1606">
        <f>SUMIF(C$2:C1606,Historico_y_Forms[[#This Row],[Proyecto]],D$2:D1606)</f>
        <v>0</v>
      </c>
      <c r="H1606">
        <f>SUMIF(C$2:C1606,Historico_y_Forms[[#This Row],[Proyecto]],F$2:F1606)</f>
        <v>0</v>
      </c>
      <c r="I160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06">
        <f>SUMIF(C$2:C1606,Historico_y_Forms[[#This Row],[Proyecto]],E$2:E1606)</f>
        <v>0</v>
      </c>
    </row>
    <row r="1607" spans="1:10" x14ac:dyDescent="0.25">
      <c r="A1607" s="167">
        <v>44196</v>
      </c>
      <c r="B1607">
        <v>32</v>
      </c>
      <c r="C1607" t="s">
        <v>100</v>
      </c>
      <c r="D1607">
        <v>0</v>
      </c>
      <c r="E1607">
        <v>0</v>
      </c>
      <c r="F1607">
        <v>0</v>
      </c>
      <c r="G1607">
        <f>SUMIF(C$2:C1607,Historico_y_Forms[[#This Row],[Proyecto]],D$2:D1607)</f>
        <v>0</v>
      </c>
      <c r="H1607">
        <f>SUMIF(C$2:C1607,Historico_y_Forms[[#This Row],[Proyecto]],F$2:F1607)</f>
        <v>0</v>
      </c>
      <c r="I160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07">
        <f>SUMIF(C$2:C1607,Historico_y_Forms[[#This Row],[Proyecto]],E$2:E1607)</f>
        <v>0</v>
      </c>
    </row>
    <row r="1608" spans="1:10" x14ac:dyDescent="0.25">
      <c r="A1608" s="167">
        <v>44196</v>
      </c>
      <c r="B1608">
        <v>33</v>
      </c>
      <c r="C1608" t="s">
        <v>101</v>
      </c>
      <c r="D1608">
        <v>0</v>
      </c>
      <c r="E1608">
        <v>0</v>
      </c>
      <c r="F1608">
        <v>0</v>
      </c>
      <c r="G1608">
        <f>SUMIF(C$2:C1608,Historico_y_Forms[[#This Row],[Proyecto]],D$2:D1608)</f>
        <v>0</v>
      </c>
      <c r="H1608">
        <f>SUMIF(C$2:C1608,Historico_y_Forms[[#This Row],[Proyecto]],F$2:F1608)</f>
        <v>0</v>
      </c>
      <c r="I160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08">
        <f>SUMIF(C$2:C1608,Historico_y_Forms[[#This Row],[Proyecto]],E$2:E1608)</f>
        <v>0</v>
      </c>
    </row>
    <row r="1609" spans="1:10" x14ac:dyDescent="0.25">
      <c r="A1609" s="167">
        <v>44196</v>
      </c>
      <c r="B1609">
        <v>34</v>
      </c>
      <c r="C1609" t="s">
        <v>102</v>
      </c>
      <c r="D1609">
        <v>0</v>
      </c>
      <c r="E1609">
        <v>0</v>
      </c>
      <c r="F1609">
        <v>0</v>
      </c>
      <c r="G1609">
        <f>SUMIF(C$2:C1609,Historico_y_Forms[[#This Row],[Proyecto]],D$2:D1609)</f>
        <v>0</v>
      </c>
      <c r="H1609">
        <f>SUMIF(C$2:C1609,Historico_y_Forms[[#This Row],[Proyecto]],F$2:F1609)</f>
        <v>0</v>
      </c>
      <c r="I160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09">
        <f>SUMIF(C$2:C1609,Historico_y_Forms[[#This Row],[Proyecto]],E$2:E1609)</f>
        <v>0</v>
      </c>
    </row>
    <row r="1610" spans="1:10" x14ac:dyDescent="0.25">
      <c r="A1610" s="167">
        <v>44196</v>
      </c>
      <c r="B1610">
        <v>29</v>
      </c>
      <c r="C1610" t="s">
        <v>32</v>
      </c>
      <c r="D1610">
        <v>0</v>
      </c>
      <c r="E1610">
        <v>0</v>
      </c>
      <c r="F1610">
        <v>0</v>
      </c>
      <c r="G1610">
        <f>SUMIF(C$2:C1610,Historico_y_Forms[[#This Row],[Proyecto]],D$2:D1610)</f>
        <v>0</v>
      </c>
      <c r="H1610">
        <f>SUMIF(C$2:C1610,Historico_y_Forms[[#This Row],[Proyecto]],F$2:F1610)</f>
        <v>0</v>
      </c>
      <c r="I161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10">
        <f>SUMIF(C$2:C1610,Historico_y_Forms[[#This Row],[Proyecto]],E$2:E1610)</f>
        <v>0</v>
      </c>
    </row>
    <row r="1611" spans="1:10" x14ac:dyDescent="0.25">
      <c r="A1611" s="167">
        <v>44196</v>
      </c>
      <c r="B1611">
        <v>30</v>
      </c>
      <c r="C1611" t="s">
        <v>33</v>
      </c>
      <c r="D1611">
        <v>0</v>
      </c>
      <c r="E1611">
        <v>0</v>
      </c>
      <c r="F1611">
        <v>0</v>
      </c>
      <c r="G1611">
        <f>SUMIF(C$2:C1611,Historico_y_Forms[[#This Row],[Proyecto]],D$2:D1611)</f>
        <v>0</v>
      </c>
      <c r="H1611">
        <f>SUMIF(C$2:C1611,Historico_y_Forms[[#This Row],[Proyecto]],F$2:F1611)</f>
        <v>0</v>
      </c>
      <c r="I161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11">
        <f>SUMIF(C$2:C1611,Historico_y_Forms[[#This Row],[Proyecto]],E$2:E1611)</f>
        <v>0</v>
      </c>
    </row>
    <row r="1612" spans="1:10" x14ac:dyDescent="0.25">
      <c r="A1612" s="167">
        <v>44196</v>
      </c>
      <c r="B1612">
        <v>9</v>
      </c>
      <c r="C1612" t="s">
        <v>130</v>
      </c>
      <c r="D1612">
        <v>0</v>
      </c>
      <c r="E1612">
        <v>0</v>
      </c>
      <c r="F1612">
        <v>0</v>
      </c>
      <c r="G1612">
        <f>SUMIF(C$2:C1612,Historico_y_Forms[[#This Row],[Proyecto]],D$2:D1612)</f>
        <v>0</v>
      </c>
      <c r="H1612">
        <f>SUMIF(C$2:C1612,Historico_y_Forms[[#This Row],[Proyecto]],F$2:F1612)</f>
        <v>0</v>
      </c>
      <c r="I161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612">
        <f>SUMIF(C$2:C1612,Historico_y_Forms[[#This Row],[Proyecto]],E$2:E1612)</f>
        <v>0</v>
      </c>
    </row>
    <row r="1613" spans="1:10" x14ac:dyDescent="0.25">
      <c r="A1613" s="167">
        <v>44196</v>
      </c>
      <c r="B1613">
        <v>35</v>
      </c>
      <c r="C1613" t="s">
        <v>144</v>
      </c>
      <c r="D1613">
        <v>0</v>
      </c>
      <c r="E1613">
        <v>0</v>
      </c>
      <c r="F1613">
        <v>0</v>
      </c>
      <c r="G1613">
        <f>SUMIF(C$2:C1613,Historico_y_Forms[[#This Row],[Proyecto]],D$2:D1613)</f>
        <v>0</v>
      </c>
      <c r="H1613">
        <f>SUMIF(C$2:C1613,Historico_y_Forms[[#This Row],[Proyecto]],F$2:F1613)</f>
        <v>0</v>
      </c>
      <c r="I16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13">
        <f>SUMIF(C$2:C1613,Historico_y_Forms[[#This Row],[Proyecto]],E$2:E1613)</f>
        <v>0</v>
      </c>
    </row>
    <row r="1614" spans="1:10" x14ac:dyDescent="0.25">
      <c r="A1614" s="167">
        <v>44196</v>
      </c>
      <c r="B1614">
        <v>42</v>
      </c>
      <c r="C1614" t="s">
        <v>151</v>
      </c>
      <c r="D1614">
        <v>10</v>
      </c>
      <c r="E1614">
        <v>10</v>
      </c>
      <c r="F1614">
        <v>0</v>
      </c>
      <c r="G1614">
        <f>SUMIF(C$2:C1614,Historico_y_Forms[[#This Row],[Proyecto]],D$2:D1614)</f>
        <v>289</v>
      </c>
      <c r="H1614">
        <f>SUMIF(C$2:C1614,Historico_y_Forms[[#This Row],[Proyecto]],F$2:F1614)</f>
        <v>14</v>
      </c>
      <c r="I1614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1614">
        <f>SUMIF(C$2:C1614,Historico_y_Forms[[#This Row],[Proyecto]],E$2:E1614)</f>
        <v>210</v>
      </c>
    </row>
    <row r="1615" spans="1:10" x14ac:dyDescent="0.25">
      <c r="A1615" s="167">
        <v>44196</v>
      </c>
      <c r="B1615">
        <v>39</v>
      </c>
      <c r="C1615" t="s">
        <v>178</v>
      </c>
      <c r="D1615">
        <v>10</v>
      </c>
      <c r="E1615">
        <v>3</v>
      </c>
      <c r="F1615">
        <v>0</v>
      </c>
      <c r="G1615">
        <f>SUMIF(C$2:C1615,Historico_y_Forms[[#This Row],[Proyecto]],D$2:D1615)</f>
        <v>167</v>
      </c>
      <c r="H1615">
        <f>SUMIF(C$2:C1615,Historico_y_Forms[[#This Row],[Proyecto]],F$2:F1615)</f>
        <v>12</v>
      </c>
      <c r="I1615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615">
        <f>SUMIF(C$2:C1615,Historico_y_Forms[[#This Row],[Proyecto]],E$2:E1615)</f>
        <v>137</v>
      </c>
    </row>
    <row r="1616" spans="1:10" x14ac:dyDescent="0.25">
      <c r="A1616" s="167">
        <v>44196</v>
      </c>
      <c r="B1616">
        <v>36</v>
      </c>
      <c r="C1616" t="s">
        <v>145</v>
      </c>
      <c r="D1616">
        <v>6</v>
      </c>
      <c r="E1616">
        <v>0</v>
      </c>
      <c r="F1616">
        <v>0</v>
      </c>
      <c r="G1616">
        <f>SUMIF(C$2:C1616,Historico_y_Forms[[#This Row],[Proyecto]],D$2:D1616)</f>
        <v>239</v>
      </c>
      <c r="H1616">
        <f>SUMIF(C$2:C1616,Historico_y_Forms[[#This Row],[Proyecto]],F$2:F1616)</f>
        <v>9</v>
      </c>
      <c r="I161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616">
        <f>SUMIF(C$2:C1616,Historico_y_Forms[[#This Row],[Proyecto]],E$2:E1616)</f>
        <v>240</v>
      </c>
    </row>
    <row r="1617" spans="1:10" x14ac:dyDescent="0.25">
      <c r="A1617" s="167">
        <v>44196</v>
      </c>
      <c r="B1617">
        <v>43</v>
      </c>
      <c r="C1617" t="s">
        <v>153</v>
      </c>
      <c r="D1617">
        <v>0</v>
      </c>
      <c r="E1617">
        <v>0</v>
      </c>
      <c r="F1617">
        <v>0</v>
      </c>
      <c r="G1617">
        <f>SUMIF(C$2:C1617,Historico_y_Forms[[#This Row],[Proyecto]],D$2:D1617)</f>
        <v>89</v>
      </c>
      <c r="H1617">
        <f>SUMIF(C$2:C1617,Historico_y_Forms[[#This Row],[Proyecto]],F$2:F1617)</f>
        <v>6</v>
      </c>
      <c r="I161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617">
        <f>SUMIF(C$2:C1617,Historico_y_Forms[[#This Row],[Proyecto]],E$2:E1617)</f>
        <v>24</v>
      </c>
    </row>
    <row r="1618" spans="1:10" x14ac:dyDescent="0.25">
      <c r="A1618" s="167">
        <v>44196</v>
      </c>
      <c r="B1618">
        <v>21</v>
      </c>
      <c r="C1618" t="s">
        <v>139</v>
      </c>
      <c r="D1618">
        <v>0</v>
      </c>
      <c r="E1618">
        <v>0</v>
      </c>
      <c r="F1618">
        <v>0</v>
      </c>
      <c r="G1618">
        <f>SUMIF(C$2:C1618,Historico_y_Forms[[#This Row],[Proyecto]],D$2:D1618)</f>
        <v>0</v>
      </c>
      <c r="H1618">
        <f>SUMIF(C$2:C1618,Historico_y_Forms[[#This Row],[Proyecto]],F$2:F1618)</f>
        <v>0</v>
      </c>
      <c r="I161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618">
        <f>SUMIF(C$2:C1618,Historico_y_Forms[[#This Row],[Proyecto]],E$2:E1618)</f>
        <v>0</v>
      </c>
    </row>
    <row r="1619" spans="1:10" x14ac:dyDescent="0.25">
      <c r="A1619" s="167">
        <v>44196</v>
      </c>
      <c r="B1619">
        <v>2</v>
      </c>
      <c r="C1619" t="s">
        <v>51</v>
      </c>
      <c r="D1619">
        <v>96</v>
      </c>
      <c r="E1619">
        <v>68</v>
      </c>
      <c r="F1619">
        <v>0</v>
      </c>
      <c r="G1619">
        <f>SUMIF(C$2:C1619,Historico_y_Forms[[#This Row],[Proyecto]],D$2:D1619)</f>
        <v>136</v>
      </c>
      <c r="H1619">
        <f>SUMIF(C$2:C1619,Historico_y_Forms[[#This Row],[Proyecto]],F$2:F1619)</f>
        <v>0</v>
      </c>
      <c r="I1619">
        <f>VLOOKUP(Historico_y_Forms[[#This Row],[Proyecto]],Dim_Proyectos[[#All],[Proyecto]:[Fecha de terminacion]],5,0)-Historico_y_Forms[[#This Row],[Ventas acumuladas]]+Historico_y_Forms[[#This Row],[Desistimientos acumulados]]</f>
        <v>92</v>
      </c>
      <c r="J1619">
        <f>SUMIF(C$2:C1619,Historico_y_Forms[[#This Row],[Proyecto]],E$2:E1619)</f>
        <v>136</v>
      </c>
    </row>
    <row r="1620" spans="1:10" x14ac:dyDescent="0.25">
      <c r="A1620" s="167">
        <v>44196</v>
      </c>
      <c r="B1620">
        <v>3</v>
      </c>
      <c r="C1620" t="s">
        <v>52</v>
      </c>
      <c r="D1620">
        <v>25</v>
      </c>
      <c r="E1620">
        <v>15</v>
      </c>
      <c r="F1620">
        <v>0</v>
      </c>
      <c r="G1620">
        <f>SUMIF(C$2:C1620,Historico_y_Forms[[#This Row],[Proyecto]],D$2:D1620)</f>
        <v>43</v>
      </c>
      <c r="H1620">
        <f>SUMIF(C$2:C1620,Historico_y_Forms[[#This Row],[Proyecto]],F$2:F1620)</f>
        <v>0</v>
      </c>
      <c r="I1620">
        <f>VLOOKUP(Historico_y_Forms[[#This Row],[Proyecto]],Dim_Proyectos[[#All],[Proyecto]:[Fecha de terminacion]],5,0)-Historico_y_Forms[[#This Row],[Ventas acumuladas]]+Historico_y_Forms[[#This Row],[Desistimientos acumulados]]</f>
        <v>329</v>
      </c>
      <c r="J1620">
        <f>SUMIF(C$2:C1620,Historico_y_Forms[[#This Row],[Proyecto]],E$2:E1620)</f>
        <v>30</v>
      </c>
    </row>
    <row r="1621" spans="1:10" x14ac:dyDescent="0.25">
      <c r="A1621" s="167">
        <v>44196</v>
      </c>
      <c r="B1621">
        <v>1</v>
      </c>
      <c r="C1621" t="s">
        <v>50</v>
      </c>
      <c r="D1621">
        <v>1</v>
      </c>
      <c r="E1621">
        <v>13</v>
      </c>
      <c r="F1621">
        <v>5</v>
      </c>
      <c r="G1621">
        <f>SUMIF(C$2:C1621,Historico_y_Forms[[#This Row],[Proyecto]],D$2:D1621)</f>
        <v>562</v>
      </c>
      <c r="H1621">
        <f>SUMIF(C$2:C1621,Historico_y_Forms[[#This Row],[Proyecto]],F$2:F1621)</f>
        <v>81</v>
      </c>
      <c r="I1621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1621">
        <f>SUMIF(C$2:C1621,Historico_y_Forms[[#This Row],[Proyecto]],E$2:E1621)</f>
        <v>481</v>
      </c>
    </row>
    <row r="1622" spans="1:10" x14ac:dyDescent="0.25">
      <c r="A1622" s="167">
        <v>44227</v>
      </c>
      <c r="B1622">
        <v>22</v>
      </c>
      <c r="C1622" t="s">
        <v>140</v>
      </c>
      <c r="D1622">
        <v>0</v>
      </c>
      <c r="E1622">
        <v>0</v>
      </c>
      <c r="F1622">
        <v>0</v>
      </c>
      <c r="G1622">
        <f>SUMIF(C$2:C1622,Historico_y_Forms[[#This Row],[Proyecto]],D$2:D1622)</f>
        <v>0</v>
      </c>
      <c r="H1622">
        <f>SUMIF(C$2:C1622,Historico_y_Forms[[#This Row],[Proyecto]],F$2:F1622)</f>
        <v>0</v>
      </c>
      <c r="I162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622">
        <f>SUMIF(C$2:C1622,Historico_y_Forms[[#This Row],[Proyecto]],E$2:E1622)</f>
        <v>0</v>
      </c>
    </row>
    <row r="1623" spans="1:10" x14ac:dyDescent="0.25">
      <c r="A1623" s="167">
        <v>44227</v>
      </c>
      <c r="B1623">
        <v>16</v>
      </c>
      <c r="C1623" t="s">
        <v>136</v>
      </c>
      <c r="D1623">
        <v>0</v>
      </c>
      <c r="E1623">
        <v>0</v>
      </c>
      <c r="F1623">
        <v>0</v>
      </c>
      <c r="G1623">
        <f>SUMIF(C$2:C1623,Historico_y_Forms[[#This Row],[Proyecto]],D$2:D1623)</f>
        <v>0</v>
      </c>
      <c r="H1623">
        <f>SUMIF(C$2:C1623,Historico_y_Forms[[#This Row],[Proyecto]],F$2:F1623)</f>
        <v>0</v>
      </c>
      <c r="I16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23">
        <f>SUMIF(C$2:C1623,Historico_y_Forms[[#This Row],[Proyecto]],E$2:E1623)</f>
        <v>0</v>
      </c>
    </row>
    <row r="1624" spans="1:10" x14ac:dyDescent="0.25">
      <c r="A1624" s="167">
        <v>44227</v>
      </c>
      <c r="B1624">
        <v>17</v>
      </c>
      <c r="C1624" t="s">
        <v>137</v>
      </c>
      <c r="D1624">
        <v>0</v>
      </c>
      <c r="E1624">
        <v>0</v>
      </c>
      <c r="F1624">
        <v>0</v>
      </c>
      <c r="G1624">
        <f>SUMIF(C$2:C1624,Historico_y_Forms[[#This Row],[Proyecto]],D$2:D1624)</f>
        <v>0</v>
      </c>
      <c r="H1624">
        <f>SUMIF(C$2:C1624,Historico_y_Forms[[#This Row],[Proyecto]],F$2:F1624)</f>
        <v>0</v>
      </c>
      <c r="I162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24">
        <f>SUMIF(C$2:C1624,Historico_y_Forms[[#This Row],[Proyecto]],E$2:E1624)</f>
        <v>0</v>
      </c>
    </row>
    <row r="1625" spans="1:10" x14ac:dyDescent="0.25">
      <c r="A1625" s="167">
        <v>44227</v>
      </c>
      <c r="B1625">
        <v>11</v>
      </c>
      <c r="C1625" t="s">
        <v>131</v>
      </c>
      <c r="D1625">
        <v>7</v>
      </c>
      <c r="E1625">
        <v>10</v>
      </c>
      <c r="F1625">
        <v>0</v>
      </c>
      <c r="G1625">
        <f>SUMIF(C$2:C1625,Historico_y_Forms[[#This Row],[Proyecto]],D$2:D1625)</f>
        <v>425</v>
      </c>
      <c r="H1625">
        <f>SUMIF(C$2:C1625,Historico_y_Forms[[#This Row],[Proyecto]],F$2:F1625)</f>
        <v>49</v>
      </c>
      <c r="I1625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1625">
        <f>SUMIF(C$2:C1625,Historico_y_Forms[[#This Row],[Proyecto]],E$2:E1625)</f>
        <v>325</v>
      </c>
    </row>
    <row r="1626" spans="1:10" x14ac:dyDescent="0.25">
      <c r="A1626" s="167">
        <v>44227</v>
      </c>
      <c r="B1626">
        <v>40</v>
      </c>
      <c r="C1626" t="s">
        <v>149</v>
      </c>
      <c r="D1626">
        <v>0</v>
      </c>
      <c r="E1626">
        <v>0</v>
      </c>
      <c r="F1626">
        <v>0</v>
      </c>
      <c r="G1626">
        <f>SUMIF(C$2:C1626,Historico_y_Forms[[#This Row],[Proyecto]],D$2:D1626)</f>
        <v>396</v>
      </c>
      <c r="H1626">
        <f>SUMIF(C$2:C1626,Historico_y_Forms[[#This Row],[Proyecto]],F$2:F1626)</f>
        <v>0</v>
      </c>
      <c r="I16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26">
        <f>SUMIF(C$2:C1626,Historico_y_Forms[[#This Row],[Proyecto]],E$2:E1626)</f>
        <v>0</v>
      </c>
    </row>
    <row r="1627" spans="1:10" x14ac:dyDescent="0.25">
      <c r="A1627" s="167">
        <v>44227</v>
      </c>
      <c r="B1627">
        <v>12</v>
      </c>
      <c r="C1627" t="s">
        <v>132</v>
      </c>
      <c r="D1627">
        <v>0</v>
      </c>
      <c r="E1627">
        <v>0</v>
      </c>
      <c r="F1627">
        <v>0</v>
      </c>
      <c r="G1627">
        <f>SUMIF(C$2:C1627,Historico_y_Forms[[#This Row],[Proyecto]],D$2:D1627)</f>
        <v>0</v>
      </c>
      <c r="H1627">
        <f>SUMIF(C$2:C1627,Historico_y_Forms[[#This Row],[Proyecto]],F$2:F1627)</f>
        <v>0</v>
      </c>
      <c r="I162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627">
        <f>SUMIF(C$2:C1627,Historico_y_Forms[[#This Row],[Proyecto]],E$2:E1627)</f>
        <v>0</v>
      </c>
    </row>
    <row r="1628" spans="1:10" x14ac:dyDescent="0.25">
      <c r="A1628" s="167">
        <v>44227</v>
      </c>
      <c r="B1628">
        <v>13</v>
      </c>
      <c r="C1628" t="s">
        <v>133</v>
      </c>
      <c r="D1628">
        <v>0</v>
      </c>
      <c r="E1628">
        <v>0</v>
      </c>
      <c r="F1628">
        <v>0</v>
      </c>
      <c r="G1628">
        <f>SUMIF(C$2:C1628,Historico_y_Forms[[#This Row],[Proyecto]],D$2:D1628)</f>
        <v>0</v>
      </c>
      <c r="H1628">
        <f>SUMIF(C$2:C1628,Historico_y_Forms[[#This Row],[Proyecto]],F$2:F1628)</f>
        <v>0</v>
      </c>
      <c r="I162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628">
        <f>SUMIF(C$2:C1628,Historico_y_Forms[[#This Row],[Proyecto]],E$2:E1628)</f>
        <v>0</v>
      </c>
    </row>
    <row r="1629" spans="1:10" x14ac:dyDescent="0.25">
      <c r="A1629" s="167">
        <v>44227</v>
      </c>
      <c r="B1629">
        <v>14</v>
      </c>
      <c r="C1629" t="s">
        <v>134</v>
      </c>
      <c r="D1629">
        <v>0</v>
      </c>
      <c r="E1629">
        <v>0</v>
      </c>
      <c r="F1629">
        <v>0</v>
      </c>
      <c r="G1629">
        <f>SUMIF(C$2:C1629,Historico_y_Forms[[#This Row],[Proyecto]],D$2:D1629)</f>
        <v>0</v>
      </c>
      <c r="H1629">
        <f>SUMIF(C$2:C1629,Historico_y_Forms[[#This Row],[Proyecto]],F$2:F1629)</f>
        <v>0</v>
      </c>
      <c r="I162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629">
        <f>SUMIF(C$2:C1629,Historico_y_Forms[[#This Row],[Proyecto]],E$2:E1629)</f>
        <v>0</v>
      </c>
    </row>
    <row r="1630" spans="1:10" x14ac:dyDescent="0.25">
      <c r="A1630" s="167">
        <v>44227</v>
      </c>
      <c r="B1630">
        <v>15</v>
      </c>
      <c r="C1630" t="s">
        <v>135</v>
      </c>
      <c r="D1630">
        <v>0</v>
      </c>
      <c r="E1630">
        <v>0</v>
      </c>
      <c r="F1630">
        <v>0</v>
      </c>
      <c r="G1630">
        <f>SUMIF(C$2:C1630,Historico_y_Forms[[#This Row],[Proyecto]],D$2:D1630)</f>
        <v>0</v>
      </c>
      <c r="H1630">
        <f>SUMIF(C$2:C1630,Historico_y_Forms[[#This Row],[Proyecto]],F$2:F1630)</f>
        <v>0</v>
      </c>
      <c r="I163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630">
        <f>SUMIF(C$2:C1630,Historico_y_Forms[[#This Row],[Proyecto]],E$2:E1630)</f>
        <v>0</v>
      </c>
    </row>
    <row r="1631" spans="1:10" x14ac:dyDescent="0.25">
      <c r="A1631" s="167">
        <v>44227</v>
      </c>
      <c r="B1631">
        <v>41</v>
      </c>
      <c r="C1631" t="s">
        <v>150</v>
      </c>
      <c r="D1631">
        <v>1</v>
      </c>
      <c r="E1631">
        <v>0</v>
      </c>
      <c r="F1631">
        <v>0</v>
      </c>
      <c r="G1631">
        <f>SUMIF(C$2:C1631,Historico_y_Forms[[#This Row],[Proyecto]],D$2:D1631)</f>
        <v>156</v>
      </c>
      <c r="H1631">
        <f>SUMIF(C$2:C1631,Historico_y_Forms[[#This Row],[Proyecto]],F$2:F1631)</f>
        <v>0</v>
      </c>
      <c r="I16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31">
        <f>SUMIF(C$2:C1631,Historico_y_Forms[[#This Row],[Proyecto]],E$2:E1631)</f>
        <v>156</v>
      </c>
    </row>
    <row r="1632" spans="1:10" x14ac:dyDescent="0.25">
      <c r="A1632" s="167">
        <v>44227</v>
      </c>
      <c r="B1632">
        <v>10</v>
      </c>
      <c r="C1632" t="s">
        <v>81</v>
      </c>
      <c r="D1632">
        <v>0</v>
      </c>
      <c r="E1632">
        <v>0</v>
      </c>
      <c r="F1632">
        <v>0</v>
      </c>
      <c r="G1632">
        <f>SUMIF(C$2:C1632,Historico_y_Forms[[#This Row],[Proyecto]],D$2:D1632)</f>
        <v>0</v>
      </c>
      <c r="H1632">
        <f>SUMIF(C$2:C1632,Historico_y_Forms[[#This Row],[Proyecto]],F$2:F1632)</f>
        <v>0</v>
      </c>
      <c r="I163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632">
        <f>SUMIF(C$2:C1632,Historico_y_Forms[[#This Row],[Proyecto]],E$2:E1632)</f>
        <v>0</v>
      </c>
    </row>
    <row r="1633" spans="1:10" x14ac:dyDescent="0.25">
      <c r="A1633" s="167">
        <v>44227</v>
      </c>
      <c r="B1633">
        <v>23</v>
      </c>
      <c r="C1633" t="s">
        <v>142</v>
      </c>
      <c r="D1633">
        <v>0</v>
      </c>
      <c r="E1633">
        <v>0</v>
      </c>
      <c r="F1633">
        <v>0</v>
      </c>
      <c r="G1633">
        <f>SUMIF(C$2:C1633,Historico_y_Forms[[#This Row],[Proyecto]],D$2:D1633)</f>
        <v>105</v>
      </c>
      <c r="H1633">
        <f>SUMIF(C$2:C1633,Historico_y_Forms[[#This Row],[Proyecto]],F$2:F1633)</f>
        <v>3</v>
      </c>
      <c r="I16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33">
        <f>SUMIF(C$2:C1633,Historico_y_Forms[[#This Row],[Proyecto]],E$2:E1633)</f>
        <v>0</v>
      </c>
    </row>
    <row r="1634" spans="1:10" x14ac:dyDescent="0.25">
      <c r="A1634" s="167">
        <v>44227</v>
      </c>
      <c r="B1634">
        <v>24</v>
      </c>
      <c r="C1634" t="s">
        <v>143</v>
      </c>
      <c r="D1634">
        <v>1</v>
      </c>
      <c r="E1634">
        <v>0</v>
      </c>
      <c r="F1634">
        <v>0</v>
      </c>
      <c r="G1634">
        <f>SUMIF(C$2:C1634,Historico_y_Forms[[#This Row],[Proyecto]],D$2:D1634)</f>
        <v>114</v>
      </c>
      <c r="H1634">
        <f>SUMIF(C$2:C1634,Historico_y_Forms[[#This Row],[Proyecto]],F$2:F1634)</f>
        <v>18</v>
      </c>
      <c r="I163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634">
        <f>SUMIF(C$2:C1634,Historico_y_Forms[[#This Row],[Proyecto]],E$2:E1634)</f>
        <v>102</v>
      </c>
    </row>
    <row r="1635" spans="1:10" x14ac:dyDescent="0.25">
      <c r="A1635" s="167">
        <v>44227</v>
      </c>
      <c r="B1635">
        <v>25</v>
      </c>
      <c r="C1635" t="s">
        <v>92</v>
      </c>
      <c r="D1635">
        <v>0</v>
      </c>
      <c r="E1635">
        <v>0</v>
      </c>
      <c r="F1635">
        <v>0</v>
      </c>
      <c r="G1635">
        <f>SUMIF(C$2:C1635,Historico_y_Forms[[#This Row],[Proyecto]],D$2:D1635)</f>
        <v>0</v>
      </c>
      <c r="H1635">
        <f>SUMIF(C$2:C1635,Historico_y_Forms[[#This Row],[Proyecto]],F$2:F1635)</f>
        <v>0</v>
      </c>
      <c r="I163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635">
        <f>SUMIF(C$2:C1635,Historico_y_Forms[[#This Row],[Proyecto]],E$2:E1635)</f>
        <v>0</v>
      </c>
    </row>
    <row r="1636" spans="1:10" x14ac:dyDescent="0.25">
      <c r="A1636" s="167">
        <v>44227</v>
      </c>
      <c r="B1636">
        <v>26</v>
      </c>
      <c r="C1636" t="s">
        <v>141</v>
      </c>
      <c r="D1636">
        <v>9</v>
      </c>
      <c r="E1636">
        <v>5</v>
      </c>
      <c r="F1636">
        <v>0</v>
      </c>
      <c r="G1636">
        <f>SUMIF(C$2:C1636,Historico_y_Forms[[#This Row],[Proyecto]],D$2:D1636)</f>
        <v>39</v>
      </c>
      <c r="H1636">
        <f>SUMIF(C$2:C1636,Historico_y_Forms[[#This Row],[Proyecto]],F$2:F1636)</f>
        <v>0</v>
      </c>
      <c r="I1636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1636">
        <f>SUMIF(C$2:C1636,Historico_y_Forms[[#This Row],[Proyecto]],E$2:E1636)</f>
        <v>20</v>
      </c>
    </row>
    <row r="1637" spans="1:10" x14ac:dyDescent="0.25">
      <c r="A1637" s="167">
        <v>44227</v>
      </c>
      <c r="B1637">
        <v>7</v>
      </c>
      <c r="C1637" t="s">
        <v>128</v>
      </c>
      <c r="D1637">
        <v>0</v>
      </c>
      <c r="E1637">
        <v>0</v>
      </c>
      <c r="F1637">
        <v>0</v>
      </c>
      <c r="G1637">
        <f>SUMIF(C$2:C1637,Historico_y_Forms[[#This Row],[Proyecto]],D$2:D1637)</f>
        <v>0</v>
      </c>
      <c r="H1637">
        <f>SUMIF(C$2:C1637,Historico_y_Forms[[#This Row],[Proyecto]],F$2:F1637)</f>
        <v>0</v>
      </c>
      <c r="I163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637">
        <f>SUMIF(C$2:C1637,Historico_y_Forms[[#This Row],[Proyecto]],E$2:E1637)</f>
        <v>0</v>
      </c>
    </row>
    <row r="1638" spans="1:10" x14ac:dyDescent="0.25">
      <c r="A1638" s="167">
        <v>44227</v>
      </c>
      <c r="B1638">
        <v>27</v>
      </c>
      <c r="C1638" t="s">
        <v>30</v>
      </c>
      <c r="D1638">
        <v>0</v>
      </c>
      <c r="E1638">
        <v>0</v>
      </c>
      <c r="F1638">
        <v>0</v>
      </c>
      <c r="G1638">
        <f>SUMIF(C$2:C1638,Historico_y_Forms[[#This Row],[Proyecto]],D$2:D1638)</f>
        <v>0</v>
      </c>
      <c r="H1638">
        <f>SUMIF(C$2:C1638,Historico_y_Forms[[#This Row],[Proyecto]],F$2:F1638)</f>
        <v>0</v>
      </c>
      <c r="I163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38">
        <f>SUMIF(C$2:C1638,Historico_y_Forms[[#This Row],[Proyecto]],E$2:E1638)</f>
        <v>0</v>
      </c>
    </row>
    <row r="1639" spans="1:10" x14ac:dyDescent="0.25">
      <c r="A1639" s="167">
        <v>44227</v>
      </c>
      <c r="B1639">
        <v>28</v>
      </c>
      <c r="C1639" t="s">
        <v>31</v>
      </c>
      <c r="D1639">
        <v>0</v>
      </c>
      <c r="E1639">
        <v>0</v>
      </c>
      <c r="F1639">
        <v>0</v>
      </c>
      <c r="G1639">
        <f>SUMIF(C$2:C1639,Historico_y_Forms[[#This Row],[Proyecto]],D$2:D1639)</f>
        <v>0</v>
      </c>
      <c r="H1639">
        <f>SUMIF(C$2:C1639,Historico_y_Forms[[#This Row],[Proyecto]],F$2:F1639)</f>
        <v>0</v>
      </c>
      <c r="I163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39">
        <f>SUMIF(C$2:C1639,Historico_y_Forms[[#This Row],[Proyecto]],E$2:E1639)</f>
        <v>0</v>
      </c>
    </row>
    <row r="1640" spans="1:10" x14ac:dyDescent="0.25">
      <c r="A1640" s="167">
        <v>44227</v>
      </c>
      <c r="B1640">
        <v>44</v>
      </c>
      <c r="C1640" t="s">
        <v>154</v>
      </c>
      <c r="D1640">
        <v>0</v>
      </c>
      <c r="E1640">
        <v>0</v>
      </c>
      <c r="F1640">
        <v>0</v>
      </c>
      <c r="G1640">
        <f>SUMIF(C$2:C1640,Historico_y_Forms[[#This Row],[Proyecto]],D$2:D1640)</f>
        <v>96</v>
      </c>
      <c r="H1640">
        <f>SUMIF(C$2:C1640,Historico_y_Forms[[#This Row],[Proyecto]],F$2:F1640)</f>
        <v>7</v>
      </c>
      <c r="I164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640">
        <f>SUMIF(C$2:C1640,Historico_y_Forms[[#This Row],[Proyecto]],E$2:E1640)</f>
        <v>96</v>
      </c>
    </row>
    <row r="1641" spans="1:10" x14ac:dyDescent="0.25">
      <c r="A1641" s="167">
        <v>44227</v>
      </c>
      <c r="B1641">
        <v>37</v>
      </c>
      <c r="C1641" t="s">
        <v>146</v>
      </c>
      <c r="D1641">
        <v>0</v>
      </c>
      <c r="E1641">
        <v>0</v>
      </c>
      <c r="F1641">
        <v>0</v>
      </c>
      <c r="G1641">
        <f>SUMIF(C$2:C1641,Historico_y_Forms[[#This Row],[Proyecto]],D$2:D1641)</f>
        <v>193</v>
      </c>
      <c r="H1641">
        <f>SUMIF(C$2:C1641,Historico_y_Forms[[#This Row],[Proyecto]],F$2:F1641)</f>
        <v>1</v>
      </c>
      <c r="I16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41">
        <f>SUMIF(C$2:C1641,Historico_y_Forms[[#This Row],[Proyecto]],E$2:E1641)</f>
        <v>196</v>
      </c>
    </row>
    <row r="1642" spans="1:10" x14ac:dyDescent="0.25">
      <c r="A1642" s="167">
        <v>44227</v>
      </c>
      <c r="B1642">
        <v>6</v>
      </c>
      <c r="C1642" t="s">
        <v>127</v>
      </c>
      <c r="D1642">
        <v>11</v>
      </c>
      <c r="E1642">
        <v>10</v>
      </c>
      <c r="F1642">
        <v>3</v>
      </c>
      <c r="G1642">
        <f>SUMIF(C$2:C1642,Historico_y_Forms[[#This Row],[Proyecto]],D$2:D1642)</f>
        <v>146</v>
      </c>
      <c r="H1642">
        <f>SUMIF(C$2:C1642,Historico_y_Forms[[#This Row],[Proyecto]],F$2:F1642)</f>
        <v>7</v>
      </c>
      <c r="I1642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1642">
        <f>SUMIF(C$2:C1642,Historico_y_Forms[[#This Row],[Proyecto]],E$2:E1642)</f>
        <v>115</v>
      </c>
    </row>
    <row r="1643" spans="1:10" x14ac:dyDescent="0.25">
      <c r="A1643" s="167">
        <v>44227</v>
      </c>
      <c r="B1643">
        <v>5</v>
      </c>
      <c r="C1643" t="s">
        <v>125</v>
      </c>
      <c r="D1643">
        <v>0</v>
      </c>
      <c r="E1643">
        <v>0</v>
      </c>
      <c r="F1643">
        <v>3</v>
      </c>
      <c r="G1643">
        <f>SUMIF(C$2:C1643,Historico_y_Forms[[#This Row],[Proyecto]],D$2:D1643)</f>
        <v>230</v>
      </c>
      <c r="H1643">
        <f>SUMIF(C$2:C1643,Historico_y_Forms[[#This Row],[Proyecto]],F$2:F1643)</f>
        <v>18</v>
      </c>
      <c r="I1643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43">
        <f>SUMIF(C$2:C1643,Historico_y_Forms[[#This Row],[Proyecto]],E$2:E1643)</f>
        <v>215</v>
      </c>
    </row>
    <row r="1644" spans="1:10" x14ac:dyDescent="0.25">
      <c r="A1644" s="167">
        <v>44227</v>
      </c>
      <c r="B1644">
        <v>38</v>
      </c>
      <c r="C1644" t="s">
        <v>147</v>
      </c>
      <c r="D1644">
        <v>0</v>
      </c>
      <c r="E1644">
        <v>0</v>
      </c>
      <c r="F1644">
        <v>0</v>
      </c>
      <c r="G1644">
        <f>SUMIF(C$2:C1644,Historico_y_Forms[[#This Row],[Proyecto]],D$2:D1644)</f>
        <v>196</v>
      </c>
      <c r="H1644">
        <f>SUMIF(C$2:C1644,Historico_y_Forms[[#This Row],[Proyecto]],F$2:F1644)</f>
        <v>5</v>
      </c>
      <c r="I16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44">
        <f>SUMIF(C$2:C1644,Historico_y_Forms[[#This Row],[Proyecto]],E$2:E1644)</f>
        <v>0</v>
      </c>
    </row>
    <row r="1645" spans="1:10" x14ac:dyDescent="0.25">
      <c r="A1645" s="167">
        <v>44227</v>
      </c>
      <c r="B1645">
        <v>4</v>
      </c>
      <c r="C1645" t="s">
        <v>126</v>
      </c>
      <c r="D1645">
        <v>1</v>
      </c>
      <c r="E1645">
        <v>274</v>
      </c>
      <c r="F1645">
        <v>0</v>
      </c>
      <c r="G1645">
        <f>SUMIF(C$2:C1645,Historico_y_Forms[[#This Row],[Proyecto]],D$2:D1645)</f>
        <v>274</v>
      </c>
      <c r="H1645">
        <f>SUMIF(C$2:C1645,Historico_y_Forms[[#This Row],[Proyecto]],F$2:F1645)</f>
        <v>35</v>
      </c>
      <c r="I1645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45">
        <f>SUMIF(C$2:C1645,Historico_y_Forms[[#This Row],[Proyecto]],E$2:E1645)</f>
        <v>5049</v>
      </c>
    </row>
    <row r="1646" spans="1:10" x14ac:dyDescent="0.25">
      <c r="A1646" s="167">
        <v>44227</v>
      </c>
      <c r="B1646">
        <v>8</v>
      </c>
      <c r="C1646" t="s">
        <v>77</v>
      </c>
      <c r="D1646">
        <v>2</v>
      </c>
      <c r="E1646">
        <v>3</v>
      </c>
      <c r="F1646">
        <v>1</v>
      </c>
      <c r="G1646">
        <f>SUMIF(C$2:C1646,Historico_y_Forms[[#This Row],[Proyecto]],D$2:D1646)</f>
        <v>113</v>
      </c>
      <c r="H1646">
        <f>SUMIF(C$2:C1646,Historico_y_Forms[[#This Row],[Proyecto]],F$2:F1646)</f>
        <v>20</v>
      </c>
      <c r="I1646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1646">
        <f>SUMIF(C$2:C1646,Historico_y_Forms[[#This Row],[Proyecto]],E$2:E1646)</f>
        <v>96</v>
      </c>
    </row>
    <row r="1647" spans="1:10" x14ac:dyDescent="0.25">
      <c r="A1647" s="167">
        <v>44227</v>
      </c>
      <c r="B1647">
        <v>18</v>
      </c>
      <c r="C1647" t="s">
        <v>152</v>
      </c>
      <c r="D1647">
        <v>2</v>
      </c>
      <c r="E1647">
        <v>0</v>
      </c>
      <c r="F1647">
        <v>2</v>
      </c>
      <c r="G1647">
        <f>SUMIF(C$2:C1647,Historico_y_Forms[[#This Row],[Proyecto]],D$2:D1647)</f>
        <v>173</v>
      </c>
      <c r="H1647">
        <f>SUMIF(C$2:C1647,Historico_y_Forms[[#This Row],[Proyecto]],F$2:F1647)</f>
        <v>9</v>
      </c>
      <c r="I164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647">
        <f>SUMIF(C$2:C1647,Historico_y_Forms[[#This Row],[Proyecto]],E$2:E1647)</f>
        <v>176</v>
      </c>
    </row>
    <row r="1648" spans="1:10" x14ac:dyDescent="0.25">
      <c r="A1648" s="167">
        <v>44227</v>
      </c>
      <c r="B1648">
        <v>19</v>
      </c>
      <c r="C1648" t="s">
        <v>138</v>
      </c>
      <c r="D1648">
        <v>2</v>
      </c>
      <c r="E1648">
        <v>0</v>
      </c>
      <c r="F1648">
        <v>0</v>
      </c>
      <c r="G1648">
        <f>SUMIF(C$2:C1648,Historico_y_Forms[[#This Row],[Proyecto]],D$2:D1648)</f>
        <v>190</v>
      </c>
      <c r="H1648">
        <f>SUMIF(C$2:C1648,Historico_y_Forms[[#This Row],[Proyecto]],F$2:F1648)</f>
        <v>14</v>
      </c>
      <c r="I16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48">
        <f>SUMIF(C$2:C1648,Historico_y_Forms[[#This Row],[Proyecto]],E$2:E1648)</f>
        <v>176</v>
      </c>
    </row>
    <row r="1649" spans="1:10" x14ac:dyDescent="0.25">
      <c r="A1649" s="167">
        <v>44227</v>
      </c>
      <c r="B1649">
        <v>20</v>
      </c>
      <c r="C1649" t="s">
        <v>88</v>
      </c>
      <c r="D1649">
        <v>11</v>
      </c>
      <c r="E1649">
        <v>7</v>
      </c>
      <c r="F1649">
        <v>0</v>
      </c>
      <c r="G1649">
        <f>SUMIF(C$2:C1649,Historico_y_Forms[[#This Row],[Proyecto]],D$2:D1649)</f>
        <v>57</v>
      </c>
      <c r="H1649">
        <f>SUMIF(C$2:C1649,Historico_y_Forms[[#This Row],[Proyecto]],F$2:F1649)</f>
        <v>0</v>
      </c>
      <c r="I1649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1649">
        <f>SUMIF(C$2:C1649,Historico_y_Forms[[#This Row],[Proyecto]],E$2:E1649)</f>
        <v>25</v>
      </c>
    </row>
    <row r="1650" spans="1:10" x14ac:dyDescent="0.25">
      <c r="A1650" s="167">
        <v>44227</v>
      </c>
      <c r="B1650">
        <v>45</v>
      </c>
      <c r="C1650" t="s">
        <v>155</v>
      </c>
      <c r="D1650">
        <v>0</v>
      </c>
      <c r="E1650">
        <v>0</v>
      </c>
      <c r="F1650">
        <v>0</v>
      </c>
      <c r="G1650">
        <f>SUMIF(C$2:C1650,Historico_y_Forms[[#This Row],[Proyecto]],D$2:D1650)</f>
        <v>133</v>
      </c>
      <c r="H1650">
        <f>SUMIF(C$2:C1650,Historico_y_Forms[[#This Row],[Proyecto]],F$2:F1650)</f>
        <v>2</v>
      </c>
      <c r="I165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50">
        <f>SUMIF(C$2:C1650,Historico_y_Forms[[#This Row],[Proyecto]],E$2:E1650)</f>
        <v>0</v>
      </c>
    </row>
    <row r="1651" spans="1:10" x14ac:dyDescent="0.25">
      <c r="A1651" s="167">
        <v>44227</v>
      </c>
      <c r="B1651">
        <v>31</v>
      </c>
      <c r="C1651" t="s">
        <v>97</v>
      </c>
      <c r="D1651">
        <v>0</v>
      </c>
      <c r="E1651">
        <v>0</v>
      </c>
      <c r="F1651">
        <v>0</v>
      </c>
      <c r="G1651">
        <f>SUMIF(C$2:C1651,Historico_y_Forms[[#This Row],[Proyecto]],D$2:D1651)</f>
        <v>0</v>
      </c>
      <c r="H1651">
        <f>SUMIF(C$2:C1651,Historico_y_Forms[[#This Row],[Proyecto]],F$2:F1651)</f>
        <v>0</v>
      </c>
      <c r="I165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51">
        <f>SUMIF(C$2:C1651,Historico_y_Forms[[#This Row],[Proyecto]],E$2:E1651)</f>
        <v>0</v>
      </c>
    </row>
    <row r="1652" spans="1:10" x14ac:dyDescent="0.25">
      <c r="A1652" s="167">
        <v>44227</v>
      </c>
      <c r="B1652">
        <v>32</v>
      </c>
      <c r="C1652" t="s">
        <v>100</v>
      </c>
      <c r="D1652">
        <v>0</v>
      </c>
      <c r="E1652">
        <v>0</v>
      </c>
      <c r="F1652">
        <v>0</v>
      </c>
      <c r="G1652">
        <f>SUMIF(C$2:C1652,Historico_y_Forms[[#This Row],[Proyecto]],D$2:D1652)</f>
        <v>0</v>
      </c>
      <c r="H1652">
        <f>SUMIF(C$2:C1652,Historico_y_Forms[[#This Row],[Proyecto]],F$2:F1652)</f>
        <v>0</v>
      </c>
      <c r="I165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52">
        <f>SUMIF(C$2:C1652,Historico_y_Forms[[#This Row],[Proyecto]],E$2:E1652)</f>
        <v>0</v>
      </c>
    </row>
    <row r="1653" spans="1:10" x14ac:dyDescent="0.25">
      <c r="A1653" s="167">
        <v>44227</v>
      </c>
      <c r="B1653">
        <v>33</v>
      </c>
      <c r="C1653" t="s">
        <v>101</v>
      </c>
      <c r="D1653">
        <v>0</v>
      </c>
      <c r="E1653">
        <v>0</v>
      </c>
      <c r="F1653">
        <v>0</v>
      </c>
      <c r="G1653">
        <f>SUMIF(C$2:C1653,Historico_y_Forms[[#This Row],[Proyecto]],D$2:D1653)</f>
        <v>0</v>
      </c>
      <c r="H1653">
        <f>SUMIF(C$2:C1653,Historico_y_Forms[[#This Row],[Proyecto]],F$2:F1653)</f>
        <v>0</v>
      </c>
      <c r="I165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53">
        <f>SUMIF(C$2:C1653,Historico_y_Forms[[#This Row],[Proyecto]],E$2:E1653)</f>
        <v>0</v>
      </c>
    </row>
    <row r="1654" spans="1:10" x14ac:dyDescent="0.25">
      <c r="A1654" s="167">
        <v>44227</v>
      </c>
      <c r="B1654">
        <v>34</v>
      </c>
      <c r="C1654" t="s">
        <v>102</v>
      </c>
      <c r="D1654">
        <v>0</v>
      </c>
      <c r="E1654">
        <v>0</v>
      </c>
      <c r="F1654">
        <v>0</v>
      </c>
      <c r="G1654">
        <f>SUMIF(C$2:C1654,Historico_y_Forms[[#This Row],[Proyecto]],D$2:D1654)</f>
        <v>0</v>
      </c>
      <c r="H1654">
        <f>SUMIF(C$2:C1654,Historico_y_Forms[[#This Row],[Proyecto]],F$2:F1654)</f>
        <v>0</v>
      </c>
      <c r="I165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54">
        <f>SUMIF(C$2:C1654,Historico_y_Forms[[#This Row],[Proyecto]],E$2:E1654)</f>
        <v>0</v>
      </c>
    </row>
    <row r="1655" spans="1:10" x14ac:dyDescent="0.25">
      <c r="A1655" s="167">
        <v>44227</v>
      </c>
      <c r="B1655">
        <v>29</v>
      </c>
      <c r="C1655" t="s">
        <v>32</v>
      </c>
      <c r="D1655">
        <v>0</v>
      </c>
      <c r="E1655">
        <v>0</v>
      </c>
      <c r="F1655">
        <v>0</v>
      </c>
      <c r="G1655">
        <f>SUMIF(C$2:C1655,Historico_y_Forms[[#This Row],[Proyecto]],D$2:D1655)</f>
        <v>0</v>
      </c>
      <c r="H1655">
        <f>SUMIF(C$2:C1655,Historico_y_Forms[[#This Row],[Proyecto]],F$2:F1655)</f>
        <v>0</v>
      </c>
      <c r="I165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55">
        <f>SUMIF(C$2:C1655,Historico_y_Forms[[#This Row],[Proyecto]],E$2:E1655)</f>
        <v>0</v>
      </c>
    </row>
    <row r="1656" spans="1:10" x14ac:dyDescent="0.25">
      <c r="A1656" s="167">
        <v>44227</v>
      </c>
      <c r="B1656">
        <v>30</v>
      </c>
      <c r="C1656" t="s">
        <v>33</v>
      </c>
      <c r="D1656">
        <v>0</v>
      </c>
      <c r="E1656">
        <v>0</v>
      </c>
      <c r="F1656">
        <v>0</v>
      </c>
      <c r="G1656">
        <f>SUMIF(C$2:C1656,Historico_y_Forms[[#This Row],[Proyecto]],D$2:D1656)</f>
        <v>0</v>
      </c>
      <c r="H1656">
        <f>SUMIF(C$2:C1656,Historico_y_Forms[[#This Row],[Proyecto]],F$2:F1656)</f>
        <v>0</v>
      </c>
      <c r="I165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656">
        <f>SUMIF(C$2:C1656,Historico_y_Forms[[#This Row],[Proyecto]],E$2:E1656)</f>
        <v>0</v>
      </c>
    </row>
    <row r="1657" spans="1:10" x14ac:dyDescent="0.25">
      <c r="A1657" s="167">
        <v>44227</v>
      </c>
      <c r="B1657">
        <v>9</v>
      </c>
      <c r="C1657" t="s">
        <v>130</v>
      </c>
      <c r="D1657">
        <v>0</v>
      </c>
      <c r="E1657">
        <v>0</v>
      </c>
      <c r="F1657">
        <v>0</v>
      </c>
      <c r="G1657">
        <f>SUMIF(C$2:C1657,Historico_y_Forms[[#This Row],[Proyecto]],D$2:D1657)</f>
        <v>0</v>
      </c>
      <c r="H1657">
        <f>SUMIF(C$2:C1657,Historico_y_Forms[[#This Row],[Proyecto]],F$2:F1657)</f>
        <v>0</v>
      </c>
      <c r="I165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657">
        <f>SUMIF(C$2:C1657,Historico_y_Forms[[#This Row],[Proyecto]],E$2:E1657)</f>
        <v>0</v>
      </c>
    </row>
    <row r="1658" spans="1:10" x14ac:dyDescent="0.25">
      <c r="A1658" s="167">
        <v>44227</v>
      </c>
      <c r="B1658">
        <v>35</v>
      </c>
      <c r="C1658" t="s">
        <v>144</v>
      </c>
      <c r="D1658">
        <v>0</v>
      </c>
      <c r="E1658">
        <v>0</v>
      </c>
      <c r="F1658">
        <v>0</v>
      </c>
      <c r="G1658">
        <f>SUMIF(C$2:C1658,Historico_y_Forms[[#This Row],[Proyecto]],D$2:D1658)</f>
        <v>0</v>
      </c>
      <c r="H1658">
        <f>SUMIF(C$2:C1658,Historico_y_Forms[[#This Row],[Proyecto]],F$2:F1658)</f>
        <v>0</v>
      </c>
      <c r="I16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58">
        <f>SUMIF(C$2:C1658,Historico_y_Forms[[#This Row],[Proyecto]],E$2:E1658)</f>
        <v>0</v>
      </c>
    </row>
    <row r="1659" spans="1:10" x14ac:dyDescent="0.25">
      <c r="A1659" s="167">
        <v>44227</v>
      </c>
      <c r="B1659">
        <v>42</v>
      </c>
      <c r="C1659" t="s">
        <v>151</v>
      </c>
      <c r="D1659">
        <v>6</v>
      </c>
      <c r="E1659">
        <v>10</v>
      </c>
      <c r="F1659">
        <v>1</v>
      </c>
      <c r="G1659">
        <f>SUMIF(C$2:C1659,Historico_y_Forms[[#This Row],[Proyecto]],D$2:D1659)</f>
        <v>295</v>
      </c>
      <c r="H1659">
        <f>SUMIF(C$2:C1659,Historico_y_Forms[[#This Row],[Proyecto]],F$2:F1659)</f>
        <v>15</v>
      </c>
      <c r="I1659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59">
        <f>SUMIF(C$2:C1659,Historico_y_Forms[[#This Row],[Proyecto]],E$2:E1659)</f>
        <v>220</v>
      </c>
    </row>
    <row r="1660" spans="1:10" x14ac:dyDescent="0.25">
      <c r="A1660" s="167">
        <v>44227</v>
      </c>
      <c r="B1660">
        <v>39</v>
      </c>
      <c r="C1660" t="s">
        <v>178</v>
      </c>
      <c r="D1660">
        <v>5</v>
      </c>
      <c r="E1660">
        <v>3</v>
      </c>
      <c r="F1660">
        <v>0</v>
      </c>
      <c r="G1660">
        <f>SUMIF(C$2:C1660,Historico_y_Forms[[#This Row],[Proyecto]],D$2:D1660)</f>
        <v>172</v>
      </c>
      <c r="H1660">
        <f>SUMIF(C$2:C1660,Historico_y_Forms[[#This Row],[Proyecto]],F$2:F1660)</f>
        <v>12</v>
      </c>
      <c r="I1660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1660">
        <f>SUMIF(C$2:C1660,Historico_y_Forms[[#This Row],[Proyecto]],E$2:E1660)</f>
        <v>140</v>
      </c>
    </row>
    <row r="1661" spans="1:10" x14ac:dyDescent="0.25">
      <c r="A1661" s="167">
        <v>44227</v>
      </c>
      <c r="B1661">
        <v>36</v>
      </c>
      <c r="C1661" t="s">
        <v>145</v>
      </c>
      <c r="D1661">
        <v>0</v>
      </c>
      <c r="E1661">
        <v>0</v>
      </c>
      <c r="F1661">
        <v>0</v>
      </c>
      <c r="G1661">
        <f>SUMIF(C$2:C1661,Historico_y_Forms[[#This Row],[Proyecto]],D$2:D1661)</f>
        <v>239</v>
      </c>
      <c r="H1661">
        <f>SUMIF(C$2:C1661,Historico_y_Forms[[#This Row],[Proyecto]],F$2:F1661)</f>
        <v>9</v>
      </c>
      <c r="I1661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1661">
        <f>SUMIF(C$2:C1661,Historico_y_Forms[[#This Row],[Proyecto]],E$2:E1661)</f>
        <v>240</v>
      </c>
    </row>
    <row r="1662" spans="1:10" x14ac:dyDescent="0.25">
      <c r="A1662" s="167">
        <v>44227</v>
      </c>
      <c r="B1662">
        <v>43</v>
      </c>
      <c r="C1662" t="s">
        <v>153</v>
      </c>
      <c r="D1662">
        <v>0</v>
      </c>
      <c r="E1662">
        <v>0</v>
      </c>
      <c r="F1662">
        <v>0</v>
      </c>
      <c r="G1662">
        <f>SUMIF(C$2:C1662,Historico_y_Forms[[#This Row],[Proyecto]],D$2:D1662)</f>
        <v>89</v>
      </c>
      <c r="H1662">
        <f>SUMIF(C$2:C1662,Historico_y_Forms[[#This Row],[Proyecto]],F$2:F1662)</f>
        <v>6</v>
      </c>
      <c r="I166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662">
        <f>SUMIF(C$2:C1662,Historico_y_Forms[[#This Row],[Proyecto]],E$2:E1662)</f>
        <v>24</v>
      </c>
    </row>
    <row r="1663" spans="1:10" x14ac:dyDescent="0.25">
      <c r="A1663" s="167">
        <v>44227</v>
      </c>
      <c r="B1663">
        <v>21</v>
      </c>
      <c r="C1663" t="s">
        <v>139</v>
      </c>
      <c r="D1663">
        <v>0</v>
      </c>
      <c r="E1663">
        <v>0</v>
      </c>
      <c r="F1663">
        <v>0</v>
      </c>
      <c r="G1663">
        <f>SUMIF(C$2:C1663,Historico_y_Forms[[#This Row],[Proyecto]],D$2:D1663)</f>
        <v>0</v>
      </c>
      <c r="H1663">
        <f>SUMIF(C$2:C1663,Historico_y_Forms[[#This Row],[Proyecto]],F$2:F1663)</f>
        <v>0</v>
      </c>
      <c r="I166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663">
        <f>SUMIF(C$2:C1663,Historico_y_Forms[[#This Row],[Proyecto]],E$2:E1663)</f>
        <v>0</v>
      </c>
    </row>
    <row r="1664" spans="1:10" x14ac:dyDescent="0.25">
      <c r="A1664" s="167">
        <v>44227</v>
      </c>
      <c r="B1664">
        <v>2</v>
      </c>
      <c r="C1664" t="s">
        <v>51</v>
      </c>
      <c r="D1664">
        <v>61</v>
      </c>
      <c r="E1664">
        <v>30</v>
      </c>
      <c r="F1664">
        <v>0</v>
      </c>
      <c r="G1664">
        <f>SUMIF(C$2:C1664,Historico_y_Forms[[#This Row],[Proyecto]],D$2:D1664)</f>
        <v>197</v>
      </c>
      <c r="H1664">
        <f>SUMIF(C$2:C1664,Historico_y_Forms[[#This Row],[Proyecto]],F$2:F1664)</f>
        <v>0</v>
      </c>
      <c r="I1664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1664">
        <f>SUMIF(C$2:C1664,Historico_y_Forms[[#This Row],[Proyecto]],E$2:E1664)</f>
        <v>166</v>
      </c>
    </row>
    <row r="1665" spans="1:10" x14ac:dyDescent="0.25">
      <c r="A1665" s="167">
        <v>44227</v>
      </c>
      <c r="B1665">
        <v>3</v>
      </c>
      <c r="C1665" t="s">
        <v>52</v>
      </c>
      <c r="D1665">
        <v>18</v>
      </c>
      <c r="E1665">
        <v>15</v>
      </c>
      <c r="F1665">
        <v>0</v>
      </c>
      <c r="G1665">
        <f>SUMIF(C$2:C1665,Historico_y_Forms[[#This Row],[Proyecto]],D$2:D1665)</f>
        <v>61</v>
      </c>
      <c r="H1665">
        <f>SUMIF(C$2:C1665,Historico_y_Forms[[#This Row],[Proyecto]],F$2:F1665)</f>
        <v>0</v>
      </c>
      <c r="I1665">
        <f>VLOOKUP(Historico_y_Forms[[#This Row],[Proyecto]],Dim_Proyectos[[#All],[Proyecto]:[Fecha de terminacion]],5,0)-Historico_y_Forms[[#This Row],[Ventas acumuladas]]+Historico_y_Forms[[#This Row],[Desistimientos acumulados]]</f>
        <v>311</v>
      </c>
      <c r="J1665">
        <f>SUMIF(C$2:C1665,Historico_y_Forms[[#This Row],[Proyecto]],E$2:E1665)</f>
        <v>45</v>
      </c>
    </row>
    <row r="1666" spans="1:10" x14ac:dyDescent="0.25">
      <c r="A1666" s="167">
        <v>44227</v>
      </c>
      <c r="B1666">
        <v>1</v>
      </c>
      <c r="C1666" t="s">
        <v>50</v>
      </c>
      <c r="D1666">
        <v>1</v>
      </c>
      <c r="E1666">
        <v>3</v>
      </c>
      <c r="F1666">
        <v>4</v>
      </c>
      <c r="G1666">
        <f>SUMIF(C$2:C1666,Historico_y_Forms[[#This Row],[Proyecto]],D$2:D1666)</f>
        <v>563</v>
      </c>
      <c r="H1666">
        <f>SUMIF(C$2:C1666,Historico_y_Forms[[#This Row],[Proyecto]],F$2:F1666)</f>
        <v>85</v>
      </c>
      <c r="I166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666">
        <f>SUMIF(C$2:C1666,Historico_y_Forms[[#This Row],[Proyecto]],E$2:E1666)</f>
        <v>484</v>
      </c>
    </row>
    <row r="1667" spans="1:10" x14ac:dyDescent="0.25">
      <c r="A1667" s="167">
        <v>44255</v>
      </c>
      <c r="B1667">
        <v>22</v>
      </c>
      <c r="C1667" t="s">
        <v>140</v>
      </c>
      <c r="D1667">
        <v>0</v>
      </c>
      <c r="E1667">
        <v>0</v>
      </c>
      <c r="F1667">
        <v>0</v>
      </c>
      <c r="G1667">
        <f>SUMIF(C$2:C1667,Historico_y_Forms[[#This Row],[Proyecto]],D$2:D1667)</f>
        <v>0</v>
      </c>
      <c r="H1667">
        <f>SUMIF(C$2:C1667,Historico_y_Forms[[#This Row],[Proyecto]],F$2:F1667)</f>
        <v>0</v>
      </c>
      <c r="I166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667">
        <f>SUMIF(C$2:C1667,Historico_y_Forms[[#This Row],[Proyecto]],E$2:E1667)</f>
        <v>0</v>
      </c>
    </row>
    <row r="1668" spans="1:10" x14ac:dyDescent="0.25">
      <c r="A1668" s="167">
        <v>44255</v>
      </c>
      <c r="B1668">
        <v>16</v>
      </c>
      <c r="C1668" t="s">
        <v>136</v>
      </c>
      <c r="D1668">
        <v>0</v>
      </c>
      <c r="E1668">
        <v>0</v>
      </c>
      <c r="F1668">
        <v>0</v>
      </c>
      <c r="G1668">
        <f>SUMIF(C$2:C1668,Historico_y_Forms[[#This Row],[Proyecto]],D$2:D1668)</f>
        <v>0</v>
      </c>
      <c r="H1668">
        <f>SUMIF(C$2:C1668,Historico_y_Forms[[#This Row],[Proyecto]],F$2:F1668)</f>
        <v>0</v>
      </c>
      <c r="I16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68">
        <f>SUMIF(C$2:C1668,Historico_y_Forms[[#This Row],[Proyecto]],E$2:E1668)</f>
        <v>0</v>
      </c>
    </row>
    <row r="1669" spans="1:10" x14ac:dyDescent="0.25">
      <c r="A1669" s="167">
        <v>44255</v>
      </c>
      <c r="B1669">
        <v>17</v>
      </c>
      <c r="C1669" t="s">
        <v>137</v>
      </c>
      <c r="D1669">
        <v>0</v>
      </c>
      <c r="E1669">
        <v>0</v>
      </c>
      <c r="F1669">
        <v>0</v>
      </c>
      <c r="G1669">
        <f>SUMIF(C$2:C1669,Historico_y_Forms[[#This Row],[Proyecto]],D$2:D1669)</f>
        <v>0</v>
      </c>
      <c r="H1669">
        <f>SUMIF(C$2:C1669,Historico_y_Forms[[#This Row],[Proyecto]],F$2:F1669)</f>
        <v>0</v>
      </c>
      <c r="I166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669">
        <f>SUMIF(C$2:C1669,Historico_y_Forms[[#This Row],[Proyecto]],E$2:E1669)</f>
        <v>0</v>
      </c>
    </row>
    <row r="1670" spans="1:10" x14ac:dyDescent="0.25">
      <c r="A1670" s="167">
        <v>44255</v>
      </c>
      <c r="B1670">
        <v>11</v>
      </c>
      <c r="C1670" t="s">
        <v>131</v>
      </c>
      <c r="D1670">
        <v>5</v>
      </c>
      <c r="E1670">
        <v>10</v>
      </c>
      <c r="F1670">
        <v>3</v>
      </c>
      <c r="G1670">
        <f>SUMIF(C$2:C1670,Historico_y_Forms[[#This Row],[Proyecto]],D$2:D1670)</f>
        <v>430</v>
      </c>
      <c r="H1670">
        <f>SUMIF(C$2:C1670,Historico_y_Forms[[#This Row],[Proyecto]],F$2:F1670)</f>
        <v>52</v>
      </c>
      <c r="I1670">
        <f>VLOOKUP(Historico_y_Forms[[#This Row],[Proyecto]],Dim_Proyectos[[#All],[Proyecto]:[Fecha de terminacion]],5,0)-Historico_y_Forms[[#This Row],[Ventas acumuladas]]+Historico_y_Forms[[#This Row],[Desistimientos acumulados]]</f>
        <v>235</v>
      </c>
      <c r="J1670">
        <f>SUMIF(C$2:C1670,Historico_y_Forms[[#This Row],[Proyecto]],E$2:E1670)</f>
        <v>335</v>
      </c>
    </row>
    <row r="1671" spans="1:10" x14ac:dyDescent="0.25">
      <c r="A1671" s="167">
        <v>44255</v>
      </c>
      <c r="B1671">
        <v>40</v>
      </c>
      <c r="C1671" t="s">
        <v>149</v>
      </c>
      <c r="D1671">
        <v>0</v>
      </c>
      <c r="E1671">
        <v>0</v>
      </c>
      <c r="F1671">
        <v>0</v>
      </c>
      <c r="G1671">
        <f>SUMIF(C$2:C1671,Historico_y_Forms[[#This Row],[Proyecto]],D$2:D1671)</f>
        <v>396</v>
      </c>
      <c r="H1671">
        <f>SUMIF(C$2:C1671,Historico_y_Forms[[#This Row],[Proyecto]],F$2:F1671)</f>
        <v>0</v>
      </c>
      <c r="I16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71">
        <f>SUMIF(C$2:C1671,Historico_y_Forms[[#This Row],[Proyecto]],E$2:E1671)</f>
        <v>0</v>
      </c>
    </row>
    <row r="1672" spans="1:10" x14ac:dyDescent="0.25">
      <c r="A1672" s="167">
        <v>44255</v>
      </c>
      <c r="B1672">
        <v>12</v>
      </c>
      <c r="C1672" t="s">
        <v>132</v>
      </c>
      <c r="D1672">
        <v>0</v>
      </c>
      <c r="E1672">
        <v>0</v>
      </c>
      <c r="F1672">
        <v>0</v>
      </c>
      <c r="G1672">
        <f>SUMIF(C$2:C1672,Historico_y_Forms[[#This Row],[Proyecto]],D$2:D1672)</f>
        <v>0</v>
      </c>
      <c r="H1672">
        <f>SUMIF(C$2:C1672,Historico_y_Forms[[#This Row],[Proyecto]],F$2:F1672)</f>
        <v>0</v>
      </c>
      <c r="I167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672">
        <f>SUMIF(C$2:C1672,Historico_y_Forms[[#This Row],[Proyecto]],E$2:E1672)</f>
        <v>0</v>
      </c>
    </row>
    <row r="1673" spans="1:10" x14ac:dyDescent="0.25">
      <c r="A1673" s="167">
        <v>44255</v>
      </c>
      <c r="B1673">
        <v>13</v>
      </c>
      <c r="C1673" t="s">
        <v>133</v>
      </c>
      <c r="D1673">
        <v>0</v>
      </c>
      <c r="E1673">
        <v>0</v>
      </c>
      <c r="F1673">
        <v>0</v>
      </c>
      <c r="G1673">
        <f>SUMIF(C$2:C1673,Historico_y_Forms[[#This Row],[Proyecto]],D$2:D1673)</f>
        <v>0</v>
      </c>
      <c r="H1673">
        <f>SUMIF(C$2:C1673,Historico_y_Forms[[#This Row],[Proyecto]],F$2:F1673)</f>
        <v>0</v>
      </c>
      <c r="I167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673">
        <f>SUMIF(C$2:C1673,Historico_y_Forms[[#This Row],[Proyecto]],E$2:E1673)</f>
        <v>0</v>
      </c>
    </row>
    <row r="1674" spans="1:10" x14ac:dyDescent="0.25">
      <c r="A1674" s="167">
        <v>44255</v>
      </c>
      <c r="B1674">
        <v>14</v>
      </c>
      <c r="C1674" t="s">
        <v>134</v>
      </c>
      <c r="D1674">
        <v>0</v>
      </c>
      <c r="E1674">
        <v>0</v>
      </c>
      <c r="F1674">
        <v>0</v>
      </c>
      <c r="G1674">
        <f>SUMIF(C$2:C1674,Historico_y_Forms[[#This Row],[Proyecto]],D$2:D1674)</f>
        <v>0</v>
      </c>
      <c r="H1674">
        <f>SUMIF(C$2:C1674,Historico_y_Forms[[#This Row],[Proyecto]],F$2:F1674)</f>
        <v>0</v>
      </c>
      <c r="I167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674">
        <f>SUMIF(C$2:C1674,Historico_y_Forms[[#This Row],[Proyecto]],E$2:E1674)</f>
        <v>0</v>
      </c>
    </row>
    <row r="1675" spans="1:10" x14ac:dyDescent="0.25">
      <c r="A1675" s="167">
        <v>44255</v>
      </c>
      <c r="B1675">
        <v>15</v>
      </c>
      <c r="C1675" t="s">
        <v>135</v>
      </c>
      <c r="D1675">
        <v>0</v>
      </c>
      <c r="E1675">
        <v>0</v>
      </c>
      <c r="F1675">
        <v>0</v>
      </c>
      <c r="G1675">
        <f>SUMIF(C$2:C1675,Historico_y_Forms[[#This Row],[Proyecto]],D$2:D1675)</f>
        <v>0</v>
      </c>
      <c r="H1675">
        <f>SUMIF(C$2:C1675,Historico_y_Forms[[#This Row],[Proyecto]],F$2:F1675)</f>
        <v>0</v>
      </c>
      <c r="I167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675">
        <f>SUMIF(C$2:C1675,Historico_y_Forms[[#This Row],[Proyecto]],E$2:E1675)</f>
        <v>0</v>
      </c>
    </row>
    <row r="1676" spans="1:10" x14ac:dyDescent="0.25">
      <c r="A1676" s="167">
        <v>44255</v>
      </c>
      <c r="B1676">
        <v>41</v>
      </c>
      <c r="C1676" t="s">
        <v>150</v>
      </c>
      <c r="D1676">
        <v>1</v>
      </c>
      <c r="E1676">
        <v>0</v>
      </c>
      <c r="F1676">
        <v>1</v>
      </c>
      <c r="G1676">
        <f>SUMIF(C$2:C1676,Historico_y_Forms[[#This Row],[Proyecto]],D$2:D1676)</f>
        <v>157</v>
      </c>
      <c r="H1676">
        <f>SUMIF(C$2:C1676,Historico_y_Forms[[#This Row],[Proyecto]],F$2:F1676)</f>
        <v>1</v>
      </c>
      <c r="I16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676">
        <f>SUMIF(C$2:C1676,Historico_y_Forms[[#This Row],[Proyecto]],E$2:E1676)</f>
        <v>156</v>
      </c>
    </row>
    <row r="1677" spans="1:10" x14ac:dyDescent="0.25">
      <c r="A1677" s="167">
        <v>44255</v>
      </c>
      <c r="B1677">
        <v>10</v>
      </c>
      <c r="C1677" t="s">
        <v>81</v>
      </c>
      <c r="D1677">
        <v>0</v>
      </c>
      <c r="E1677">
        <v>0</v>
      </c>
      <c r="F1677">
        <v>0</v>
      </c>
      <c r="G1677">
        <f>SUMIF(C$2:C1677,Historico_y_Forms[[#This Row],[Proyecto]],D$2:D1677)</f>
        <v>0</v>
      </c>
      <c r="H1677">
        <f>SUMIF(C$2:C1677,Historico_y_Forms[[#This Row],[Proyecto]],F$2:F1677)</f>
        <v>0</v>
      </c>
      <c r="I167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677">
        <f>SUMIF(C$2:C1677,Historico_y_Forms[[#This Row],[Proyecto]],E$2:E1677)</f>
        <v>0</v>
      </c>
    </row>
    <row r="1678" spans="1:10" x14ac:dyDescent="0.25">
      <c r="A1678" s="167">
        <v>44255</v>
      </c>
      <c r="B1678">
        <v>23</v>
      </c>
      <c r="C1678" t="s">
        <v>142</v>
      </c>
      <c r="D1678">
        <v>0</v>
      </c>
      <c r="E1678">
        <v>0</v>
      </c>
      <c r="F1678">
        <v>1</v>
      </c>
      <c r="G1678">
        <f>SUMIF(C$2:C1678,Historico_y_Forms[[#This Row],[Proyecto]],D$2:D1678)</f>
        <v>105</v>
      </c>
      <c r="H1678">
        <f>SUMIF(C$2:C1678,Historico_y_Forms[[#This Row],[Proyecto]],F$2:F1678)</f>
        <v>4</v>
      </c>
      <c r="I16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78">
        <f>SUMIF(C$2:C1678,Historico_y_Forms[[#This Row],[Proyecto]],E$2:E1678)</f>
        <v>0</v>
      </c>
    </row>
    <row r="1679" spans="1:10" x14ac:dyDescent="0.25">
      <c r="A1679" s="167">
        <v>44255</v>
      </c>
      <c r="B1679">
        <v>24</v>
      </c>
      <c r="C1679" t="s">
        <v>143</v>
      </c>
      <c r="D1679">
        <v>3</v>
      </c>
      <c r="E1679">
        <v>0</v>
      </c>
      <c r="F1679">
        <v>1</v>
      </c>
      <c r="G1679">
        <f>SUMIF(C$2:C1679,Historico_y_Forms[[#This Row],[Proyecto]],D$2:D1679)</f>
        <v>117</v>
      </c>
      <c r="H1679">
        <f>SUMIF(C$2:C1679,Historico_y_Forms[[#This Row],[Proyecto]],F$2:F1679)</f>
        <v>19</v>
      </c>
      <c r="I167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79">
        <f>SUMIF(C$2:C1679,Historico_y_Forms[[#This Row],[Proyecto]],E$2:E1679)</f>
        <v>102</v>
      </c>
    </row>
    <row r="1680" spans="1:10" x14ac:dyDescent="0.25">
      <c r="A1680" s="167">
        <v>44255</v>
      </c>
      <c r="B1680">
        <v>25</v>
      </c>
      <c r="C1680" t="s">
        <v>92</v>
      </c>
      <c r="D1680">
        <v>0</v>
      </c>
      <c r="E1680">
        <v>0</v>
      </c>
      <c r="F1680">
        <v>0</v>
      </c>
      <c r="G1680">
        <f>SUMIF(C$2:C1680,Historico_y_Forms[[#This Row],[Proyecto]],D$2:D1680)</f>
        <v>0</v>
      </c>
      <c r="H1680">
        <f>SUMIF(C$2:C1680,Historico_y_Forms[[#This Row],[Proyecto]],F$2:F1680)</f>
        <v>0</v>
      </c>
      <c r="I168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680">
        <f>SUMIF(C$2:C1680,Historico_y_Forms[[#This Row],[Proyecto]],E$2:E1680)</f>
        <v>0</v>
      </c>
    </row>
    <row r="1681" spans="1:10" x14ac:dyDescent="0.25">
      <c r="A1681" s="167">
        <v>44255</v>
      </c>
      <c r="B1681">
        <v>26</v>
      </c>
      <c r="C1681" t="s">
        <v>141</v>
      </c>
      <c r="D1681">
        <v>7</v>
      </c>
      <c r="E1681">
        <v>5</v>
      </c>
      <c r="F1681">
        <v>0</v>
      </c>
      <c r="G1681">
        <f>SUMIF(C$2:C1681,Historico_y_Forms[[#This Row],[Proyecto]],D$2:D1681)</f>
        <v>46</v>
      </c>
      <c r="H1681">
        <f>SUMIF(C$2:C1681,Historico_y_Forms[[#This Row],[Proyecto]],F$2:F1681)</f>
        <v>0</v>
      </c>
      <c r="I1681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1681">
        <f>SUMIF(C$2:C1681,Historico_y_Forms[[#This Row],[Proyecto]],E$2:E1681)</f>
        <v>25</v>
      </c>
    </row>
    <row r="1682" spans="1:10" x14ac:dyDescent="0.25">
      <c r="A1682" s="167">
        <v>44255</v>
      </c>
      <c r="B1682">
        <v>7</v>
      </c>
      <c r="C1682" t="s">
        <v>128</v>
      </c>
      <c r="D1682">
        <v>0</v>
      </c>
      <c r="E1682">
        <v>0</v>
      </c>
      <c r="F1682">
        <v>0</v>
      </c>
      <c r="G1682">
        <f>SUMIF(C$2:C1682,Historico_y_Forms[[#This Row],[Proyecto]],D$2:D1682)</f>
        <v>0</v>
      </c>
      <c r="H1682">
        <f>SUMIF(C$2:C1682,Historico_y_Forms[[#This Row],[Proyecto]],F$2:F1682)</f>
        <v>0</v>
      </c>
      <c r="I168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682">
        <f>SUMIF(C$2:C1682,Historico_y_Forms[[#This Row],[Proyecto]],E$2:E1682)</f>
        <v>0</v>
      </c>
    </row>
    <row r="1683" spans="1:10" x14ac:dyDescent="0.25">
      <c r="A1683" s="167">
        <v>44255</v>
      </c>
      <c r="B1683">
        <v>27</v>
      </c>
      <c r="C1683" t="s">
        <v>30</v>
      </c>
      <c r="D1683">
        <v>0</v>
      </c>
      <c r="E1683">
        <v>0</v>
      </c>
      <c r="F1683">
        <v>0</v>
      </c>
      <c r="G1683">
        <f>SUMIF(C$2:C1683,Historico_y_Forms[[#This Row],[Proyecto]],D$2:D1683)</f>
        <v>0</v>
      </c>
      <c r="H1683">
        <f>SUMIF(C$2:C1683,Historico_y_Forms[[#This Row],[Proyecto]],F$2:F1683)</f>
        <v>0</v>
      </c>
      <c r="I168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83">
        <f>SUMIF(C$2:C1683,Historico_y_Forms[[#This Row],[Proyecto]],E$2:E1683)</f>
        <v>0</v>
      </c>
    </row>
    <row r="1684" spans="1:10" x14ac:dyDescent="0.25">
      <c r="A1684" s="167">
        <v>44255</v>
      </c>
      <c r="B1684">
        <v>28</v>
      </c>
      <c r="C1684" t="s">
        <v>31</v>
      </c>
      <c r="D1684">
        <v>0</v>
      </c>
      <c r="E1684">
        <v>0</v>
      </c>
      <c r="F1684">
        <v>0</v>
      </c>
      <c r="G1684">
        <f>SUMIF(C$2:C1684,Historico_y_Forms[[#This Row],[Proyecto]],D$2:D1684)</f>
        <v>0</v>
      </c>
      <c r="H1684">
        <f>SUMIF(C$2:C1684,Historico_y_Forms[[#This Row],[Proyecto]],F$2:F1684)</f>
        <v>0</v>
      </c>
      <c r="I168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684">
        <f>SUMIF(C$2:C1684,Historico_y_Forms[[#This Row],[Proyecto]],E$2:E1684)</f>
        <v>0</v>
      </c>
    </row>
    <row r="1685" spans="1:10" x14ac:dyDescent="0.25">
      <c r="A1685" s="167">
        <v>44255</v>
      </c>
      <c r="B1685">
        <v>44</v>
      </c>
      <c r="C1685" t="s">
        <v>154</v>
      </c>
      <c r="D1685">
        <v>1</v>
      </c>
      <c r="E1685">
        <v>0</v>
      </c>
      <c r="F1685">
        <v>0</v>
      </c>
      <c r="G1685">
        <f>SUMIF(C$2:C1685,Historico_y_Forms[[#This Row],[Proyecto]],D$2:D1685)</f>
        <v>97</v>
      </c>
      <c r="H1685">
        <f>SUMIF(C$2:C1685,Historico_y_Forms[[#This Row],[Proyecto]],F$2:F1685)</f>
        <v>7</v>
      </c>
      <c r="I1685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685">
        <f>SUMIF(C$2:C1685,Historico_y_Forms[[#This Row],[Proyecto]],E$2:E1685)</f>
        <v>96</v>
      </c>
    </row>
    <row r="1686" spans="1:10" x14ac:dyDescent="0.25">
      <c r="A1686" s="167">
        <v>44255</v>
      </c>
      <c r="B1686">
        <v>37</v>
      </c>
      <c r="C1686" t="s">
        <v>146</v>
      </c>
      <c r="D1686">
        <v>0</v>
      </c>
      <c r="E1686">
        <v>0</v>
      </c>
      <c r="F1686">
        <v>0</v>
      </c>
      <c r="G1686">
        <f>SUMIF(C$2:C1686,Historico_y_Forms[[#This Row],[Proyecto]],D$2:D1686)</f>
        <v>193</v>
      </c>
      <c r="H1686">
        <f>SUMIF(C$2:C1686,Historico_y_Forms[[#This Row],[Proyecto]],F$2:F1686)</f>
        <v>1</v>
      </c>
      <c r="I168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686">
        <f>SUMIF(C$2:C1686,Historico_y_Forms[[#This Row],[Proyecto]],E$2:E1686)</f>
        <v>196</v>
      </c>
    </row>
    <row r="1687" spans="1:10" x14ac:dyDescent="0.25">
      <c r="A1687" s="167">
        <v>44255</v>
      </c>
      <c r="B1687">
        <v>6</v>
      </c>
      <c r="C1687" t="s">
        <v>127</v>
      </c>
      <c r="D1687">
        <v>14</v>
      </c>
      <c r="E1687">
        <v>10</v>
      </c>
      <c r="F1687">
        <v>0</v>
      </c>
      <c r="G1687">
        <f>SUMIF(C$2:C1687,Historico_y_Forms[[#This Row],[Proyecto]],D$2:D1687)</f>
        <v>160</v>
      </c>
      <c r="H1687">
        <f>SUMIF(C$2:C1687,Historico_y_Forms[[#This Row],[Proyecto]],F$2:F1687)</f>
        <v>7</v>
      </c>
      <c r="I1687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1687">
        <f>SUMIF(C$2:C1687,Historico_y_Forms[[#This Row],[Proyecto]],E$2:E1687)</f>
        <v>125</v>
      </c>
    </row>
    <row r="1688" spans="1:10" x14ac:dyDescent="0.25">
      <c r="A1688" s="167">
        <v>44255</v>
      </c>
      <c r="B1688">
        <v>5</v>
      </c>
      <c r="C1688" t="s">
        <v>125</v>
      </c>
      <c r="D1688">
        <v>3</v>
      </c>
      <c r="E1688">
        <v>1</v>
      </c>
      <c r="F1688">
        <v>2</v>
      </c>
      <c r="G1688">
        <f>SUMIF(C$2:C1688,Historico_y_Forms[[#This Row],[Proyecto]],D$2:D1688)</f>
        <v>233</v>
      </c>
      <c r="H1688">
        <f>SUMIF(C$2:C1688,Historico_y_Forms[[#This Row],[Proyecto]],F$2:F1688)</f>
        <v>20</v>
      </c>
      <c r="I168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688">
        <f>SUMIF(C$2:C1688,Historico_y_Forms[[#This Row],[Proyecto]],E$2:E1688)</f>
        <v>216</v>
      </c>
    </row>
    <row r="1689" spans="1:10" x14ac:dyDescent="0.25">
      <c r="A1689" s="167">
        <v>44255</v>
      </c>
      <c r="B1689">
        <v>38</v>
      </c>
      <c r="C1689" t="s">
        <v>147</v>
      </c>
      <c r="D1689">
        <v>0</v>
      </c>
      <c r="E1689">
        <v>0</v>
      </c>
      <c r="F1689">
        <v>0</v>
      </c>
      <c r="G1689">
        <f>SUMIF(C$2:C1689,Historico_y_Forms[[#This Row],[Proyecto]],D$2:D1689)</f>
        <v>196</v>
      </c>
      <c r="H1689">
        <f>SUMIF(C$2:C1689,Historico_y_Forms[[#This Row],[Proyecto]],F$2:F1689)</f>
        <v>5</v>
      </c>
      <c r="I16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89">
        <f>SUMIF(C$2:C1689,Historico_y_Forms[[#This Row],[Proyecto]],E$2:E1689)</f>
        <v>0</v>
      </c>
    </row>
    <row r="1690" spans="1:10" x14ac:dyDescent="0.25">
      <c r="A1690" s="167">
        <v>44255</v>
      </c>
      <c r="B1690">
        <v>4</v>
      </c>
      <c r="C1690" t="s">
        <v>126</v>
      </c>
      <c r="D1690">
        <v>0</v>
      </c>
      <c r="E1690">
        <v>274</v>
      </c>
      <c r="F1690">
        <v>1</v>
      </c>
      <c r="G1690">
        <f>SUMIF(C$2:C1690,Historico_y_Forms[[#This Row],[Proyecto]],D$2:D1690)</f>
        <v>274</v>
      </c>
      <c r="H1690">
        <f>SUMIF(C$2:C1690,Historico_y_Forms[[#This Row],[Proyecto]],F$2:F1690)</f>
        <v>36</v>
      </c>
      <c r="I169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690">
        <f>SUMIF(C$2:C1690,Historico_y_Forms[[#This Row],[Proyecto]],E$2:E1690)</f>
        <v>5323</v>
      </c>
    </row>
    <row r="1691" spans="1:10" x14ac:dyDescent="0.25">
      <c r="A1691" s="167">
        <v>44255</v>
      </c>
      <c r="B1691">
        <v>8</v>
      </c>
      <c r="C1691" t="s">
        <v>77</v>
      </c>
      <c r="D1691">
        <v>3</v>
      </c>
      <c r="E1691">
        <v>3</v>
      </c>
      <c r="F1691">
        <v>0</v>
      </c>
      <c r="G1691">
        <f>SUMIF(C$2:C1691,Historico_y_Forms[[#This Row],[Proyecto]],D$2:D1691)</f>
        <v>116</v>
      </c>
      <c r="H1691">
        <f>SUMIF(C$2:C1691,Historico_y_Forms[[#This Row],[Proyecto]],F$2:F1691)</f>
        <v>20</v>
      </c>
      <c r="I1691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1691">
        <f>SUMIF(C$2:C1691,Historico_y_Forms[[#This Row],[Proyecto]],E$2:E1691)</f>
        <v>99</v>
      </c>
    </row>
    <row r="1692" spans="1:10" x14ac:dyDescent="0.25">
      <c r="A1692" s="167">
        <v>44255</v>
      </c>
      <c r="B1692">
        <v>18</v>
      </c>
      <c r="C1692" t="s">
        <v>152</v>
      </c>
      <c r="D1692">
        <v>0</v>
      </c>
      <c r="E1692">
        <v>0</v>
      </c>
      <c r="F1692">
        <v>1</v>
      </c>
      <c r="G1692">
        <f>SUMIF(C$2:C1692,Historico_y_Forms[[#This Row],[Proyecto]],D$2:D1692)</f>
        <v>173</v>
      </c>
      <c r="H1692">
        <f>SUMIF(C$2:C1692,Historico_y_Forms[[#This Row],[Proyecto]],F$2:F1692)</f>
        <v>10</v>
      </c>
      <c r="I169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692">
        <f>SUMIF(C$2:C1692,Historico_y_Forms[[#This Row],[Proyecto]],E$2:E1692)</f>
        <v>176</v>
      </c>
    </row>
    <row r="1693" spans="1:10" x14ac:dyDescent="0.25">
      <c r="A1693" s="167">
        <v>44255</v>
      </c>
      <c r="B1693">
        <v>19</v>
      </c>
      <c r="C1693" t="s">
        <v>138</v>
      </c>
      <c r="D1693">
        <v>0</v>
      </c>
      <c r="E1693">
        <v>0</v>
      </c>
      <c r="F1693">
        <v>1</v>
      </c>
      <c r="G1693">
        <f>SUMIF(C$2:C1693,Historico_y_Forms[[#This Row],[Proyecto]],D$2:D1693)</f>
        <v>190</v>
      </c>
      <c r="H1693">
        <f>SUMIF(C$2:C1693,Historico_y_Forms[[#This Row],[Proyecto]],F$2:F1693)</f>
        <v>15</v>
      </c>
      <c r="I16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693">
        <f>SUMIF(C$2:C1693,Historico_y_Forms[[#This Row],[Proyecto]],E$2:E1693)</f>
        <v>176</v>
      </c>
    </row>
    <row r="1694" spans="1:10" x14ac:dyDescent="0.25">
      <c r="A1694" s="167">
        <v>44255</v>
      </c>
      <c r="B1694">
        <v>20</v>
      </c>
      <c r="C1694" t="s">
        <v>88</v>
      </c>
      <c r="D1694">
        <v>16</v>
      </c>
      <c r="E1694">
        <v>7</v>
      </c>
      <c r="F1694">
        <v>0</v>
      </c>
      <c r="G1694">
        <f>SUMIF(C$2:C1694,Historico_y_Forms[[#This Row],[Proyecto]],D$2:D1694)</f>
        <v>73</v>
      </c>
      <c r="H1694">
        <f>SUMIF(C$2:C1694,Historico_y_Forms[[#This Row],[Proyecto]],F$2:F1694)</f>
        <v>0</v>
      </c>
      <c r="I1694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1694">
        <f>SUMIF(C$2:C1694,Historico_y_Forms[[#This Row],[Proyecto]],E$2:E1694)</f>
        <v>32</v>
      </c>
    </row>
    <row r="1695" spans="1:10" x14ac:dyDescent="0.25">
      <c r="A1695" s="167">
        <v>44255</v>
      </c>
      <c r="B1695">
        <v>45</v>
      </c>
      <c r="C1695" t="s">
        <v>155</v>
      </c>
      <c r="D1695">
        <v>0</v>
      </c>
      <c r="E1695">
        <v>0</v>
      </c>
      <c r="F1695">
        <v>0</v>
      </c>
      <c r="G1695">
        <f>SUMIF(C$2:C1695,Historico_y_Forms[[#This Row],[Proyecto]],D$2:D1695)</f>
        <v>133</v>
      </c>
      <c r="H1695">
        <f>SUMIF(C$2:C1695,Historico_y_Forms[[#This Row],[Proyecto]],F$2:F1695)</f>
        <v>2</v>
      </c>
      <c r="I169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695">
        <f>SUMIF(C$2:C1695,Historico_y_Forms[[#This Row],[Proyecto]],E$2:E1695)</f>
        <v>0</v>
      </c>
    </row>
    <row r="1696" spans="1:10" x14ac:dyDescent="0.25">
      <c r="A1696" s="167">
        <v>44255</v>
      </c>
      <c r="B1696">
        <v>31</v>
      </c>
      <c r="C1696" t="s">
        <v>97</v>
      </c>
      <c r="D1696">
        <v>0</v>
      </c>
      <c r="E1696">
        <v>0</v>
      </c>
      <c r="F1696">
        <v>0</v>
      </c>
      <c r="G1696">
        <f>SUMIF(C$2:C1696,Historico_y_Forms[[#This Row],[Proyecto]],D$2:D1696)</f>
        <v>0</v>
      </c>
      <c r="H1696">
        <f>SUMIF(C$2:C1696,Historico_y_Forms[[#This Row],[Proyecto]],F$2:F1696)</f>
        <v>0</v>
      </c>
      <c r="I169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96">
        <f>SUMIF(C$2:C1696,Historico_y_Forms[[#This Row],[Proyecto]],E$2:E1696)</f>
        <v>0</v>
      </c>
    </row>
    <row r="1697" spans="1:10" x14ac:dyDescent="0.25">
      <c r="A1697" s="167">
        <v>44255</v>
      </c>
      <c r="B1697">
        <v>32</v>
      </c>
      <c r="C1697" t="s">
        <v>100</v>
      </c>
      <c r="D1697">
        <v>0</v>
      </c>
      <c r="E1697">
        <v>0</v>
      </c>
      <c r="F1697">
        <v>0</v>
      </c>
      <c r="G1697">
        <f>SUMIF(C$2:C1697,Historico_y_Forms[[#This Row],[Proyecto]],D$2:D1697)</f>
        <v>0</v>
      </c>
      <c r="H1697">
        <f>SUMIF(C$2:C1697,Historico_y_Forms[[#This Row],[Proyecto]],F$2:F1697)</f>
        <v>0</v>
      </c>
      <c r="I169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97">
        <f>SUMIF(C$2:C1697,Historico_y_Forms[[#This Row],[Proyecto]],E$2:E1697)</f>
        <v>0</v>
      </c>
    </row>
    <row r="1698" spans="1:10" x14ac:dyDescent="0.25">
      <c r="A1698" s="167">
        <v>44255</v>
      </c>
      <c r="B1698">
        <v>33</v>
      </c>
      <c r="C1698" t="s">
        <v>101</v>
      </c>
      <c r="D1698">
        <v>0</v>
      </c>
      <c r="E1698">
        <v>0</v>
      </c>
      <c r="F1698">
        <v>0</v>
      </c>
      <c r="G1698">
        <f>SUMIF(C$2:C1698,Historico_y_Forms[[#This Row],[Proyecto]],D$2:D1698)</f>
        <v>0</v>
      </c>
      <c r="H1698">
        <f>SUMIF(C$2:C1698,Historico_y_Forms[[#This Row],[Proyecto]],F$2:F1698)</f>
        <v>0</v>
      </c>
      <c r="I169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698">
        <f>SUMIF(C$2:C1698,Historico_y_Forms[[#This Row],[Proyecto]],E$2:E1698)</f>
        <v>0</v>
      </c>
    </row>
    <row r="1699" spans="1:10" x14ac:dyDescent="0.25">
      <c r="A1699" s="167">
        <v>44255</v>
      </c>
      <c r="B1699">
        <v>34</v>
      </c>
      <c r="C1699" t="s">
        <v>102</v>
      </c>
      <c r="D1699">
        <v>0</v>
      </c>
      <c r="E1699">
        <v>0</v>
      </c>
      <c r="F1699">
        <v>0</v>
      </c>
      <c r="G1699">
        <f>SUMIF(C$2:C1699,Historico_y_Forms[[#This Row],[Proyecto]],D$2:D1699)</f>
        <v>0</v>
      </c>
      <c r="H1699">
        <f>SUMIF(C$2:C1699,Historico_y_Forms[[#This Row],[Proyecto]],F$2:F1699)</f>
        <v>0</v>
      </c>
      <c r="I169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699">
        <f>SUMIF(C$2:C1699,Historico_y_Forms[[#This Row],[Proyecto]],E$2:E1699)</f>
        <v>0</v>
      </c>
    </row>
    <row r="1700" spans="1:10" x14ac:dyDescent="0.25">
      <c r="A1700" s="167">
        <v>44255</v>
      </c>
      <c r="B1700">
        <v>29</v>
      </c>
      <c r="C1700" t="s">
        <v>32</v>
      </c>
      <c r="D1700">
        <v>0</v>
      </c>
      <c r="E1700">
        <v>0</v>
      </c>
      <c r="F1700">
        <v>0</v>
      </c>
      <c r="G1700">
        <f>SUMIF(C$2:C1700,Historico_y_Forms[[#This Row],[Proyecto]],D$2:D1700)</f>
        <v>0</v>
      </c>
      <c r="H1700">
        <f>SUMIF(C$2:C1700,Historico_y_Forms[[#This Row],[Proyecto]],F$2:F1700)</f>
        <v>0</v>
      </c>
      <c r="I170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00">
        <f>SUMIF(C$2:C1700,Historico_y_Forms[[#This Row],[Proyecto]],E$2:E1700)</f>
        <v>0</v>
      </c>
    </row>
    <row r="1701" spans="1:10" x14ac:dyDescent="0.25">
      <c r="A1701" s="167">
        <v>44255</v>
      </c>
      <c r="B1701">
        <v>30</v>
      </c>
      <c r="C1701" t="s">
        <v>33</v>
      </c>
      <c r="D1701">
        <v>0</v>
      </c>
      <c r="E1701">
        <v>0</v>
      </c>
      <c r="F1701">
        <v>0</v>
      </c>
      <c r="G1701">
        <f>SUMIF(C$2:C1701,Historico_y_Forms[[#This Row],[Proyecto]],D$2:D1701)</f>
        <v>0</v>
      </c>
      <c r="H1701">
        <f>SUMIF(C$2:C1701,Historico_y_Forms[[#This Row],[Proyecto]],F$2:F1701)</f>
        <v>0</v>
      </c>
      <c r="I170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01">
        <f>SUMIF(C$2:C1701,Historico_y_Forms[[#This Row],[Proyecto]],E$2:E1701)</f>
        <v>0</v>
      </c>
    </row>
    <row r="1702" spans="1:10" x14ac:dyDescent="0.25">
      <c r="A1702" s="167">
        <v>44255</v>
      </c>
      <c r="B1702">
        <v>9</v>
      </c>
      <c r="C1702" t="s">
        <v>130</v>
      </c>
      <c r="D1702">
        <v>0</v>
      </c>
      <c r="E1702">
        <v>0</v>
      </c>
      <c r="F1702">
        <v>0</v>
      </c>
      <c r="G1702">
        <f>SUMIF(C$2:C1702,Historico_y_Forms[[#This Row],[Proyecto]],D$2:D1702)</f>
        <v>0</v>
      </c>
      <c r="H1702">
        <f>SUMIF(C$2:C1702,Historico_y_Forms[[#This Row],[Proyecto]],F$2:F1702)</f>
        <v>0</v>
      </c>
      <c r="I170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02">
        <f>SUMIF(C$2:C1702,Historico_y_Forms[[#This Row],[Proyecto]],E$2:E1702)</f>
        <v>0</v>
      </c>
    </row>
    <row r="1703" spans="1:10" x14ac:dyDescent="0.25">
      <c r="A1703" s="167">
        <v>44255</v>
      </c>
      <c r="B1703">
        <v>35</v>
      </c>
      <c r="C1703" t="s">
        <v>144</v>
      </c>
      <c r="D1703">
        <v>0</v>
      </c>
      <c r="E1703">
        <v>0</v>
      </c>
      <c r="F1703">
        <v>0</v>
      </c>
      <c r="G1703">
        <f>SUMIF(C$2:C1703,Historico_y_Forms[[#This Row],[Proyecto]],D$2:D1703)</f>
        <v>0</v>
      </c>
      <c r="H1703">
        <f>SUMIF(C$2:C1703,Historico_y_Forms[[#This Row],[Proyecto]],F$2:F1703)</f>
        <v>0</v>
      </c>
      <c r="I17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03">
        <f>SUMIF(C$2:C1703,Historico_y_Forms[[#This Row],[Proyecto]],E$2:E1703)</f>
        <v>0</v>
      </c>
    </row>
    <row r="1704" spans="1:10" x14ac:dyDescent="0.25">
      <c r="A1704" s="167">
        <v>44255</v>
      </c>
      <c r="B1704">
        <v>42</v>
      </c>
      <c r="C1704" t="s">
        <v>151</v>
      </c>
      <c r="D1704">
        <v>17</v>
      </c>
      <c r="E1704">
        <v>10</v>
      </c>
      <c r="F1704">
        <v>0</v>
      </c>
      <c r="G1704">
        <f>SUMIF(C$2:C1704,Historico_y_Forms[[#This Row],[Proyecto]],D$2:D1704)</f>
        <v>312</v>
      </c>
      <c r="H1704">
        <f>SUMIF(C$2:C1704,Historico_y_Forms[[#This Row],[Proyecto]],F$2:F1704)</f>
        <v>15</v>
      </c>
      <c r="I170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1704">
        <f>SUMIF(C$2:C1704,Historico_y_Forms[[#This Row],[Proyecto]],E$2:E1704)</f>
        <v>230</v>
      </c>
    </row>
    <row r="1705" spans="1:10" x14ac:dyDescent="0.25">
      <c r="A1705" s="167">
        <v>44255</v>
      </c>
      <c r="B1705">
        <v>39</v>
      </c>
      <c r="C1705" t="s">
        <v>178</v>
      </c>
      <c r="D1705">
        <v>4</v>
      </c>
      <c r="E1705">
        <v>3</v>
      </c>
      <c r="F1705">
        <v>0</v>
      </c>
      <c r="G1705">
        <f>SUMIF(C$2:C1705,Historico_y_Forms[[#This Row],[Proyecto]],D$2:D1705)</f>
        <v>176</v>
      </c>
      <c r="H1705">
        <f>SUMIF(C$2:C1705,Historico_y_Forms[[#This Row],[Proyecto]],F$2:F1705)</f>
        <v>12</v>
      </c>
      <c r="I1705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1705">
        <f>SUMIF(C$2:C1705,Historico_y_Forms[[#This Row],[Proyecto]],E$2:E1705)</f>
        <v>143</v>
      </c>
    </row>
    <row r="1706" spans="1:10" x14ac:dyDescent="0.25">
      <c r="A1706" s="167">
        <v>44255</v>
      </c>
      <c r="B1706">
        <v>36</v>
      </c>
      <c r="C1706" t="s">
        <v>145</v>
      </c>
      <c r="D1706">
        <v>1</v>
      </c>
      <c r="E1706">
        <v>0</v>
      </c>
      <c r="F1706">
        <v>0</v>
      </c>
      <c r="G1706">
        <f>SUMIF(C$2:C1706,Historico_y_Forms[[#This Row],[Proyecto]],D$2:D1706)</f>
        <v>240</v>
      </c>
      <c r="H1706">
        <f>SUMIF(C$2:C1706,Historico_y_Forms[[#This Row],[Proyecto]],F$2:F1706)</f>
        <v>9</v>
      </c>
      <c r="I170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706">
        <f>SUMIF(C$2:C1706,Historico_y_Forms[[#This Row],[Proyecto]],E$2:E1706)</f>
        <v>240</v>
      </c>
    </row>
    <row r="1707" spans="1:10" x14ac:dyDescent="0.25">
      <c r="A1707" s="167">
        <v>44255</v>
      </c>
      <c r="B1707">
        <v>43</v>
      </c>
      <c r="C1707" t="s">
        <v>153</v>
      </c>
      <c r="D1707">
        <v>0</v>
      </c>
      <c r="E1707">
        <v>0</v>
      </c>
      <c r="F1707">
        <v>0</v>
      </c>
      <c r="G1707">
        <f>SUMIF(C$2:C1707,Historico_y_Forms[[#This Row],[Proyecto]],D$2:D1707)</f>
        <v>89</v>
      </c>
      <c r="H1707">
        <f>SUMIF(C$2:C1707,Historico_y_Forms[[#This Row],[Proyecto]],F$2:F1707)</f>
        <v>6</v>
      </c>
      <c r="I170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707">
        <f>SUMIF(C$2:C1707,Historico_y_Forms[[#This Row],[Proyecto]],E$2:E1707)</f>
        <v>24</v>
      </c>
    </row>
    <row r="1708" spans="1:10" x14ac:dyDescent="0.25">
      <c r="A1708" s="167">
        <v>44255</v>
      </c>
      <c r="B1708">
        <v>21</v>
      </c>
      <c r="C1708" t="s">
        <v>139</v>
      </c>
      <c r="D1708">
        <v>0</v>
      </c>
      <c r="E1708">
        <v>0</v>
      </c>
      <c r="F1708">
        <v>0</v>
      </c>
      <c r="G1708">
        <f>SUMIF(C$2:C1708,Historico_y_Forms[[#This Row],[Proyecto]],D$2:D1708)</f>
        <v>0</v>
      </c>
      <c r="H1708">
        <f>SUMIF(C$2:C1708,Historico_y_Forms[[#This Row],[Proyecto]],F$2:F1708)</f>
        <v>0</v>
      </c>
      <c r="I170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08">
        <f>SUMIF(C$2:C1708,Historico_y_Forms[[#This Row],[Proyecto]],E$2:E1708)</f>
        <v>0</v>
      </c>
    </row>
    <row r="1709" spans="1:10" x14ac:dyDescent="0.25">
      <c r="A1709" s="167">
        <v>44255</v>
      </c>
      <c r="B1709">
        <v>2</v>
      </c>
      <c r="C1709" t="s">
        <v>51</v>
      </c>
      <c r="D1709">
        <v>2</v>
      </c>
      <c r="E1709">
        <v>30</v>
      </c>
      <c r="F1709">
        <v>0</v>
      </c>
      <c r="G1709">
        <f>SUMIF(C$2:C1709,Historico_y_Forms[[#This Row],[Proyecto]],D$2:D1709)</f>
        <v>199</v>
      </c>
      <c r="H1709">
        <f>SUMIF(C$2:C1709,Historico_y_Forms[[#This Row],[Proyecto]],F$2:F1709)</f>
        <v>0</v>
      </c>
      <c r="I1709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1709">
        <f>SUMIF(C$2:C1709,Historico_y_Forms[[#This Row],[Proyecto]],E$2:E1709)</f>
        <v>196</v>
      </c>
    </row>
    <row r="1710" spans="1:10" x14ac:dyDescent="0.25">
      <c r="A1710" s="167">
        <v>44255</v>
      </c>
      <c r="B1710">
        <v>3</v>
      </c>
      <c r="C1710" t="s">
        <v>52</v>
      </c>
      <c r="D1710">
        <v>11</v>
      </c>
      <c r="E1710">
        <v>15</v>
      </c>
      <c r="F1710">
        <v>0</v>
      </c>
      <c r="G1710">
        <f>SUMIF(C$2:C1710,Historico_y_Forms[[#This Row],[Proyecto]],D$2:D1710)</f>
        <v>72</v>
      </c>
      <c r="H1710">
        <f>SUMIF(C$2:C1710,Historico_y_Forms[[#This Row],[Proyecto]],F$2:F1710)</f>
        <v>0</v>
      </c>
      <c r="I1710">
        <f>VLOOKUP(Historico_y_Forms[[#This Row],[Proyecto]],Dim_Proyectos[[#All],[Proyecto]:[Fecha de terminacion]],5,0)-Historico_y_Forms[[#This Row],[Ventas acumuladas]]+Historico_y_Forms[[#This Row],[Desistimientos acumulados]]</f>
        <v>300</v>
      </c>
      <c r="J1710">
        <f>SUMIF(C$2:C1710,Historico_y_Forms[[#This Row],[Proyecto]],E$2:E1710)</f>
        <v>60</v>
      </c>
    </row>
    <row r="1711" spans="1:10" x14ac:dyDescent="0.25">
      <c r="A1711" s="167">
        <v>44255</v>
      </c>
      <c r="B1711">
        <v>1</v>
      </c>
      <c r="C1711" t="s">
        <v>50</v>
      </c>
      <c r="D1711">
        <v>3</v>
      </c>
      <c r="E1711">
        <v>3</v>
      </c>
      <c r="F1711">
        <v>1</v>
      </c>
      <c r="G1711">
        <f>SUMIF(C$2:C1711,Historico_y_Forms[[#This Row],[Proyecto]],D$2:D1711)</f>
        <v>566</v>
      </c>
      <c r="H1711">
        <f>SUMIF(C$2:C1711,Historico_y_Forms[[#This Row],[Proyecto]],F$2:F1711)</f>
        <v>86</v>
      </c>
      <c r="I171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711">
        <f>SUMIF(C$2:C1711,Historico_y_Forms[[#This Row],[Proyecto]],E$2:E1711)</f>
        <v>487</v>
      </c>
    </row>
    <row r="1712" spans="1:10" x14ac:dyDescent="0.25">
      <c r="A1712" s="167">
        <v>44286</v>
      </c>
      <c r="B1712">
        <v>22</v>
      </c>
      <c r="C1712" t="s">
        <v>140</v>
      </c>
      <c r="D1712">
        <v>0</v>
      </c>
      <c r="E1712">
        <v>0</v>
      </c>
      <c r="F1712">
        <v>0</v>
      </c>
      <c r="G1712">
        <f>SUMIF(C$2:C1712,Historico_y_Forms[[#This Row],[Proyecto]],D$2:D1712)</f>
        <v>0</v>
      </c>
      <c r="H1712">
        <f>SUMIF(C$2:C1712,Historico_y_Forms[[#This Row],[Proyecto]],F$2:F1712)</f>
        <v>0</v>
      </c>
      <c r="I171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712">
        <f>SUMIF(C$2:C1712,Historico_y_Forms[[#This Row],[Proyecto]],E$2:E1712)</f>
        <v>0</v>
      </c>
    </row>
    <row r="1713" spans="1:10" x14ac:dyDescent="0.25">
      <c r="A1713" s="167">
        <v>44286</v>
      </c>
      <c r="B1713">
        <v>16</v>
      </c>
      <c r="C1713" t="s">
        <v>136</v>
      </c>
      <c r="D1713">
        <v>0</v>
      </c>
      <c r="E1713">
        <v>0</v>
      </c>
      <c r="F1713">
        <v>0</v>
      </c>
      <c r="G1713">
        <f>SUMIF(C$2:C1713,Historico_y_Forms[[#This Row],[Proyecto]],D$2:D1713)</f>
        <v>0</v>
      </c>
      <c r="H1713">
        <f>SUMIF(C$2:C1713,Historico_y_Forms[[#This Row],[Proyecto]],F$2:F1713)</f>
        <v>0</v>
      </c>
      <c r="I17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13">
        <f>SUMIF(C$2:C1713,Historico_y_Forms[[#This Row],[Proyecto]],E$2:E1713)</f>
        <v>0</v>
      </c>
    </row>
    <row r="1714" spans="1:10" x14ac:dyDescent="0.25">
      <c r="A1714" s="167">
        <v>44286</v>
      </c>
      <c r="B1714">
        <v>17</v>
      </c>
      <c r="C1714" t="s">
        <v>137</v>
      </c>
      <c r="D1714">
        <v>0</v>
      </c>
      <c r="E1714">
        <v>0</v>
      </c>
      <c r="F1714">
        <v>0</v>
      </c>
      <c r="G1714">
        <f>SUMIF(C$2:C1714,Historico_y_Forms[[#This Row],[Proyecto]],D$2:D1714)</f>
        <v>0</v>
      </c>
      <c r="H1714">
        <f>SUMIF(C$2:C1714,Historico_y_Forms[[#This Row],[Proyecto]],F$2:F1714)</f>
        <v>0</v>
      </c>
      <c r="I171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14">
        <f>SUMIF(C$2:C1714,Historico_y_Forms[[#This Row],[Proyecto]],E$2:E1714)</f>
        <v>0</v>
      </c>
    </row>
    <row r="1715" spans="1:10" x14ac:dyDescent="0.25">
      <c r="A1715" s="167">
        <v>44286</v>
      </c>
      <c r="B1715">
        <v>11</v>
      </c>
      <c r="C1715" t="s">
        <v>131</v>
      </c>
      <c r="D1715">
        <v>12</v>
      </c>
      <c r="E1715">
        <v>10</v>
      </c>
      <c r="F1715">
        <v>5</v>
      </c>
      <c r="G1715">
        <f>SUMIF(C$2:C1715,Historico_y_Forms[[#This Row],[Proyecto]],D$2:D1715)</f>
        <v>442</v>
      </c>
      <c r="H1715">
        <f>SUMIF(C$2:C1715,Historico_y_Forms[[#This Row],[Proyecto]],F$2:F1715)</f>
        <v>57</v>
      </c>
      <c r="I1715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1715">
        <f>SUMIF(C$2:C1715,Historico_y_Forms[[#This Row],[Proyecto]],E$2:E1715)</f>
        <v>345</v>
      </c>
    </row>
    <row r="1716" spans="1:10" x14ac:dyDescent="0.25">
      <c r="A1716" s="167">
        <v>44286</v>
      </c>
      <c r="B1716">
        <v>40</v>
      </c>
      <c r="C1716" t="s">
        <v>149</v>
      </c>
      <c r="D1716">
        <v>0</v>
      </c>
      <c r="E1716">
        <v>0</v>
      </c>
      <c r="F1716">
        <v>0</v>
      </c>
      <c r="G1716">
        <f>SUMIF(C$2:C1716,Historico_y_Forms[[#This Row],[Proyecto]],D$2:D1716)</f>
        <v>396</v>
      </c>
      <c r="H1716">
        <f>SUMIF(C$2:C1716,Historico_y_Forms[[#This Row],[Proyecto]],F$2:F1716)</f>
        <v>0</v>
      </c>
      <c r="I17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16">
        <f>SUMIF(C$2:C1716,Historico_y_Forms[[#This Row],[Proyecto]],E$2:E1716)</f>
        <v>0</v>
      </c>
    </row>
    <row r="1717" spans="1:10" x14ac:dyDescent="0.25">
      <c r="A1717" s="167">
        <v>44286</v>
      </c>
      <c r="B1717">
        <v>12</v>
      </c>
      <c r="C1717" t="s">
        <v>132</v>
      </c>
      <c r="D1717">
        <v>0</v>
      </c>
      <c r="E1717">
        <v>0</v>
      </c>
      <c r="F1717">
        <v>0</v>
      </c>
      <c r="G1717">
        <f>SUMIF(C$2:C1717,Historico_y_Forms[[#This Row],[Proyecto]],D$2:D1717)</f>
        <v>0</v>
      </c>
      <c r="H1717">
        <f>SUMIF(C$2:C1717,Historico_y_Forms[[#This Row],[Proyecto]],F$2:F1717)</f>
        <v>0</v>
      </c>
      <c r="I171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717">
        <f>SUMIF(C$2:C1717,Historico_y_Forms[[#This Row],[Proyecto]],E$2:E1717)</f>
        <v>0</v>
      </c>
    </row>
    <row r="1718" spans="1:10" x14ac:dyDescent="0.25">
      <c r="A1718" s="167">
        <v>44286</v>
      </c>
      <c r="B1718">
        <v>13</v>
      </c>
      <c r="C1718" t="s">
        <v>133</v>
      </c>
      <c r="D1718">
        <v>0</v>
      </c>
      <c r="E1718">
        <v>0</v>
      </c>
      <c r="F1718">
        <v>0</v>
      </c>
      <c r="G1718">
        <f>SUMIF(C$2:C1718,Historico_y_Forms[[#This Row],[Proyecto]],D$2:D1718)</f>
        <v>0</v>
      </c>
      <c r="H1718">
        <f>SUMIF(C$2:C1718,Historico_y_Forms[[#This Row],[Proyecto]],F$2:F1718)</f>
        <v>0</v>
      </c>
      <c r="I171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718">
        <f>SUMIF(C$2:C1718,Historico_y_Forms[[#This Row],[Proyecto]],E$2:E1718)</f>
        <v>0</v>
      </c>
    </row>
    <row r="1719" spans="1:10" x14ac:dyDescent="0.25">
      <c r="A1719" s="167">
        <v>44286</v>
      </c>
      <c r="B1719">
        <v>14</v>
      </c>
      <c r="C1719" t="s">
        <v>134</v>
      </c>
      <c r="D1719">
        <v>0</v>
      </c>
      <c r="E1719">
        <v>0</v>
      </c>
      <c r="F1719">
        <v>0</v>
      </c>
      <c r="G1719">
        <f>SUMIF(C$2:C1719,Historico_y_Forms[[#This Row],[Proyecto]],D$2:D1719)</f>
        <v>0</v>
      </c>
      <c r="H1719">
        <f>SUMIF(C$2:C1719,Historico_y_Forms[[#This Row],[Proyecto]],F$2:F1719)</f>
        <v>0</v>
      </c>
      <c r="I171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719">
        <f>SUMIF(C$2:C1719,Historico_y_Forms[[#This Row],[Proyecto]],E$2:E1719)</f>
        <v>0</v>
      </c>
    </row>
    <row r="1720" spans="1:10" x14ac:dyDescent="0.25">
      <c r="A1720" s="167">
        <v>44286</v>
      </c>
      <c r="B1720">
        <v>15</v>
      </c>
      <c r="C1720" t="s">
        <v>135</v>
      </c>
      <c r="D1720">
        <v>0</v>
      </c>
      <c r="E1720">
        <v>0</v>
      </c>
      <c r="F1720">
        <v>0</v>
      </c>
      <c r="G1720">
        <f>SUMIF(C$2:C1720,Historico_y_Forms[[#This Row],[Proyecto]],D$2:D1720)</f>
        <v>0</v>
      </c>
      <c r="H1720">
        <f>SUMIF(C$2:C1720,Historico_y_Forms[[#This Row],[Proyecto]],F$2:F1720)</f>
        <v>0</v>
      </c>
      <c r="I172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720">
        <f>SUMIF(C$2:C1720,Historico_y_Forms[[#This Row],[Proyecto]],E$2:E1720)</f>
        <v>0</v>
      </c>
    </row>
    <row r="1721" spans="1:10" x14ac:dyDescent="0.25">
      <c r="A1721" s="167">
        <v>44286</v>
      </c>
      <c r="B1721">
        <v>41</v>
      </c>
      <c r="C1721" t="s">
        <v>150</v>
      </c>
      <c r="D1721">
        <v>1</v>
      </c>
      <c r="E1721">
        <v>0</v>
      </c>
      <c r="F1721">
        <v>1</v>
      </c>
      <c r="G1721">
        <f>SUMIF(C$2:C1721,Historico_y_Forms[[#This Row],[Proyecto]],D$2:D1721)</f>
        <v>158</v>
      </c>
      <c r="H1721">
        <f>SUMIF(C$2:C1721,Historico_y_Forms[[#This Row],[Proyecto]],F$2:F1721)</f>
        <v>2</v>
      </c>
      <c r="I17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21">
        <f>SUMIF(C$2:C1721,Historico_y_Forms[[#This Row],[Proyecto]],E$2:E1721)</f>
        <v>156</v>
      </c>
    </row>
    <row r="1722" spans="1:10" x14ac:dyDescent="0.25">
      <c r="A1722" s="167">
        <v>44286</v>
      </c>
      <c r="B1722">
        <v>10</v>
      </c>
      <c r="C1722" t="s">
        <v>81</v>
      </c>
      <c r="D1722">
        <v>0</v>
      </c>
      <c r="E1722">
        <v>0</v>
      </c>
      <c r="F1722">
        <v>0</v>
      </c>
      <c r="G1722">
        <f>SUMIF(C$2:C1722,Historico_y_Forms[[#This Row],[Proyecto]],D$2:D1722)</f>
        <v>0</v>
      </c>
      <c r="H1722">
        <f>SUMIF(C$2:C1722,Historico_y_Forms[[#This Row],[Proyecto]],F$2:F1722)</f>
        <v>0</v>
      </c>
      <c r="I172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722">
        <f>SUMIF(C$2:C1722,Historico_y_Forms[[#This Row],[Proyecto]],E$2:E1722)</f>
        <v>0</v>
      </c>
    </row>
    <row r="1723" spans="1:10" x14ac:dyDescent="0.25">
      <c r="A1723" s="167">
        <v>44286</v>
      </c>
      <c r="B1723">
        <v>23</v>
      </c>
      <c r="C1723" t="s">
        <v>142</v>
      </c>
      <c r="D1723">
        <v>0</v>
      </c>
      <c r="E1723">
        <v>0</v>
      </c>
      <c r="F1723">
        <v>0</v>
      </c>
      <c r="G1723">
        <f>SUMIF(C$2:C1723,Historico_y_Forms[[#This Row],[Proyecto]],D$2:D1723)</f>
        <v>105</v>
      </c>
      <c r="H1723">
        <f>SUMIF(C$2:C1723,Historico_y_Forms[[#This Row],[Proyecto]],F$2:F1723)</f>
        <v>4</v>
      </c>
      <c r="I17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23">
        <f>SUMIF(C$2:C1723,Historico_y_Forms[[#This Row],[Proyecto]],E$2:E1723)</f>
        <v>0</v>
      </c>
    </row>
    <row r="1724" spans="1:10" x14ac:dyDescent="0.25">
      <c r="A1724" s="167">
        <v>44286</v>
      </c>
      <c r="B1724">
        <v>24</v>
      </c>
      <c r="C1724" t="s">
        <v>143</v>
      </c>
      <c r="D1724">
        <v>3</v>
      </c>
      <c r="E1724">
        <v>0</v>
      </c>
      <c r="F1724">
        <v>2</v>
      </c>
      <c r="G1724">
        <f>SUMIF(C$2:C1724,Historico_y_Forms[[#This Row],[Proyecto]],D$2:D1724)</f>
        <v>120</v>
      </c>
      <c r="H1724">
        <f>SUMIF(C$2:C1724,Historico_y_Forms[[#This Row],[Proyecto]],F$2:F1724)</f>
        <v>21</v>
      </c>
      <c r="I172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724">
        <f>SUMIF(C$2:C1724,Historico_y_Forms[[#This Row],[Proyecto]],E$2:E1724)</f>
        <v>102</v>
      </c>
    </row>
    <row r="1725" spans="1:10" x14ac:dyDescent="0.25">
      <c r="A1725" s="167">
        <v>44286</v>
      </c>
      <c r="B1725">
        <v>25</v>
      </c>
      <c r="C1725" t="s">
        <v>92</v>
      </c>
      <c r="D1725">
        <v>0</v>
      </c>
      <c r="E1725">
        <v>0</v>
      </c>
      <c r="F1725">
        <v>0</v>
      </c>
      <c r="G1725">
        <f>SUMIF(C$2:C1725,Historico_y_Forms[[#This Row],[Proyecto]],D$2:D1725)</f>
        <v>0</v>
      </c>
      <c r="H1725">
        <f>SUMIF(C$2:C1725,Historico_y_Forms[[#This Row],[Proyecto]],F$2:F1725)</f>
        <v>0</v>
      </c>
      <c r="I172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725">
        <f>SUMIF(C$2:C1725,Historico_y_Forms[[#This Row],[Proyecto]],E$2:E1725)</f>
        <v>0</v>
      </c>
    </row>
    <row r="1726" spans="1:10" x14ac:dyDescent="0.25">
      <c r="A1726" s="167">
        <v>44286</v>
      </c>
      <c r="B1726">
        <v>26</v>
      </c>
      <c r="C1726" t="s">
        <v>141</v>
      </c>
      <c r="D1726">
        <v>3</v>
      </c>
      <c r="E1726">
        <v>5</v>
      </c>
      <c r="F1726">
        <v>0</v>
      </c>
      <c r="G1726">
        <f>SUMIF(C$2:C1726,Historico_y_Forms[[#This Row],[Proyecto]],D$2:D1726)</f>
        <v>49</v>
      </c>
      <c r="H1726">
        <f>SUMIF(C$2:C1726,Historico_y_Forms[[#This Row],[Proyecto]],F$2:F1726)</f>
        <v>0</v>
      </c>
      <c r="I1726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1726">
        <f>SUMIF(C$2:C1726,Historico_y_Forms[[#This Row],[Proyecto]],E$2:E1726)</f>
        <v>30</v>
      </c>
    </row>
    <row r="1727" spans="1:10" x14ac:dyDescent="0.25">
      <c r="A1727" s="167">
        <v>44286</v>
      </c>
      <c r="B1727">
        <v>7</v>
      </c>
      <c r="C1727" t="s">
        <v>128</v>
      </c>
      <c r="D1727">
        <v>0</v>
      </c>
      <c r="E1727">
        <v>0</v>
      </c>
      <c r="F1727">
        <v>0</v>
      </c>
      <c r="G1727">
        <f>SUMIF(C$2:C1727,Historico_y_Forms[[#This Row],[Proyecto]],D$2:D1727)</f>
        <v>0</v>
      </c>
      <c r="H1727">
        <f>SUMIF(C$2:C1727,Historico_y_Forms[[#This Row],[Proyecto]],F$2:F1727)</f>
        <v>0</v>
      </c>
      <c r="I172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727">
        <f>SUMIF(C$2:C1727,Historico_y_Forms[[#This Row],[Proyecto]],E$2:E1727)</f>
        <v>0</v>
      </c>
    </row>
    <row r="1728" spans="1:10" x14ac:dyDescent="0.25">
      <c r="A1728" s="167">
        <v>44286</v>
      </c>
      <c r="B1728">
        <v>27</v>
      </c>
      <c r="C1728" t="s">
        <v>30</v>
      </c>
      <c r="D1728">
        <v>0</v>
      </c>
      <c r="E1728">
        <v>0</v>
      </c>
      <c r="F1728">
        <v>0</v>
      </c>
      <c r="G1728">
        <f>SUMIF(C$2:C1728,Historico_y_Forms[[#This Row],[Proyecto]],D$2:D1728)</f>
        <v>0</v>
      </c>
      <c r="H1728">
        <f>SUMIF(C$2:C1728,Historico_y_Forms[[#This Row],[Proyecto]],F$2:F1728)</f>
        <v>0</v>
      </c>
      <c r="I172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28">
        <f>SUMIF(C$2:C1728,Historico_y_Forms[[#This Row],[Proyecto]],E$2:E1728)</f>
        <v>0</v>
      </c>
    </row>
    <row r="1729" spans="1:10" x14ac:dyDescent="0.25">
      <c r="A1729" s="167">
        <v>44286</v>
      </c>
      <c r="B1729">
        <v>28</v>
      </c>
      <c r="C1729" t="s">
        <v>31</v>
      </c>
      <c r="D1729">
        <v>0</v>
      </c>
      <c r="E1729">
        <v>0</v>
      </c>
      <c r="F1729">
        <v>0</v>
      </c>
      <c r="G1729">
        <f>SUMIF(C$2:C1729,Historico_y_Forms[[#This Row],[Proyecto]],D$2:D1729)</f>
        <v>0</v>
      </c>
      <c r="H1729">
        <f>SUMIF(C$2:C1729,Historico_y_Forms[[#This Row],[Proyecto]],F$2:F1729)</f>
        <v>0</v>
      </c>
      <c r="I172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29">
        <f>SUMIF(C$2:C1729,Historico_y_Forms[[#This Row],[Proyecto]],E$2:E1729)</f>
        <v>0</v>
      </c>
    </row>
    <row r="1730" spans="1:10" x14ac:dyDescent="0.25">
      <c r="A1730" s="167">
        <v>44286</v>
      </c>
      <c r="B1730">
        <v>44</v>
      </c>
      <c r="C1730" t="s">
        <v>154</v>
      </c>
      <c r="D1730">
        <v>0</v>
      </c>
      <c r="E1730">
        <v>0</v>
      </c>
      <c r="F1730">
        <v>0</v>
      </c>
      <c r="G1730">
        <f>SUMIF(C$2:C1730,Historico_y_Forms[[#This Row],[Proyecto]],D$2:D1730)</f>
        <v>97</v>
      </c>
      <c r="H1730">
        <f>SUMIF(C$2:C1730,Historico_y_Forms[[#This Row],[Proyecto]],F$2:F1730)</f>
        <v>7</v>
      </c>
      <c r="I1730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730">
        <f>SUMIF(C$2:C1730,Historico_y_Forms[[#This Row],[Proyecto]],E$2:E1730)</f>
        <v>96</v>
      </c>
    </row>
    <row r="1731" spans="1:10" x14ac:dyDescent="0.25">
      <c r="A1731" s="167">
        <v>44286</v>
      </c>
      <c r="B1731">
        <v>37</v>
      </c>
      <c r="C1731" t="s">
        <v>146</v>
      </c>
      <c r="D1731">
        <v>1</v>
      </c>
      <c r="E1731">
        <v>0</v>
      </c>
      <c r="F1731">
        <v>0</v>
      </c>
      <c r="G1731">
        <f>SUMIF(C$2:C1731,Historico_y_Forms[[#This Row],[Proyecto]],D$2:D1731)</f>
        <v>194</v>
      </c>
      <c r="H1731">
        <f>SUMIF(C$2:C1731,Historico_y_Forms[[#This Row],[Proyecto]],F$2:F1731)</f>
        <v>1</v>
      </c>
      <c r="I1731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731">
        <f>SUMIF(C$2:C1731,Historico_y_Forms[[#This Row],[Proyecto]],E$2:E1731)</f>
        <v>196</v>
      </c>
    </row>
    <row r="1732" spans="1:10" x14ac:dyDescent="0.25">
      <c r="A1732" s="167">
        <v>44286</v>
      </c>
      <c r="B1732">
        <v>6</v>
      </c>
      <c r="C1732" t="s">
        <v>127</v>
      </c>
      <c r="D1732">
        <v>16</v>
      </c>
      <c r="E1732">
        <v>10</v>
      </c>
      <c r="F1732">
        <v>2</v>
      </c>
      <c r="G1732">
        <f>SUMIF(C$2:C1732,Historico_y_Forms[[#This Row],[Proyecto]],D$2:D1732)</f>
        <v>176</v>
      </c>
      <c r="H1732">
        <f>SUMIF(C$2:C1732,Historico_y_Forms[[#This Row],[Proyecto]],F$2:F1732)</f>
        <v>9</v>
      </c>
      <c r="I173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732">
        <f>SUMIF(C$2:C1732,Historico_y_Forms[[#This Row],[Proyecto]],E$2:E1732)</f>
        <v>135</v>
      </c>
    </row>
    <row r="1733" spans="1:10" x14ac:dyDescent="0.25">
      <c r="A1733" s="167">
        <v>44286</v>
      </c>
      <c r="B1733">
        <v>5</v>
      </c>
      <c r="C1733" t="s">
        <v>125</v>
      </c>
      <c r="D1733">
        <v>1</v>
      </c>
      <c r="E1733">
        <v>0</v>
      </c>
      <c r="F1733">
        <v>0</v>
      </c>
      <c r="G1733">
        <f>SUMIF(C$2:C1733,Historico_y_Forms[[#This Row],[Proyecto]],D$2:D1733)</f>
        <v>234</v>
      </c>
      <c r="H1733">
        <f>SUMIF(C$2:C1733,Historico_y_Forms[[#This Row],[Proyecto]],F$2:F1733)</f>
        <v>20</v>
      </c>
      <c r="I173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733">
        <f>SUMIF(C$2:C1733,Historico_y_Forms[[#This Row],[Proyecto]],E$2:E1733)</f>
        <v>216</v>
      </c>
    </row>
    <row r="1734" spans="1:10" x14ac:dyDescent="0.25">
      <c r="A1734" s="167">
        <v>44286</v>
      </c>
      <c r="B1734">
        <v>38</v>
      </c>
      <c r="C1734" t="s">
        <v>147</v>
      </c>
      <c r="D1734">
        <v>0</v>
      </c>
      <c r="E1734">
        <v>0</v>
      </c>
      <c r="F1734">
        <v>0</v>
      </c>
      <c r="G1734">
        <f>SUMIF(C$2:C1734,Historico_y_Forms[[#This Row],[Proyecto]],D$2:D1734)</f>
        <v>196</v>
      </c>
      <c r="H1734">
        <f>SUMIF(C$2:C1734,Historico_y_Forms[[#This Row],[Proyecto]],F$2:F1734)</f>
        <v>5</v>
      </c>
      <c r="I17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34">
        <f>SUMIF(C$2:C1734,Historico_y_Forms[[#This Row],[Proyecto]],E$2:E1734)</f>
        <v>0</v>
      </c>
    </row>
    <row r="1735" spans="1:10" x14ac:dyDescent="0.25">
      <c r="A1735" s="167">
        <v>44286</v>
      </c>
      <c r="B1735">
        <v>4</v>
      </c>
      <c r="C1735" t="s">
        <v>126</v>
      </c>
      <c r="D1735">
        <v>2</v>
      </c>
      <c r="E1735">
        <v>276</v>
      </c>
      <c r="F1735">
        <v>0</v>
      </c>
      <c r="G1735">
        <f>SUMIF(C$2:C1735,Historico_y_Forms[[#This Row],[Proyecto]],D$2:D1735)</f>
        <v>276</v>
      </c>
      <c r="H1735">
        <f>SUMIF(C$2:C1735,Historico_y_Forms[[#This Row],[Proyecto]],F$2:F1735)</f>
        <v>36</v>
      </c>
      <c r="I17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35">
        <f>SUMIF(C$2:C1735,Historico_y_Forms[[#This Row],[Proyecto]],E$2:E1735)</f>
        <v>5599</v>
      </c>
    </row>
    <row r="1736" spans="1:10" x14ac:dyDescent="0.25">
      <c r="A1736" s="167">
        <v>44286</v>
      </c>
      <c r="B1736">
        <v>8</v>
      </c>
      <c r="C1736" t="s">
        <v>77</v>
      </c>
      <c r="D1736">
        <v>6</v>
      </c>
      <c r="E1736">
        <v>3</v>
      </c>
      <c r="F1736">
        <v>1</v>
      </c>
      <c r="G1736">
        <f>SUMIF(C$2:C1736,Historico_y_Forms[[#This Row],[Proyecto]],D$2:D1736)</f>
        <v>122</v>
      </c>
      <c r="H1736">
        <f>SUMIF(C$2:C1736,Historico_y_Forms[[#This Row],[Proyecto]],F$2:F1736)</f>
        <v>21</v>
      </c>
      <c r="I1736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1736">
        <f>SUMIF(C$2:C1736,Historico_y_Forms[[#This Row],[Proyecto]],E$2:E1736)</f>
        <v>102</v>
      </c>
    </row>
    <row r="1737" spans="1:10" x14ac:dyDescent="0.25">
      <c r="A1737" s="167">
        <v>44286</v>
      </c>
      <c r="B1737">
        <v>18</v>
      </c>
      <c r="C1737" t="s">
        <v>152</v>
      </c>
      <c r="D1737">
        <v>0</v>
      </c>
      <c r="E1737">
        <v>0</v>
      </c>
      <c r="F1737">
        <v>0</v>
      </c>
      <c r="G1737">
        <f>SUMIF(C$2:C1737,Historico_y_Forms[[#This Row],[Proyecto]],D$2:D1737)</f>
        <v>173</v>
      </c>
      <c r="H1737">
        <f>SUMIF(C$2:C1737,Historico_y_Forms[[#This Row],[Proyecto]],F$2:F1737)</f>
        <v>10</v>
      </c>
      <c r="I173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1737">
        <f>SUMIF(C$2:C1737,Historico_y_Forms[[#This Row],[Proyecto]],E$2:E1737)</f>
        <v>176</v>
      </c>
    </row>
    <row r="1738" spans="1:10" x14ac:dyDescent="0.25">
      <c r="A1738" s="167">
        <v>44286</v>
      </c>
      <c r="B1738">
        <v>19</v>
      </c>
      <c r="C1738" t="s">
        <v>138</v>
      </c>
      <c r="D1738">
        <v>2</v>
      </c>
      <c r="E1738">
        <v>0</v>
      </c>
      <c r="F1738">
        <v>1</v>
      </c>
      <c r="G1738">
        <f>SUMIF(C$2:C1738,Historico_y_Forms[[#This Row],[Proyecto]],D$2:D1738)</f>
        <v>192</v>
      </c>
      <c r="H1738">
        <f>SUMIF(C$2:C1738,Historico_y_Forms[[#This Row],[Proyecto]],F$2:F1738)</f>
        <v>16</v>
      </c>
      <c r="I17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38">
        <f>SUMIF(C$2:C1738,Historico_y_Forms[[#This Row],[Proyecto]],E$2:E1738)</f>
        <v>176</v>
      </c>
    </row>
    <row r="1739" spans="1:10" x14ac:dyDescent="0.25">
      <c r="A1739" s="167">
        <v>44286</v>
      </c>
      <c r="B1739">
        <v>20</v>
      </c>
      <c r="C1739" t="s">
        <v>88</v>
      </c>
      <c r="D1739">
        <v>13</v>
      </c>
      <c r="E1739">
        <v>7</v>
      </c>
      <c r="F1739">
        <v>1</v>
      </c>
      <c r="G1739">
        <f>SUMIF(C$2:C1739,Historico_y_Forms[[#This Row],[Proyecto]],D$2:D1739)</f>
        <v>86</v>
      </c>
      <c r="H1739">
        <f>SUMIF(C$2:C1739,Historico_y_Forms[[#This Row],[Proyecto]],F$2:F1739)</f>
        <v>1</v>
      </c>
      <c r="I1739">
        <f>VLOOKUP(Historico_y_Forms[[#This Row],[Proyecto]],Dim_Proyectos[[#All],[Proyecto]:[Fecha de terminacion]],5,0)-Historico_y_Forms[[#This Row],[Ventas acumuladas]]+Historico_y_Forms[[#This Row],[Desistimientos acumulados]]</f>
        <v>95</v>
      </c>
      <c r="J1739">
        <f>SUMIF(C$2:C1739,Historico_y_Forms[[#This Row],[Proyecto]],E$2:E1739)</f>
        <v>39</v>
      </c>
    </row>
    <row r="1740" spans="1:10" x14ac:dyDescent="0.25">
      <c r="A1740" s="167">
        <v>44286</v>
      </c>
      <c r="B1740">
        <v>45</v>
      </c>
      <c r="C1740" t="s">
        <v>155</v>
      </c>
      <c r="D1740">
        <v>0</v>
      </c>
      <c r="E1740">
        <v>0</v>
      </c>
      <c r="F1740">
        <v>0</v>
      </c>
      <c r="G1740">
        <f>SUMIF(C$2:C1740,Historico_y_Forms[[#This Row],[Proyecto]],D$2:D1740)</f>
        <v>133</v>
      </c>
      <c r="H1740">
        <f>SUMIF(C$2:C1740,Historico_y_Forms[[#This Row],[Proyecto]],F$2:F1740)</f>
        <v>2</v>
      </c>
      <c r="I174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740">
        <f>SUMIF(C$2:C1740,Historico_y_Forms[[#This Row],[Proyecto]],E$2:E1740)</f>
        <v>0</v>
      </c>
    </row>
    <row r="1741" spans="1:10" x14ac:dyDescent="0.25">
      <c r="A1741" s="167">
        <v>44286</v>
      </c>
      <c r="B1741">
        <v>31</v>
      </c>
      <c r="C1741" t="s">
        <v>97</v>
      </c>
      <c r="D1741">
        <v>0</v>
      </c>
      <c r="E1741">
        <v>0</v>
      </c>
      <c r="F1741">
        <v>0</v>
      </c>
      <c r="G1741">
        <f>SUMIF(C$2:C1741,Historico_y_Forms[[#This Row],[Proyecto]],D$2:D1741)</f>
        <v>0</v>
      </c>
      <c r="H1741">
        <f>SUMIF(C$2:C1741,Historico_y_Forms[[#This Row],[Proyecto]],F$2:F1741)</f>
        <v>0</v>
      </c>
      <c r="I174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41">
        <f>SUMIF(C$2:C1741,Historico_y_Forms[[#This Row],[Proyecto]],E$2:E1741)</f>
        <v>0</v>
      </c>
    </row>
    <row r="1742" spans="1:10" x14ac:dyDescent="0.25">
      <c r="A1742" s="167">
        <v>44286</v>
      </c>
      <c r="B1742">
        <v>32</v>
      </c>
      <c r="C1742" t="s">
        <v>100</v>
      </c>
      <c r="D1742">
        <v>0</v>
      </c>
      <c r="E1742">
        <v>0</v>
      </c>
      <c r="F1742">
        <v>0</v>
      </c>
      <c r="G1742">
        <f>SUMIF(C$2:C1742,Historico_y_Forms[[#This Row],[Proyecto]],D$2:D1742)</f>
        <v>0</v>
      </c>
      <c r="H1742">
        <f>SUMIF(C$2:C1742,Historico_y_Forms[[#This Row],[Proyecto]],F$2:F1742)</f>
        <v>0</v>
      </c>
      <c r="I174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42">
        <f>SUMIF(C$2:C1742,Historico_y_Forms[[#This Row],[Proyecto]],E$2:E1742)</f>
        <v>0</v>
      </c>
    </row>
    <row r="1743" spans="1:10" x14ac:dyDescent="0.25">
      <c r="A1743" s="167">
        <v>44286</v>
      </c>
      <c r="B1743">
        <v>33</v>
      </c>
      <c r="C1743" t="s">
        <v>101</v>
      </c>
      <c r="D1743">
        <v>0</v>
      </c>
      <c r="E1743">
        <v>0</v>
      </c>
      <c r="F1743">
        <v>0</v>
      </c>
      <c r="G1743">
        <f>SUMIF(C$2:C1743,Historico_y_Forms[[#This Row],[Proyecto]],D$2:D1743)</f>
        <v>0</v>
      </c>
      <c r="H1743">
        <f>SUMIF(C$2:C1743,Historico_y_Forms[[#This Row],[Proyecto]],F$2:F1743)</f>
        <v>0</v>
      </c>
      <c r="I174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43">
        <f>SUMIF(C$2:C1743,Historico_y_Forms[[#This Row],[Proyecto]],E$2:E1743)</f>
        <v>0</v>
      </c>
    </row>
    <row r="1744" spans="1:10" x14ac:dyDescent="0.25">
      <c r="A1744" s="167">
        <v>44286</v>
      </c>
      <c r="B1744">
        <v>34</v>
      </c>
      <c r="C1744" t="s">
        <v>102</v>
      </c>
      <c r="D1744">
        <v>0</v>
      </c>
      <c r="E1744">
        <v>0</v>
      </c>
      <c r="F1744">
        <v>0</v>
      </c>
      <c r="G1744">
        <f>SUMIF(C$2:C1744,Historico_y_Forms[[#This Row],[Proyecto]],D$2:D1744)</f>
        <v>0</v>
      </c>
      <c r="H1744">
        <f>SUMIF(C$2:C1744,Historico_y_Forms[[#This Row],[Proyecto]],F$2:F1744)</f>
        <v>0</v>
      </c>
      <c r="I174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744">
        <f>SUMIF(C$2:C1744,Historico_y_Forms[[#This Row],[Proyecto]],E$2:E1744)</f>
        <v>0</v>
      </c>
    </row>
    <row r="1745" spans="1:10" x14ac:dyDescent="0.25">
      <c r="A1745" s="167">
        <v>44286</v>
      </c>
      <c r="B1745">
        <v>29</v>
      </c>
      <c r="C1745" t="s">
        <v>32</v>
      </c>
      <c r="D1745">
        <v>0</v>
      </c>
      <c r="E1745">
        <v>0</v>
      </c>
      <c r="F1745">
        <v>0</v>
      </c>
      <c r="G1745">
        <f>SUMIF(C$2:C1745,Historico_y_Forms[[#This Row],[Proyecto]],D$2:D1745)</f>
        <v>0</v>
      </c>
      <c r="H1745">
        <f>SUMIF(C$2:C1745,Historico_y_Forms[[#This Row],[Proyecto]],F$2:F1745)</f>
        <v>0</v>
      </c>
      <c r="I174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45">
        <f>SUMIF(C$2:C1745,Historico_y_Forms[[#This Row],[Proyecto]],E$2:E1745)</f>
        <v>0</v>
      </c>
    </row>
    <row r="1746" spans="1:10" x14ac:dyDescent="0.25">
      <c r="A1746" s="167">
        <v>44286</v>
      </c>
      <c r="B1746">
        <v>30</v>
      </c>
      <c r="C1746" t="s">
        <v>33</v>
      </c>
      <c r="D1746">
        <v>0</v>
      </c>
      <c r="E1746">
        <v>0</v>
      </c>
      <c r="F1746">
        <v>0</v>
      </c>
      <c r="G1746">
        <f>SUMIF(C$2:C1746,Historico_y_Forms[[#This Row],[Proyecto]],D$2:D1746)</f>
        <v>0</v>
      </c>
      <c r="H1746">
        <f>SUMIF(C$2:C1746,Historico_y_Forms[[#This Row],[Proyecto]],F$2:F1746)</f>
        <v>0</v>
      </c>
      <c r="I174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46">
        <f>SUMIF(C$2:C1746,Historico_y_Forms[[#This Row],[Proyecto]],E$2:E1746)</f>
        <v>0</v>
      </c>
    </row>
    <row r="1747" spans="1:10" x14ac:dyDescent="0.25">
      <c r="A1747" s="167">
        <v>44286</v>
      </c>
      <c r="B1747">
        <v>9</v>
      </c>
      <c r="C1747" t="s">
        <v>130</v>
      </c>
      <c r="D1747">
        <v>0</v>
      </c>
      <c r="E1747">
        <v>0</v>
      </c>
      <c r="F1747">
        <v>0</v>
      </c>
      <c r="G1747">
        <f>SUMIF(C$2:C1747,Historico_y_Forms[[#This Row],[Proyecto]],D$2:D1747)</f>
        <v>0</v>
      </c>
      <c r="H1747">
        <f>SUMIF(C$2:C1747,Historico_y_Forms[[#This Row],[Proyecto]],F$2:F1747)</f>
        <v>0</v>
      </c>
      <c r="I174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47">
        <f>SUMIF(C$2:C1747,Historico_y_Forms[[#This Row],[Proyecto]],E$2:E1747)</f>
        <v>0</v>
      </c>
    </row>
    <row r="1748" spans="1:10" x14ac:dyDescent="0.25">
      <c r="A1748" s="167">
        <v>44286</v>
      </c>
      <c r="B1748">
        <v>35</v>
      </c>
      <c r="C1748" t="s">
        <v>144</v>
      </c>
      <c r="D1748">
        <v>0</v>
      </c>
      <c r="E1748">
        <v>0</v>
      </c>
      <c r="F1748">
        <v>0</v>
      </c>
      <c r="G1748">
        <f>SUMIF(C$2:C1748,Historico_y_Forms[[#This Row],[Proyecto]],D$2:D1748)</f>
        <v>0</v>
      </c>
      <c r="H1748">
        <f>SUMIF(C$2:C1748,Historico_y_Forms[[#This Row],[Proyecto]],F$2:F1748)</f>
        <v>0</v>
      </c>
      <c r="I17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48">
        <f>SUMIF(C$2:C1748,Historico_y_Forms[[#This Row],[Proyecto]],E$2:E1748)</f>
        <v>0</v>
      </c>
    </row>
    <row r="1749" spans="1:10" x14ac:dyDescent="0.25">
      <c r="A1749" s="167">
        <v>44286</v>
      </c>
      <c r="B1749">
        <v>42</v>
      </c>
      <c r="C1749" t="s">
        <v>151</v>
      </c>
      <c r="D1749">
        <v>7</v>
      </c>
      <c r="E1749">
        <v>10</v>
      </c>
      <c r="F1749">
        <v>0</v>
      </c>
      <c r="G1749">
        <f>SUMIF(C$2:C1749,Historico_y_Forms[[#This Row],[Proyecto]],D$2:D1749)</f>
        <v>319</v>
      </c>
      <c r="H1749">
        <f>SUMIF(C$2:C1749,Historico_y_Forms[[#This Row],[Proyecto]],F$2:F1749)</f>
        <v>15</v>
      </c>
      <c r="I174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749">
        <f>SUMIF(C$2:C1749,Historico_y_Forms[[#This Row],[Proyecto]],E$2:E1749)</f>
        <v>240</v>
      </c>
    </row>
    <row r="1750" spans="1:10" x14ac:dyDescent="0.25">
      <c r="A1750" s="167">
        <v>44286</v>
      </c>
      <c r="B1750">
        <v>39</v>
      </c>
      <c r="C1750" t="s">
        <v>178</v>
      </c>
      <c r="D1750">
        <v>4</v>
      </c>
      <c r="E1750">
        <v>3</v>
      </c>
      <c r="F1750">
        <v>0</v>
      </c>
      <c r="G1750">
        <f>SUMIF(C$2:C1750,Historico_y_Forms[[#This Row],[Proyecto]],D$2:D1750)</f>
        <v>180</v>
      </c>
      <c r="H1750">
        <f>SUMIF(C$2:C1750,Historico_y_Forms[[#This Row],[Proyecto]],F$2:F1750)</f>
        <v>12</v>
      </c>
      <c r="I1750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1750">
        <f>SUMIF(C$2:C1750,Historico_y_Forms[[#This Row],[Proyecto]],E$2:E1750)</f>
        <v>146</v>
      </c>
    </row>
    <row r="1751" spans="1:10" x14ac:dyDescent="0.25">
      <c r="A1751" s="167">
        <v>44286</v>
      </c>
      <c r="B1751">
        <v>36</v>
      </c>
      <c r="C1751" t="s">
        <v>145</v>
      </c>
      <c r="D1751">
        <v>1</v>
      </c>
      <c r="E1751">
        <v>0</v>
      </c>
      <c r="F1751">
        <v>1</v>
      </c>
      <c r="G1751">
        <f>SUMIF(C$2:C1751,Historico_y_Forms[[#This Row],[Proyecto]],D$2:D1751)</f>
        <v>241</v>
      </c>
      <c r="H1751">
        <f>SUMIF(C$2:C1751,Historico_y_Forms[[#This Row],[Proyecto]],F$2:F1751)</f>
        <v>10</v>
      </c>
      <c r="I175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751">
        <f>SUMIF(C$2:C1751,Historico_y_Forms[[#This Row],[Proyecto]],E$2:E1751)</f>
        <v>240</v>
      </c>
    </row>
    <row r="1752" spans="1:10" x14ac:dyDescent="0.25">
      <c r="A1752" s="167">
        <v>44286</v>
      </c>
      <c r="B1752">
        <v>43</v>
      </c>
      <c r="C1752" t="s">
        <v>153</v>
      </c>
      <c r="D1752">
        <v>0</v>
      </c>
      <c r="E1752">
        <v>0</v>
      </c>
      <c r="F1752">
        <v>0</v>
      </c>
      <c r="G1752">
        <f>SUMIF(C$2:C1752,Historico_y_Forms[[#This Row],[Proyecto]],D$2:D1752)</f>
        <v>89</v>
      </c>
      <c r="H1752">
        <f>SUMIF(C$2:C1752,Historico_y_Forms[[#This Row],[Proyecto]],F$2:F1752)</f>
        <v>6</v>
      </c>
      <c r="I175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752">
        <f>SUMIF(C$2:C1752,Historico_y_Forms[[#This Row],[Proyecto]],E$2:E1752)</f>
        <v>24</v>
      </c>
    </row>
    <row r="1753" spans="1:10" x14ac:dyDescent="0.25">
      <c r="A1753" s="167">
        <v>44286</v>
      </c>
      <c r="B1753">
        <v>21</v>
      </c>
      <c r="C1753" t="s">
        <v>139</v>
      </c>
      <c r="D1753">
        <v>0</v>
      </c>
      <c r="E1753">
        <v>0</v>
      </c>
      <c r="F1753">
        <v>0</v>
      </c>
      <c r="G1753">
        <f>SUMIF(C$2:C1753,Historico_y_Forms[[#This Row],[Proyecto]],D$2:D1753)</f>
        <v>0</v>
      </c>
      <c r="H1753">
        <f>SUMIF(C$2:C1753,Historico_y_Forms[[#This Row],[Proyecto]],F$2:F1753)</f>
        <v>0</v>
      </c>
      <c r="I175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53">
        <f>SUMIF(C$2:C1753,Historico_y_Forms[[#This Row],[Proyecto]],E$2:E1753)</f>
        <v>0</v>
      </c>
    </row>
    <row r="1754" spans="1:10" x14ac:dyDescent="0.25">
      <c r="A1754" s="167">
        <v>44286</v>
      </c>
      <c r="B1754">
        <v>2</v>
      </c>
      <c r="C1754" t="s">
        <v>51</v>
      </c>
      <c r="D1754">
        <v>11</v>
      </c>
      <c r="E1754">
        <v>10</v>
      </c>
      <c r="F1754">
        <v>3</v>
      </c>
      <c r="G1754">
        <f>SUMIF(C$2:C1754,Historico_y_Forms[[#This Row],[Proyecto]],D$2:D1754)</f>
        <v>210</v>
      </c>
      <c r="H1754">
        <f>SUMIF(C$2:C1754,Historico_y_Forms[[#This Row],[Proyecto]],F$2:F1754)</f>
        <v>3</v>
      </c>
      <c r="I1754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1754">
        <f>SUMIF(C$2:C1754,Historico_y_Forms[[#This Row],[Proyecto]],E$2:E1754)</f>
        <v>206</v>
      </c>
    </row>
    <row r="1755" spans="1:10" x14ac:dyDescent="0.25">
      <c r="A1755" s="167">
        <v>44286</v>
      </c>
      <c r="B1755">
        <v>3</v>
      </c>
      <c r="C1755" t="s">
        <v>52</v>
      </c>
      <c r="D1755">
        <v>18</v>
      </c>
      <c r="E1755">
        <v>15</v>
      </c>
      <c r="F1755">
        <v>1</v>
      </c>
      <c r="G1755">
        <f>SUMIF(C$2:C1755,Historico_y_Forms[[#This Row],[Proyecto]],D$2:D1755)</f>
        <v>90</v>
      </c>
      <c r="H1755">
        <f>SUMIF(C$2:C1755,Historico_y_Forms[[#This Row],[Proyecto]],F$2:F1755)</f>
        <v>1</v>
      </c>
      <c r="I1755">
        <f>VLOOKUP(Historico_y_Forms[[#This Row],[Proyecto]],Dim_Proyectos[[#All],[Proyecto]:[Fecha de terminacion]],5,0)-Historico_y_Forms[[#This Row],[Ventas acumuladas]]+Historico_y_Forms[[#This Row],[Desistimientos acumulados]]</f>
        <v>283</v>
      </c>
      <c r="J1755">
        <f>SUMIF(C$2:C1755,Historico_y_Forms[[#This Row],[Proyecto]],E$2:E1755)</f>
        <v>75</v>
      </c>
    </row>
    <row r="1756" spans="1:10" x14ac:dyDescent="0.25">
      <c r="A1756" s="167">
        <v>44286</v>
      </c>
      <c r="B1756">
        <v>1</v>
      </c>
      <c r="C1756" t="s">
        <v>50</v>
      </c>
      <c r="D1756">
        <v>2</v>
      </c>
      <c r="E1756">
        <v>3</v>
      </c>
      <c r="F1756">
        <v>5</v>
      </c>
      <c r="G1756">
        <f>SUMIF(C$2:C1756,Historico_y_Forms[[#This Row],[Proyecto]],D$2:D1756)</f>
        <v>568</v>
      </c>
      <c r="H1756">
        <f>SUMIF(C$2:C1756,Historico_y_Forms[[#This Row],[Proyecto]],F$2:F1756)</f>
        <v>91</v>
      </c>
      <c r="I175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1756">
        <f>SUMIF(C$2:C1756,Historico_y_Forms[[#This Row],[Proyecto]],E$2:E1756)</f>
        <v>490</v>
      </c>
    </row>
    <row r="1757" spans="1:10" x14ac:dyDescent="0.25">
      <c r="A1757" s="167">
        <v>44316</v>
      </c>
      <c r="B1757">
        <v>22</v>
      </c>
      <c r="C1757" t="s">
        <v>140</v>
      </c>
      <c r="D1757">
        <v>0</v>
      </c>
      <c r="E1757">
        <v>0</v>
      </c>
      <c r="F1757">
        <v>0</v>
      </c>
      <c r="G1757">
        <f>SUMIF(C$2:C1757,Historico_y_Forms[[#This Row],[Proyecto]],D$2:D1757)</f>
        <v>0</v>
      </c>
      <c r="H1757">
        <f>SUMIF(C$2:C1757,Historico_y_Forms[[#This Row],[Proyecto]],F$2:F1757)</f>
        <v>0</v>
      </c>
      <c r="I175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757">
        <f>SUMIF(C$2:C1757,Historico_y_Forms[[#This Row],[Proyecto]],E$2:E1757)</f>
        <v>0</v>
      </c>
    </row>
    <row r="1758" spans="1:10" x14ac:dyDescent="0.25">
      <c r="A1758" s="167">
        <v>44316</v>
      </c>
      <c r="B1758">
        <v>16</v>
      </c>
      <c r="C1758" t="s">
        <v>136</v>
      </c>
      <c r="D1758">
        <v>0</v>
      </c>
      <c r="E1758">
        <v>0</v>
      </c>
      <c r="F1758">
        <v>0</v>
      </c>
      <c r="G1758">
        <f>SUMIF(C$2:C1758,Historico_y_Forms[[#This Row],[Proyecto]],D$2:D1758)</f>
        <v>0</v>
      </c>
      <c r="H1758">
        <f>SUMIF(C$2:C1758,Historico_y_Forms[[#This Row],[Proyecto]],F$2:F1758)</f>
        <v>0</v>
      </c>
      <c r="I17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58">
        <f>SUMIF(C$2:C1758,Historico_y_Forms[[#This Row],[Proyecto]],E$2:E1758)</f>
        <v>0</v>
      </c>
    </row>
    <row r="1759" spans="1:10" x14ac:dyDescent="0.25">
      <c r="A1759" s="167">
        <v>44316</v>
      </c>
      <c r="B1759">
        <v>17</v>
      </c>
      <c r="C1759" t="s">
        <v>137</v>
      </c>
      <c r="D1759">
        <v>0</v>
      </c>
      <c r="E1759">
        <v>0</v>
      </c>
      <c r="F1759">
        <v>0</v>
      </c>
      <c r="G1759">
        <f>SUMIF(C$2:C1759,Historico_y_Forms[[#This Row],[Proyecto]],D$2:D1759)</f>
        <v>0</v>
      </c>
      <c r="H1759">
        <f>SUMIF(C$2:C1759,Historico_y_Forms[[#This Row],[Proyecto]],F$2:F1759)</f>
        <v>0</v>
      </c>
      <c r="I175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59">
        <f>SUMIF(C$2:C1759,Historico_y_Forms[[#This Row],[Proyecto]],E$2:E1759)</f>
        <v>0</v>
      </c>
    </row>
    <row r="1760" spans="1:10" x14ac:dyDescent="0.25">
      <c r="A1760" s="167">
        <v>44316</v>
      </c>
      <c r="B1760">
        <v>11</v>
      </c>
      <c r="C1760" t="s">
        <v>131</v>
      </c>
      <c r="D1760">
        <v>10</v>
      </c>
      <c r="E1760">
        <v>10</v>
      </c>
      <c r="F1760">
        <v>5</v>
      </c>
      <c r="G1760">
        <f>SUMIF(C$2:C1760,Historico_y_Forms[[#This Row],[Proyecto]],D$2:D1760)</f>
        <v>452</v>
      </c>
      <c r="H1760">
        <f>SUMIF(C$2:C1760,Historico_y_Forms[[#This Row],[Proyecto]],F$2:F1760)</f>
        <v>62</v>
      </c>
      <c r="I1760">
        <f>VLOOKUP(Historico_y_Forms[[#This Row],[Proyecto]],Dim_Proyectos[[#All],[Proyecto]:[Fecha de terminacion]],5,0)-Historico_y_Forms[[#This Row],[Ventas acumuladas]]+Historico_y_Forms[[#This Row],[Desistimientos acumulados]]</f>
        <v>223</v>
      </c>
      <c r="J1760">
        <f>SUMIF(C$2:C1760,Historico_y_Forms[[#This Row],[Proyecto]],E$2:E1760)</f>
        <v>355</v>
      </c>
    </row>
    <row r="1761" spans="1:10" x14ac:dyDescent="0.25">
      <c r="A1761" s="167">
        <v>44316</v>
      </c>
      <c r="B1761">
        <v>40</v>
      </c>
      <c r="C1761" t="s">
        <v>149</v>
      </c>
      <c r="D1761">
        <v>0</v>
      </c>
      <c r="E1761">
        <v>0</v>
      </c>
      <c r="F1761">
        <v>0</v>
      </c>
      <c r="G1761">
        <f>SUMIF(C$2:C1761,Historico_y_Forms[[#This Row],[Proyecto]],D$2:D1761)</f>
        <v>396</v>
      </c>
      <c r="H1761">
        <f>SUMIF(C$2:C1761,Historico_y_Forms[[#This Row],[Proyecto]],F$2:F1761)</f>
        <v>0</v>
      </c>
      <c r="I17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61">
        <f>SUMIF(C$2:C1761,Historico_y_Forms[[#This Row],[Proyecto]],E$2:E1761)</f>
        <v>0</v>
      </c>
    </row>
    <row r="1762" spans="1:10" x14ac:dyDescent="0.25">
      <c r="A1762" s="167">
        <v>44316</v>
      </c>
      <c r="B1762">
        <v>12</v>
      </c>
      <c r="C1762" t="s">
        <v>132</v>
      </c>
      <c r="D1762">
        <v>0</v>
      </c>
      <c r="E1762">
        <v>0</v>
      </c>
      <c r="F1762">
        <v>0</v>
      </c>
      <c r="G1762">
        <f>SUMIF(C$2:C1762,Historico_y_Forms[[#This Row],[Proyecto]],D$2:D1762)</f>
        <v>0</v>
      </c>
      <c r="H1762">
        <f>SUMIF(C$2:C1762,Historico_y_Forms[[#This Row],[Proyecto]],F$2:F1762)</f>
        <v>0</v>
      </c>
      <c r="I176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762">
        <f>SUMIF(C$2:C1762,Historico_y_Forms[[#This Row],[Proyecto]],E$2:E1762)</f>
        <v>0</v>
      </c>
    </row>
    <row r="1763" spans="1:10" x14ac:dyDescent="0.25">
      <c r="A1763" s="167">
        <v>44316</v>
      </c>
      <c r="B1763">
        <v>13</v>
      </c>
      <c r="C1763" t="s">
        <v>133</v>
      </c>
      <c r="D1763">
        <v>0</v>
      </c>
      <c r="E1763">
        <v>0</v>
      </c>
      <c r="F1763">
        <v>0</v>
      </c>
      <c r="G1763">
        <f>SUMIF(C$2:C1763,Historico_y_Forms[[#This Row],[Proyecto]],D$2:D1763)</f>
        <v>0</v>
      </c>
      <c r="H1763">
        <f>SUMIF(C$2:C1763,Historico_y_Forms[[#This Row],[Proyecto]],F$2:F1763)</f>
        <v>0</v>
      </c>
      <c r="I176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763">
        <f>SUMIF(C$2:C1763,Historico_y_Forms[[#This Row],[Proyecto]],E$2:E1763)</f>
        <v>0</v>
      </c>
    </row>
    <row r="1764" spans="1:10" x14ac:dyDescent="0.25">
      <c r="A1764" s="167">
        <v>44316</v>
      </c>
      <c r="B1764">
        <v>14</v>
      </c>
      <c r="C1764" t="s">
        <v>134</v>
      </c>
      <c r="D1764">
        <v>0</v>
      </c>
      <c r="E1764">
        <v>0</v>
      </c>
      <c r="F1764">
        <v>0</v>
      </c>
      <c r="G1764">
        <f>SUMIF(C$2:C1764,Historico_y_Forms[[#This Row],[Proyecto]],D$2:D1764)</f>
        <v>0</v>
      </c>
      <c r="H1764">
        <f>SUMIF(C$2:C1764,Historico_y_Forms[[#This Row],[Proyecto]],F$2:F1764)</f>
        <v>0</v>
      </c>
      <c r="I176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764">
        <f>SUMIF(C$2:C1764,Historico_y_Forms[[#This Row],[Proyecto]],E$2:E1764)</f>
        <v>0</v>
      </c>
    </row>
    <row r="1765" spans="1:10" x14ac:dyDescent="0.25">
      <c r="A1765" s="167">
        <v>44316</v>
      </c>
      <c r="B1765">
        <v>15</v>
      </c>
      <c r="C1765" t="s">
        <v>135</v>
      </c>
      <c r="D1765">
        <v>0</v>
      </c>
      <c r="E1765">
        <v>0</v>
      </c>
      <c r="F1765">
        <v>0</v>
      </c>
      <c r="G1765">
        <f>SUMIF(C$2:C1765,Historico_y_Forms[[#This Row],[Proyecto]],D$2:D1765)</f>
        <v>0</v>
      </c>
      <c r="H1765">
        <f>SUMIF(C$2:C1765,Historico_y_Forms[[#This Row],[Proyecto]],F$2:F1765)</f>
        <v>0</v>
      </c>
      <c r="I176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765">
        <f>SUMIF(C$2:C1765,Historico_y_Forms[[#This Row],[Proyecto]],E$2:E1765)</f>
        <v>0</v>
      </c>
    </row>
    <row r="1766" spans="1:10" x14ac:dyDescent="0.25">
      <c r="A1766" s="167">
        <v>44316</v>
      </c>
      <c r="B1766">
        <v>41</v>
      </c>
      <c r="C1766" t="s">
        <v>150</v>
      </c>
      <c r="D1766">
        <v>0</v>
      </c>
      <c r="E1766">
        <v>0</v>
      </c>
      <c r="F1766">
        <v>0</v>
      </c>
      <c r="G1766">
        <f>SUMIF(C$2:C1766,Historico_y_Forms[[#This Row],[Proyecto]],D$2:D1766)</f>
        <v>158</v>
      </c>
      <c r="H1766">
        <f>SUMIF(C$2:C1766,Historico_y_Forms[[#This Row],[Proyecto]],F$2:F1766)</f>
        <v>2</v>
      </c>
      <c r="I17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66">
        <f>SUMIF(C$2:C1766,Historico_y_Forms[[#This Row],[Proyecto]],E$2:E1766)</f>
        <v>156</v>
      </c>
    </row>
    <row r="1767" spans="1:10" x14ac:dyDescent="0.25">
      <c r="A1767" s="167">
        <v>44316</v>
      </c>
      <c r="B1767">
        <v>10</v>
      </c>
      <c r="C1767" t="s">
        <v>81</v>
      </c>
      <c r="D1767">
        <v>0</v>
      </c>
      <c r="E1767">
        <v>0</v>
      </c>
      <c r="F1767">
        <v>0</v>
      </c>
      <c r="G1767">
        <f>SUMIF(C$2:C1767,Historico_y_Forms[[#This Row],[Proyecto]],D$2:D1767)</f>
        <v>0</v>
      </c>
      <c r="H1767">
        <f>SUMIF(C$2:C1767,Historico_y_Forms[[#This Row],[Proyecto]],F$2:F1767)</f>
        <v>0</v>
      </c>
      <c r="I176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767">
        <f>SUMIF(C$2:C1767,Historico_y_Forms[[#This Row],[Proyecto]],E$2:E1767)</f>
        <v>0</v>
      </c>
    </row>
    <row r="1768" spans="1:10" x14ac:dyDescent="0.25">
      <c r="A1768" s="167">
        <v>44316</v>
      </c>
      <c r="B1768">
        <v>23</v>
      </c>
      <c r="C1768" t="s">
        <v>142</v>
      </c>
      <c r="D1768">
        <v>0</v>
      </c>
      <c r="E1768">
        <v>0</v>
      </c>
      <c r="F1768">
        <v>0</v>
      </c>
      <c r="G1768">
        <f>SUMIF(C$2:C1768,Historico_y_Forms[[#This Row],[Proyecto]],D$2:D1768)</f>
        <v>105</v>
      </c>
      <c r="H1768">
        <f>SUMIF(C$2:C1768,Historico_y_Forms[[#This Row],[Proyecto]],F$2:F1768)</f>
        <v>4</v>
      </c>
      <c r="I17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68">
        <f>SUMIF(C$2:C1768,Historico_y_Forms[[#This Row],[Proyecto]],E$2:E1768)</f>
        <v>0</v>
      </c>
    </row>
    <row r="1769" spans="1:10" x14ac:dyDescent="0.25">
      <c r="A1769" s="167">
        <v>44316</v>
      </c>
      <c r="B1769">
        <v>24</v>
      </c>
      <c r="C1769" t="s">
        <v>143</v>
      </c>
      <c r="D1769">
        <v>2</v>
      </c>
      <c r="E1769">
        <v>0</v>
      </c>
      <c r="F1769">
        <v>0</v>
      </c>
      <c r="G1769">
        <f>SUMIF(C$2:C1769,Historico_y_Forms[[#This Row],[Proyecto]],D$2:D1769)</f>
        <v>122</v>
      </c>
      <c r="H1769">
        <f>SUMIF(C$2:C1769,Historico_y_Forms[[#This Row],[Proyecto]],F$2:F1769)</f>
        <v>21</v>
      </c>
      <c r="I17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69">
        <f>SUMIF(C$2:C1769,Historico_y_Forms[[#This Row],[Proyecto]],E$2:E1769)</f>
        <v>102</v>
      </c>
    </row>
    <row r="1770" spans="1:10" x14ac:dyDescent="0.25">
      <c r="A1770" s="167">
        <v>44316</v>
      </c>
      <c r="B1770">
        <v>25</v>
      </c>
      <c r="C1770" t="s">
        <v>92</v>
      </c>
      <c r="D1770">
        <v>0</v>
      </c>
      <c r="E1770">
        <v>0</v>
      </c>
      <c r="F1770">
        <v>0</v>
      </c>
      <c r="G1770">
        <f>SUMIF(C$2:C1770,Historico_y_Forms[[#This Row],[Proyecto]],D$2:D1770)</f>
        <v>0</v>
      </c>
      <c r="H1770">
        <f>SUMIF(C$2:C1770,Historico_y_Forms[[#This Row],[Proyecto]],F$2:F1770)</f>
        <v>0</v>
      </c>
      <c r="I177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770">
        <f>SUMIF(C$2:C1770,Historico_y_Forms[[#This Row],[Proyecto]],E$2:E1770)</f>
        <v>0</v>
      </c>
    </row>
    <row r="1771" spans="1:10" x14ac:dyDescent="0.25">
      <c r="A1771" s="167">
        <v>44316</v>
      </c>
      <c r="B1771">
        <v>26</v>
      </c>
      <c r="C1771" t="s">
        <v>141</v>
      </c>
      <c r="D1771">
        <v>4</v>
      </c>
      <c r="E1771">
        <v>5</v>
      </c>
      <c r="F1771">
        <v>0</v>
      </c>
      <c r="G1771">
        <f>SUMIF(C$2:C1771,Historico_y_Forms[[#This Row],[Proyecto]],D$2:D1771)</f>
        <v>53</v>
      </c>
      <c r="H1771">
        <f>SUMIF(C$2:C1771,Historico_y_Forms[[#This Row],[Proyecto]],F$2:F1771)</f>
        <v>0</v>
      </c>
      <c r="I1771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1771">
        <f>SUMIF(C$2:C1771,Historico_y_Forms[[#This Row],[Proyecto]],E$2:E1771)</f>
        <v>35</v>
      </c>
    </row>
    <row r="1772" spans="1:10" x14ac:dyDescent="0.25">
      <c r="A1772" s="167">
        <v>44316</v>
      </c>
      <c r="B1772">
        <v>7</v>
      </c>
      <c r="C1772" t="s">
        <v>128</v>
      </c>
      <c r="D1772">
        <v>0</v>
      </c>
      <c r="E1772">
        <v>0</v>
      </c>
      <c r="F1772">
        <v>0</v>
      </c>
      <c r="G1772">
        <f>SUMIF(C$2:C1772,Historico_y_Forms[[#This Row],[Proyecto]],D$2:D1772)</f>
        <v>0</v>
      </c>
      <c r="H1772">
        <f>SUMIF(C$2:C1772,Historico_y_Forms[[#This Row],[Proyecto]],F$2:F1772)</f>
        <v>0</v>
      </c>
      <c r="I177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772">
        <f>SUMIF(C$2:C1772,Historico_y_Forms[[#This Row],[Proyecto]],E$2:E1772)</f>
        <v>0</v>
      </c>
    </row>
    <row r="1773" spans="1:10" x14ac:dyDescent="0.25">
      <c r="A1773" s="167">
        <v>44316</v>
      </c>
      <c r="B1773">
        <v>27</v>
      </c>
      <c r="C1773" t="s">
        <v>30</v>
      </c>
      <c r="D1773">
        <v>0</v>
      </c>
      <c r="E1773">
        <v>0</v>
      </c>
      <c r="F1773">
        <v>0</v>
      </c>
      <c r="G1773">
        <f>SUMIF(C$2:C1773,Historico_y_Forms[[#This Row],[Proyecto]],D$2:D1773)</f>
        <v>0</v>
      </c>
      <c r="H1773">
        <f>SUMIF(C$2:C1773,Historico_y_Forms[[#This Row],[Proyecto]],F$2:F1773)</f>
        <v>0</v>
      </c>
      <c r="I177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73">
        <f>SUMIF(C$2:C1773,Historico_y_Forms[[#This Row],[Proyecto]],E$2:E1773)</f>
        <v>0</v>
      </c>
    </row>
    <row r="1774" spans="1:10" x14ac:dyDescent="0.25">
      <c r="A1774" s="167">
        <v>44316</v>
      </c>
      <c r="B1774">
        <v>28</v>
      </c>
      <c r="C1774" t="s">
        <v>31</v>
      </c>
      <c r="D1774">
        <v>0</v>
      </c>
      <c r="E1774">
        <v>0</v>
      </c>
      <c r="F1774">
        <v>0</v>
      </c>
      <c r="G1774">
        <f>SUMIF(C$2:C1774,Historico_y_Forms[[#This Row],[Proyecto]],D$2:D1774)</f>
        <v>0</v>
      </c>
      <c r="H1774">
        <f>SUMIF(C$2:C1774,Historico_y_Forms[[#This Row],[Proyecto]],F$2:F1774)</f>
        <v>0</v>
      </c>
      <c r="I177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774">
        <f>SUMIF(C$2:C1774,Historico_y_Forms[[#This Row],[Proyecto]],E$2:E1774)</f>
        <v>0</v>
      </c>
    </row>
    <row r="1775" spans="1:10" x14ac:dyDescent="0.25">
      <c r="A1775" s="167">
        <v>44316</v>
      </c>
      <c r="B1775">
        <v>44</v>
      </c>
      <c r="C1775" t="s">
        <v>154</v>
      </c>
      <c r="D1775">
        <v>0</v>
      </c>
      <c r="E1775">
        <v>0</v>
      </c>
      <c r="F1775">
        <v>1</v>
      </c>
      <c r="G1775">
        <f>SUMIF(C$2:C1775,Historico_y_Forms[[#This Row],[Proyecto]],D$2:D1775)</f>
        <v>97</v>
      </c>
      <c r="H1775">
        <f>SUMIF(C$2:C1775,Historico_y_Forms[[#This Row],[Proyecto]],F$2:F1775)</f>
        <v>8</v>
      </c>
      <c r="I177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775">
        <f>SUMIF(C$2:C1775,Historico_y_Forms[[#This Row],[Proyecto]],E$2:E1775)</f>
        <v>96</v>
      </c>
    </row>
    <row r="1776" spans="1:10" x14ac:dyDescent="0.25">
      <c r="A1776" s="167">
        <v>44316</v>
      </c>
      <c r="B1776">
        <v>37</v>
      </c>
      <c r="C1776" t="s">
        <v>146</v>
      </c>
      <c r="D1776">
        <v>1</v>
      </c>
      <c r="E1776">
        <v>0</v>
      </c>
      <c r="F1776">
        <v>0</v>
      </c>
      <c r="G1776">
        <f>SUMIF(C$2:C1776,Historico_y_Forms[[#This Row],[Proyecto]],D$2:D1776)</f>
        <v>195</v>
      </c>
      <c r="H1776">
        <f>SUMIF(C$2:C1776,Historico_y_Forms[[#This Row],[Proyecto]],F$2:F1776)</f>
        <v>1</v>
      </c>
      <c r="I17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776">
        <f>SUMIF(C$2:C1776,Historico_y_Forms[[#This Row],[Proyecto]],E$2:E1776)</f>
        <v>196</v>
      </c>
    </row>
    <row r="1777" spans="1:10" x14ac:dyDescent="0.25">
      <c r="A1777" s="167">
        <v>44316</v>
      </c>
      <c r="B1777">
        <v>6</v>
      </c>
      <c r="C1777" t="s">
        <v>127</v>
      </c>
      <c r="D1777">
        <v>10</v>
      </c>
      <c r="E1777">
        <v>10</v>
      </c>
      <c r="F1777">
        <v>0</v>
      </c>
      <c r="G1777">
        <f>SUMIF(C$2:C1777,Historico_y_Forms[[#This Row],[Proyecto]],D$2:D1777)</f>
        <v>186</v>
      </c>
      <c r="H1777">
        <f>SUMIF(C$2:C1777,Historico_y_Forms[[#This Row],[Proyecto]],F$2:F1777)</f>
        <v>9</v>
      </c>
      <c r="I17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777">
        <f>SUMIF(C$2:C1777,Historico_y_Forms[[#This Row],[Proyecto]],E$2:E1777)</f>
        <v>145</v>
      </c>
    </row>
    <row r="1778" spans="1:10" x14ac:dyDescent="0.25">
      <c r="A1778" s="167">
        <v>44316</v>
      </c>
      <c r="B1778">
        <v>5</v>
      </c>
      <c r="C1778" t="s">
        <v>125</v>
      </c>
      <c r="D1778">
        <v>2</v>
      </c>
      <c r="E1778">
        <v>0</v>
      </c>
      <c r="F1778">
        <v>0</v>
      </c>
      <c r="G1778">
        <f>SUMIF(C$2:C1778,Historico_y_Forms[[#This Row],[Proyecto]],D$2:D1778)</f>
        <v>236</v>
      </c>
      <c r="H1778">
        <f>SUMIF(C$2:C1778,Historico_y_Forms[[#This Row],[Proyecto]],F$2:F1778)</f>
        <v>20</v>
      </c>
      <c r="I17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78">
        <f>SUMIF(C$2:C1778,Historico_y_Forms[[#This Row],[Proyecto]],E$2:E1778)</f>
        <v>216</v>
      </c>
    </row>
    <row r="1779" spans="1:10" x14ac:dyDescent="0.25">
      <c r="A1779" s="167">
        <v>44316</v>
      </c>
      <c r="B1779">
        <v>38</v>
      </c>
      <c r="C1779" t="s">
        <v>147</v>
      </c>
      <c r="D1779">
        <v>0</v>
      </c>
      <c r="E1779">
        <v>0</v>
      </c>
      <c r="F1779">
        <v>0</v>
      </c>
      <c r="G1779">
        <f>SUMIF(C$2:C1779,Historico_y_Forms[[#This Row],[Proyecto]],D$2:D1779)</f>
        <v>196</v>
      </c>
      <c r="H1779">
        <f>SUMIF(C$2:C1779,Historico_y_Forms[[#This Row],[Proyecto]],F$2:F1779)</f>
        <v>5</v>
      </c>
      <c r="I177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779">
        <f>SUMIF(C$2:C1779,Historico_y_Forms[[#This Row],[Proyecto]],E$2:E1779)</f>
        <v>0</v>
      </c>
    </row>
    <row r="1780" spans="1:10" x14ac:dyDescent="0.25">
      <c r="A1780" s="167">
        <v>44316</v>
      </c>
      <c r="B1780">
        <v>4</v>
      </c>
      <c r="C1780" t="s">
        <v>126</v>
      </c>
      <c r="D1780">
        <v>0</v>
      </c>
      <c r="E1780">
        <v>276</v>
      </c>
      <c r="F1780">
        <v>0</v>
      </c>
      <c r="G1780">
        <f>SUMIF(C$2:C1780,Historico_y_Forms[[#This Row],[Proyecto]],D$2:D1780)</f>
        <v>276</v>
      </c>
      <c r="H1780">
        <f>SUMIF(C$2:C1780,Historico_y_Forms[[#This Row],[Proyecto]],F$2:F1780)</f>
        <v>36</v>
      </c>
      <c r="I17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80">
        <f>SUMIF(C$2:C1780,Historico_y_Forms[[#This Row],[Proyecto]],E$2:E1780)</f>
        <v>5875</v>
      </c>
    </row>
    <row r="1781" spans="1:10" x14ac:dyDescent="0.25">
      <c r="A1781" s="167">
        <v>44316</v>
      </c>
      <c r="B1781">
        <v>8</v>
      </c>
      <c r="C1781" t="s">
        <v>77</v>
      </c>
      <c r="D1781">
        <v>3</v>
      </c>
      <c r="E1781">
        <v>3</v>
      </c>
      <c r="F1781">
        <v>0</v>
      </c>
      <c r="G1781">
        <f>SUMIF(C$2:C1781,Historico_y_Forms[[#This Row],[Proyecto]],D$2:D1781)</f>
        <v>125</v>
      </c>
      <c r="H1781">
        <f>SUMIF(C$2:C1781,Historico_y_Forms[[#This Row],[Proyecto]],F$2:F1781)</f>
        <v>21</v>
      </c>
      <c r="I1781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1781">
        <f>SUMIF(C$2:C1781,Historico_y_Forms[[#This Row],[Proyecto]],E$2:E1781)</f>
        <v>105</v>
      </c>
    </row>
    <row r="1782" spans="1:10" x14ac:dyDescent="0.25">
      <c r="A1782" s="167">
        <v>44316</v>
      </c>
      <c r="B1782">
        <v>18</v>
      </c>
      <c r="C1782" t="s">
        <v>152</v>
      </c>
      <c r="D1782">
        <v>1</v>
      </c>
      <c r="E1782">
        <v>0</v>
      </c>
      <c r="F1782">
        <v>0</v>
      </c>
      <c r="G1782">
        <f>SUMIF(C$2:C1782,Historico_y_Forms[[#This Row],[Proyecto]],D$2:D1782)</f>
        <v>174</v>
      </c>
      <c r="H1782">
        <f>SUMIF(C$2:C1782,Historico_y_Forms[[#This Row],[Proyecto]],F$2:F1782)</f>
        <v>10</v>
      </c>
      <c r="I17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782">
        <f>SUMIF(C$2:C1782,Historico_y_Forms[[#This Row],[Proyecto]],E$2:E1782)</f>
        <v>176</v>
      </c>
    </row>
    <row r="1783" spans="1:10" x14ac:dyDescent="0.25">
      <c r="A1783" s="167">
        <v>44316</v>
      </c>
      <c r="B1783">
        <v>19</v>
      </c>
      <c r="C1783" t="s">
        <v>138</v>
      </c>
      <c r="D1783">
        <v>0</v>
      </c>
      <c r="E1783">
        <v>0</v>
      </c>
      <c r="F1783">
        <v>0</v>
      </c>
      <c r="G1783">
        <f>SUMIF(C$2:C1783,Historico_y_Forms[[#This Row],[Proyecto]],D$2:D1783)</f>
        <v>192</v>
      </c>
      <c r="H1783">
        <f>SUMIF(C$2:C1783,Historico_y_Forms[[#This Row],[Proyecto]],F$2:F1783)</f>
        <v>16</v>
      </c>
      <c r="I17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783">
        <f>SUMIF(C$2:C1783,Historico_y_Forms[[#This Row],[Proyecto]],E$2:E1783)</f>
        <v>176</v>
      </c>
    </row>
    <row r="1784" spans="1:10" x14ac:dyDescent="0.25">
      <c r="A1784" s="167">
        <v>44316</v>
      </c>
      <c r="B1784">
        <v>20</v>
      </c>
      <c r="C1784" t="s">
        <v>88</v>
      </c>
      <c r="D1784">
        <v>15</v>
      </c>
      <c r="E1784">
        <v>7</v>
      </c>
      <c r="F1784">
        <v>1</v>
      </c>
      <c r="G1784">
        <f>SUMIF(C$2:C1784,Historico_y_Forms[[#This Row],[Proyecto]],D$2:D1784)</f>
        <v>101</v>
      </c>
      <c r="H1784">
        <f>SUMIF(C$2:C1784,Historico_y_Forms[[#This Row],[Proyecto]],F$2:F1784)</f>
        <v>2</v>
      </c>
      <c r="I1784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1784">
        <f>SUMIF(C$2:C1784,Historico_y_Forms[[#This Row],[Proyecto]],E$2:E1784)</f>
        <v>46</v>
      </c>
    </row>
    <row r="1785" spans="1:10" x14ac:dyDescent="0.25">
      <c r="A1785" s="167">
        <v>44316</v>
      </c>
      <c r="B1785">
        <v>45</v>
      </c>
      <c r="C1785" t="s">
        <v>155</v>
      </c>
      <c r="D1785">
        <v>0</v>
      </c>
      <c r="E1785">
        <v>0</v>
      </c>
      <c r="F1785">
        <v>0</v>
      </c>
      <c r="G1785">
        <f>SUMIF(C$2:C1785,Historico_y_Forms[[#This Row],[Proyecto]],D$2:D1785)</f>
        <v>133</v>
      </c>
      <c r="H1785">
        <f>SUMIF(C$2:C1785,Historico_y_Forms[[#This Row],[Proyecto]],F$2:F1785)</f>
        <v>2</v>
      </c>
      <c r="I178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785">
        <f>SUMIF(C$2:C1785,Historico_y_Forms[[#This Row],[Proyecto]],E$2:E1785)</f>
        <v>0</v>
      </c>
    </row>
    <row r="1786" spans="1:10" x14ac:dyDescent="0.25">
      <c r="A1786" s="167">
        <v>44316</v>
      </c>
      <c r="B1786">
        <v>31</v>
      </c>
      <c r="C1786" t="s">
        <v>97</v>
      </c>
      <c r="D1786">
        <v>0</v>
      </c>
      <c r="E1786">
        <v>0</v>
      </c>
      <c r="F1786">
        <v>0</v>
      </c>
      <c r="G1786">
        <f>SUMIF(C$2:C1786,Historico_y_Forms[[#This Row],[Proyecto]],D$2:D1786)</f>
        <v>0</v>
      </c>
      <c r="H1786">
        <f>SUMIF(C$2:C1786,Historico_y_Forms[[#This Row],[Proyecto]],F$2:F1786)</f>
        <v>0</v>
      </c>
      <c r="I178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86">
        <f>SUMIF(C$2:C1786,Historico_y_Forms[[#This Row],[Proyecto]],E$2:E1786)</f>
        <v>0</v>
      </c>
    </row>
    <row r="1787" spans="1:10" x14ac:dyDescent="0.25">
      <c r="A1787" s="167">
        <v>44316</v>
      </c>
      <c r="B1787">
        <v>32</v>
      </c>
      <c r="C1787" t="s">
        <v>100</v>
      </c>
      <c r="D1787">
        <v>0</v>
      </c>
      <c r="E1787">
        <v>0</v>
      </c>
      <c r="F1787">
        <v>0</v>
      </c>
      <c r="G1787">
        <f>SUMIF(C$2:C1787,Historico_y_Forms[[#This Row],[Proyecto]],D$2:D1787)</f>
        <v>0</v>
      </c>
      <c r="H1787">
        <f>SUMIF(C$2:C1787,Historico_y_Forms[[#This Row],[Proyecto]],F$2:F1787)</f>
        <v>0</v>
      </c>
      <c r="I178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87">
        <f>SUMIF(C$2:C1787,Historico_y_Forms[[#This Row],[Proyecto]],E$2:E1787)</f>
        <v>0</v>
      </c>
    </row>
    <row r="1788" spans="1:10" x14ac:dyDescent="0.25">
      <c r="A1788" s="167">
        <v>44316</v>
      </c>
      <c r="B1788">
        <v>33</v>
      </c>
      <c r="C1788" t="s">
        <v>101</v>
      </c>
      <c r="D1788">
        <v>0</v>
      </c>
      <c r="E1788">
        <v>0</v>
      </c>
      <c r="F1788">
        <v>0</v>
      </c>
      <c r="G1788">
        <f>SUMIF(C$2:C1788,Historico_y_Forms[[#This Row],[Proyecto]],D$2:D1788)</f>
        <v>0</v>
      </c>
      <c r="H1788">
        <f>SUMIF(C$2:C1788,Historico_y_Forms[[#This Row],[Proyecto]],F$2:F1788)</f>
        <v>0</v>
      </c>
      <c r="I178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788">
        <f>SUMIF(C$2:C1788,Historico_y_Forms[[#This Row],[Proyecto]],E$2:E1788)</f>
        <v>0</v>
      </c>
    </row>
    <row r="1789" spans="1:10" x14ac:dyDescent="0.25">
      <c r="A1789" s="167">
        <v>44316</v>
      </c>
      <c r="B1789">
        <v>34</v>
      </c>
      <c r="C1789" t="s">
        <v>102</v>
      </c>
      <c r="D1789">
        <v>0</v>
      </c>
      <c r="E1789">
        <v>0</v>
      </c>
      <c r="F1789">
        <v>0</v>
      </c>
      <c r="G1789">
        <f>SUMIF(C$2:C1789,Historico_y_Forms[[#This Row],[Proyecto]],D$2:D1789)</f>
        <v>0</v>
      </c>
      <c r="H1789">
        <f>SUMIF(C$2:C1789,Historico_y_Forms[[#This Row],[Proyecto]],F$2:F1789)</f>
        <v>0</v>
      </c>
      <c r="I178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789">
        <f>SUMIF(C$2:C1789,Historico_y_Forms[[#This Row],[Proyecto]],E$2:E1789)</f>
        <v>0</v>
      </c>
    </row>
    <row r="1790" spans="1:10" x14ac:dyDescent="0.25">
      <c r="A1790" s="167">
        <v>44316</v>
      </c>
      <c r="B1790">
        <v>29</v>
      </c>
      <c r="C1790" t="s">
        <v>32</v>
      </c>
      <c r="D1790">
        <v>0</v>
      </c>
      <c r="E1790">
        <v>0</v>
      </c>
      <c r="F1790">
        <v>0</v>
      </c>
      <c r="G1790">
        <f>SUMIF(C$2:C1790,Historico_y_Forms[[#This Row],[Proyecto]],D$2:D1790)</f>
        <v>0</v>
      </c>
      <c r="H1790">
        <f>SUMIF(C$2:C1790,Historico_y_Forms[[#This Row],[Proyecto]],F$2:F1790)</f>
        <v>0</v>
      </c>
      <c r="I179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90">
        <f>SUMIF(C$2:C1790,Historico_y_Forms[[#This Row],[Proyecto]],E$2:E1790)</f>
        <v>0</v>
      </c>
    </row>
    <row r="1791" spans="1:10" x14ac:dyDescent="0.25">
      <c r="A1791" s="167">
        <v>44316</v>
      </c>
      <c r="B1791">
        <v>30</v>
      </c>
      <c r="C1791" t="s">
        <v>33</v>
      </c>
      <c r="D1791">
        <v>0</v>
      </c>
      <c r="E1791">
        <v>0</v>
      </c>
      <c r="F1791">
        <v>0</v>
      </c>
      <c r="G1791">
        <f>SUMIF(C$2:C1791,Historico_y_Forms[[#This Row],[Proyecto]],D$2:D1791)</f>
        <v>0</v>
      </c>
      <c r="H1791">
        <f>SUMIF(C$2:C1791,Historico_y_Forms[[#This Row],[Proyecto]],F$2:F1791)</f>
        <v>0</v>
      </c>
      <c r="I179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791">
        <f>SUMIF(C$2:C1791,Historico_y_Forms[[#This Row],[Proyecto]],E$2:E1791)</f>
        <v>0</v>
      </c>
    </row>
    <row r="1792" spans="1:10" x14ac:dyDescent="0.25">
      <c r="A1792" s="167">
        <v>44316</v>
      </c>
      <c r="B1792">
        <v>9</v>
      </c>
      <c r="C1792" t="s">
        <v>130</v>
      </c>
      <c r="D1792">
        <v>0</v>
      </c>
      <c r="E1792">
        <v>0</v>
      </c>
      <c r="F1792">
        <v>0</v>
      </c>
      <c r="G1792">
        <f>SUMIF(C$2:C1792,Historico_y_Forms[[#This Row],[Proyecto]],D$2:D1792)</f>
        <v>0</v>
      </c>
      <c r="H1792">
        <f>SUMIF(C$2:C1792,Historico_y_Forms[[#This Row],[Proyecto]],F$2:F1792)</f>
        <v>0</v>
      </c>
      <c r="I179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792">
        <f>SUMIF(C$2:C1792,Historico_y_Forms[[#This Row],[Proyecto]],E$2:E1792)</f>
        <v>0</v>
      </c>
    </row>
    <row r="1793" spans="1:10" x14ac:dyDescent="0.25">
      <c r="A1793" s="167">
        <v>44316</v>
      </c>
      <c r="B1793">
        <v>35</v>
      </c>
      <c r="C1793" t="s">
        <v>144</v>
      </c>
      <c r="D1793">
        <v>0</v>
      </c>
      <c r="E1793">
        <v>0</v>
      </c>
      <c r="F1793">
        <v>0</v>
      </c>
      <c r="G1793">
        <f>SUMIF(C$2:C1793,Historico_y_Forms[[#This Row],[Proyecto]],D$2:D1793)</f>
        <v>0</v>
      </c>
      <c r="H1793">
        <f>SUMIF(C$2:C1793,Historico_y_Forms[[#This Row],[Proyecto]],F$2:F1793)</f>
        <v>0</v>
      </c>
      <c r="I17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793">
        <f>SUMIF(C$2:C1793,Historico_y_Forms[[#This Row],[Proyecto]],E$2:E1793)</f>
        <v>0</v>
      </c>
    </row>
    <row r="1794" spans="1:10" x14ac:dyDescent="0.25">
      <c r="A1794" s="167">
        <v>44316</v>
      </c>
      <c r="B1794">
        <v>42</v>
      </c>
      <c r="C1794" t="s">
        <v>151</v>
      </c>
      <c r="D1794">
        <v>2</v>
      </c>
      <c r="E1794">
        <v>10</v>
      </c>
      <c r="F1794">
        <v>0</v>
      </c>
      <c r="G1794">
        <f>SUMIF(C$2:C1794,Historico_y_Forms[[#This Row],[Proyecto]],D$2:D1794)</f>
        <v>321</v>
      </c>
      <c r="H1794">
        <f>SUMIF(C$2:C1794,Historico_y_Forms[[#This Row],[Proyecto]],F$2:F1794)</f>
        <v>15</v>
      </c>
      <c r="I179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794">
        <f>SUMIF(C$2:C1794,Historico_y_Forms[[#This Row],[Proyecto]],E$2:E1794)</f>
        <v>250</v>
      </c>
    </row>
    <row r="1795" spans="1:10" x14ac:dyDescent="0.25">
      <c r="A1795" s="167">
        <v>44316</v>
      </c>
      <c r="B1795">
        <v>39</v>
      </c>
      <c r="C1795" t="s">
        <v>178</v>
      </c>
      <c r="D1795">
        <v>4</v>
      </c>
      <c r="E1795">
        <v>3</v>
      </c>
      <c r="F1795">
        <v>0</v>
      </c>
      <c r="G1795">
        <f>SUMIF(C$2:C1795,Historico_y_Forms[[#This Row],[Proyecto]],D$2:D1795)</f>
        <v>184</v>
      </c>
      <c r="H1795">
        <f>SUMIF(C$2:C1795,Historico_y_Forms[[#This Row],[Proyecto]],F$2:F1795)</f>
        <v>12</v>
      </c>
      <c r="I179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795">
        <f>SUMIF(C$2:C1795,Historico_y_Forms[[#This Row],[Proyecto]],E$2:E1795)</f>
        <v>149</v>
      </c>
    </row>
    <row r="1796" spans="1:10" x14ac:dyDescent="0.25">
      <c r="A1796" s="167">
        <v>44316</v>
      </c>
      <c r="B1796">
        <v>36</v>
      </c>
      <c r="C1796" t="s">
        <v>145</v>
      </c>
      <c r="D1796">
        <v>0</v>
      </c>
      <c r="E1796">
        <v>0</v>
      </c>
      <c r="F1796">
        <v>0</v>
      </c>
      <c r="G1796">
        <f>SUMIF(C$2:C1796,Historico_y_Forms[[#This Row],[Proyecto]],D$2:D1796)</f>
        <v>241</v>
      </c>
      <c r="H1796">
        <f>SUMIF(C$2:C1796,Historico_y_Forms[[#This Row],[Proyecto]],F$2:F1796)</f>
        <v>10</v>
      </c>
      <c r="I179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1796">
        <f>SUMIF(C$2:C1796,Historico_y_Forms[[#This Row],[Proyecto]],E$2:E1796)</f>
        <v>240</v>
      </c>
    </row>
    <row r="1797" spans="1:10" x14ac:dyDescent="0.25">
      <c r="A1797" s="167">
        <v>44316</v>
      </c>
      <c r="B1797">
        <v>43</v>
      </c>
      <c r="C1797" t="s">
        <v>153</v>
      </c>
      <c r="D1797">
        <v>0</v>
      </c>
      <c r="E1797">
        <v>0</v>
      </c>
      <c r="F1797">
        <v>0</v>
      </c>
      <c r="G1797">
        <f>SUMIF(C$2:C1797,Historico_y_Forms[[#This Row],[Proyecto]],D$2:D1797)</f>
        <v>89</v>
      </c>
      <c r="H1797">
        <f>SUMIF(C$2:C1797,Historico_y_Forms[[#This Row],[Proyecto]],F$2:F1797)</f>
        <v>6</v>
      </c>
      <c r="I179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797">
        <f>SUMIF(C$2:C1797,Historico_y_Forms[[#This Row],[Proyecto]],E$2:E1797)</f>
        <v>24</v>
      </c>
    </row>
    <row r="1798" spans="1:10" x14ac:dyDescent="0.25">
      <c r="A1798" s="167">
        <v>44316</v>
      </c>
      <c r="B1798">
        <v>21</v>
      </c>
      <c r="C1798" t="s">
        <v>139</v>
      </c>
      <c r="D1798">
        <v>0</v>
      </c>
      <c r="E1798">
        <v>0</v>
      </c>
      <c r="F1798">
        <v>0</v>
      </c>
      <c r="G1798">
        <f>SUMIF(C$2:C1798,Historico_y_Forms[[#This Row],[Proyecto]],D$2:D1798)</f>
        <v>0</v>
      </c>
      <c r="H1798">
        <f>SUMIF(C$2:C1798,Historico_y_Forms[[#This Row],[Proyecto]],F$2:F1798)</f>
        <v>0</v>
      </c>
      <c r="I179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798">
        <f>SUMIF(C$2:C1798,Historico_y_Forms[[#This Row],[Proyecto]],E$2:E1798)</f>
        <v>0</v>
      </c>
    </row>
    <row r="1799" spans="1:10" x14ac:dyDescent="0.25">
      <c r="A1799" s="167">
        <v>44316</v>
      </c>
      <c r="B1799">
        <v>2</v>
      </c>
      <c r="C1799" t="s">
        <v>51</v>
      </c>
      <c r="D1799">
        <v>14</v>
      </c>
      <c r="E1799">
        <v>10</v>
      </c>
      <c r="F1799">
        <v>0</v>
      </c>
      <c r="G1799">
        <f>SUMIF(C$2:C1799,Historico_y_Forms[[#This Row],[Proyecto]],D$2:D1799)</f>
        <v>224</v>
      </c>
      <c r="H1799">
        <f>SUMIF(C$2:C1799,Historico_y_Forms[[#This Row],[Proyecto]],F$2:F1799)</f>
        <v>3</v>
      </c>
      <c r="I1799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799">
        <f>SUMIF(C$2:C1799,Historico_y_Forms[[#This Row],[Proyecto]],E$2:E1799)</f>
        <v>216</v>
      </c>
    </row>
    <row r="1800" spans="1:10" x14ac:dyDescent="0.25">
      <c r="A1800" s="167">
        <v>44316</v>
      </c>
      <c r="B1800">
        <v>3</v>
      </c>
      <c r="C1800" t="s">
        <v>52</v>
      </c>
      <c r="D1800">
        <v>8</v>
      </c>
      <c r="E1800">
        <v>15</v>
      </c>
      <c r="F1800">
        <v>1</v>
      </c>
      <c r="G1800">
        <f>SUMIF(C$2:C1800,Historico_y_Forms[[#This Row],[Proyecto]],D$2:D1800)</f>
        <v>98</v>
      </c>
      <c r="H1800">
        <f>SUMIF(C$2:C1800,Historico_y_Forms[[#This Row],[Proyecto]],F$2:F1800)</f>
        <v>2</v>
      </c>
      <c r="I1800">
        <f>VLOOKUP(Historico_y_Forms[[#This Row],[Proyecto]],Dim_Proyectos[[#All],[Proyecto]:[Fecha de terminacion]],5,0)-Historico_y_Forms[[#This Row],[Ventas acumuladas]]+Historico_y_Forms[[#This Row],[Desistimientos acumulados]]</f>
        <v>276</v>
      </c>
      <c r="J1800">
        <f>SUMIF(C$2:C1800,Historico_y_Forms[[#This Row],[Proyecto]],E$2:E1800)</f>
        <v>90</v>
      </c>
    </row>
    <row r="1801" spans="1:10" x14ac:dyDescent="0.25">
      <c r="A1801" s="167">
        <v>44316</v>
      </c>
      <c r="B1801">
        <v>1</v>
      </c>
      <c r="C1801" t="s">
        <v>50</v>
      </c>
      <c r="D1801">
        <v>15</v>
      </c>
      <c r="E1801">
        <v>2</v>
      </c>
      <c r="F1801">
        <v>6</v>
      </c>
      <c r="G1801">
        <f>SUMIF(C$2:C1801,Historico_y_Forms[[#This Row],[Proyecto]],D$2:D1801)</f>
        <v>583</v>
      </c>
      <c r="H1801">
        <f>SUMIF(C$2:C1801,Historico_y_Forms[[#This Row],[Proyecto]],F$2:F1801)</f>
        <v>97</v>
      </c>
      <c r="I180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01">
        <f>SUMIF(C$2:C1801,Historico_y_Forms[[#This Row],[Proyecto]],E$2:E1801)</f>
        <v>492</v>
      </c>
    </row>
    <row r="1802" spans="1:10" x14ac:dyDescent="0.25">
      <c r="A1802" s="167">
        <v>44347</v>
      </c>
      <c r="B1802">
        <v>22</v>
      </c>
      <c r="C1802" t="s">
        <v>140</v>
      </c>
      <c r="D1802">
        <v>0</v>
      </c>
      <c r="E1802">
        <v>0</v>
      </c>
      <c r="F1802">
        <v>0</v>
      </c>
      <c r="G1802">
        <f>SUMIF(C$2:C1802,Historico_y_Forms[[#This Row],[Proyecto]],D$2:D1802)</f>
        <v>0</v>
      </c>
      <c r="H1802">
        <f>SUMIF(C$2:C1802,Historico_y_Forms[[#This Row],[Proyecto]],F$2:F1802)</f>
        <v>0</v>
      </c>
      <c r="I180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02">
        <f>SUMIF(C$2:C1802,Historico_y_Forms[[#This Row],[Proyecto]],E$2:E1802)</f>
        <v>0</v>
      </c>
    </row>
    <row r="1803" spans="1:10" x14ac:dyDescent="0.25">
      <c r="A1803" s="167">
        <v>44347</v>
      </c>
      <c r="B1803">
        <v>16</v>
      </c>
      <c r="C1803" t="s">
        <v>136</v>
      </c>
      <c r="D1803">
        <v>0</v>
      </c>
      <c r="E1803">
        <v>0</v>
      </c>
      <c r="F1803">
        <v>0</v>
      </c>
      <c r="G1803">
        <f>SUMIF(C$2:C1803,Historico_y_Forms[[#This Row],[Proyecto]],D$2:D1803)</f>
        <v>0</v>
      </c>
      <c r="H1803">
        <f>SUMIF(C$2:C1803,Historico_y_Forms[[#This Row],[Proyecto]],F$2:F1803)</f>
        <v>0</v>
      </c>
      <c r="I18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03">
        <f>SUMIF(C$2:C1803,Historico_y_Forms[[#This Row],[Proyecto]],E$2:E1803)</f>
        <v>0</v>
      </c>
    </row>
    <row r="1804" spans="1:10" x14ac:dyDescent="0.25">
      <c r="A1804" s="167">
        <v>44347</v>
      </c>
      <c r="B1804">
        <v>17</v>
      </c>
      <c r="C1804" t="s">
        <v>137</v>
      </c>
      <c r="D1804">
        <v>0</v>
      </c>
      <c r="E1804">
        <v>0</v>
      </c>
      <c r="F1804">
        <v>0</v>
      </c>
      <c r="G1804">
        <f>SUMIF(C$2:C1804,Historico_y_Forms[[#This Row],[Proyecto]],D$2:D1804)</f>
        <v>0</v>
      </c>
      <c r="H1804">
        <f>SUMIF(C$2:C1804,Historico_y_Forms[[#This Row],[Proyecto]],F$2:F1804)</f>
        <v>0</v>
      </c>
      <c r="I180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04">
        <f>SUMIF(C$2:C1804,Historico_y_Forms[[#This Row],[Proyecto]],E$2:E1804)</f>
        <v>0</v>
      </c>
    </row>
    <row r="1805" spans="1:10" x14ac:dyDescent="0.25">
      <c r="A1805" s="167">
        <v>44347</v>
      </c>
      <c r="B1805">
        <v>11</v>
      </c>
      <c r="C1805" t="s">
        <v>131</v>
      </c>
      <c r="D1805">
        <v>6</v>
      </c>
      <c r="E1805">
        <v>10</v>
      </c>
      <c r="F1805">
        <v>1</v>
      </c>
      <c r="G1805">
        <f>SUMIF(C$2:C1805,Historico_y_Forms[[#This Row],[Proyecto]],D$2:D1805)</f>
        <v>458</v>
      </c>
      <c r="H1805">
        <f>SUMIF(C$2:C1805,Historico_y_Forms[[#This Row],[Proyecto]],F$2:F1805)</f>
        <v>63</v>
      </c>
      <c r="I1805">
        <f>VLOOKUP(Historico_y_Forms[[#This Row],[Proyecto]],Dim_Proyectos[[#All],[Proyecto]:[Fecha de terminacion]],5,0)-Historico_y_Forms[[#This Row],[Ventas acumuladas]]+Historico_y_Forms[[#This Row],[Desistimientos acumulados]]</f>
        <v>218</v>
      </c>
      <c r="J1805">
        <f>SUMIF(C$2:C1805,Historico_y_Forms[[#This Row],[Proyecto]],E$2:E1805)</f>
        <v>365</v>
      </c>
    </row>
    <row r="1806" spans="1:10" x14ac:dyDescent="0.25">
      <c r="A1806" s="167">
        <v>44347</v>
      </c>
      <c r="B1806">
        <v>40</v>
      </c>
      <c r="C1806" t="s">
        <v>149</v>
      </c>
      <c r="D1806">
        <v>0</v>
      </c>
      <c r="E1806">
        <v>0</v>
      </c>
      <c r="F1806">
        <v>0</v>
      </c>
      <c r="G1806">
        <f>SUMIF(C$2:C1806,Historico_y_Forms[[#This Row],[Proyecto]],D$2:D1806)</f>
        <v>396</v>
      </c>
      <c r="H1806">
        <f>SUMIF(C$2:C1806,Historico_y_Forms[[#This Row],[Proyecto]],F$2:F1806)</f>
        <v>0</v>
      </c>
      <c r="I18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06">
        <f>SUMIF(C$2:C1806,Historico_y_Forms[[#This Row],[Proyecto]],E$2:E1806)</f>
        <v>0</v>
      </c>
    </row>
    <row r="1807" spans="1:10" x14ac:dyDescent="0.25">
      <c r="A1807" s="167">
        <v>44347</v>
      </c>
      <c r="B1807">
        <v>12</v>
      </c>
      <c r="C1807" t="s">
        <v>132</v>
      </c>
      <c r="D1807">
        <v>0</v>
      </c>
      <c r="E1807">
        <v>0</v>
      </c>
      <c r="F1807">
        <v>0</v>
      </c>
      <c r="G1807">
        <f>SUMIF(C$2:C1807,Historico_y_Forms[[#This Row],[Proyecto]],D$2:D1807)</f>
        <v>0</v>
      </c>
      <c r="H1807">
        <f>SUMIF(C$2:C1807,Historico_y_Forms[[#This Row],[Proyecto]],F$2:F1807)</f>
        <v>0</v>
      </c>
      <c r="I180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07">
        <f>SUMIF(C$2:C1807,Historico_y_Forms[[#This Row],[Proyecto]],E$2:E1807)</f>
        <v>0</v>
      </c>
    </row>
    <row r="1808" spans="1:10" x14ac:dyDescent="0.25">
      <c r="A1808" s="167">
        <v>44347</v>
      </c>
      <c r="B1808">
        <v>13</v>
      </c>
      <c r="C1808" t="s">
        <v>133</v>
      </c>
      <c r="D1808">
        <v>0</v>
      </c>
      <c r="E1808">
        <v>0</v>
      </c>
      <c r="F1808">
        <v>0</v>
      </c>
      <c r="G1808">
        <f>SUMIF(C$2:C1808,Historico_y_Forms[[#This Row],[Proyecto]],D$2:D1808)</f>
        <v>0</v>
      </c>
      <c r="H1808">
        <f>SUMIF(C$2:C1808,Historico_y_Forms[[#This Row],[Proyecto]],F$2:F1808)</f>
        <v>0</v>
      </c>
      <c r="I180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08">
        <f>SUMIF(C$2:C1808,Historico_y_Forms[[#This Row],[Proyecto]],E$2:E1808)</f>
        <v>0</v>
      </c>
    </row>
    <row r="1809" spans="1:10" x14ac:dyDescent="0.25">
      <c r="A1809" s="167">
        <v>44347</v>
      </c>
      <c r="B1809">
        <v>14</v>
      </c>
      <c r="C1809" t="s">
        <v>134</v>
      </c>
      <c r="D1809">
        <v>0</v>
      </c>
      <c r="E1809">
        <v>0</v>
      </c>
      <c r="F1809">
        <v>0</v>
      </c>
      <c r="G1809">
        <f>SUMIF(C$2:C1809,Historico_y_Forms[[#This Row],[Proyecto]],D$2:D1809)</f>
        <v>0</v>
      </c>
      <c r="H1809">
        <f>SUMIF(C$2:C1809,Historico_y_Forms[[#This Row],[Proyecto]],F$2:F1809)</f>
        <v>0</v>
      </c>
      <c r="I180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09">
        <f>SUMIF(C$2:C1809,Historico_y_Forms[[#This Row],[Proyecto]],E$2:E1809)</f>
        <v>0</v>
      </c>
    </row>
    <row r="1810" spans="1:10" x14ac:dyDescent="0.25">
      <c r="A1810" s="167">
        <v>44347</v>
      </c>
      <c r="B1810">
        <v>15</v>
      </c>
      <c r="C1810" t="s">
        <v>135</v>
      </c>
      <c r="D1810">
        <v>0</v>
      </c>
      <c r="E1810">
        <v>0</v>
      </c>
      <c r="F1810">
        <v>0</v>
      </c>
      <c r="G1810">
        <f>SUMIF(C$2:C1810,Historico_y_Forms[[#This Row],[Proyecto]],D$2:D1810)</f>
        <v>0</v>
      </c>
      <c r="H1810">
        <f>SUMIF(C$2:C1810,Historico_y_Forms[[#This Row],[Proyecto]],F$2:F1810)</f>
        <v>0</v>
      </c>
      <c r="I181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810">
        <f>SUMIF(C$2:C1810,Historico_y_Forms[[#This Row],[Proyecto]],E$2:E1810)</f>
        <v>0</v>
      </c>
    </row>
    <row r="1811" spans="1:10" x14ac:dyDescent="0.25">
      <c r="A1811" s="167">
        <v>44347</v>
      </c>
      <c r="B1811">
        <v>41</v>
      </c>
      <c r="C1811" t="s">
        <v>150</v>
      </c>
      <c r="D1811">
        <v>0</v>
      </c>
      <c r="E1811">
        <v>0</v>
      </c>
      <c r="F1811">
        <v>0</v>
      </c>
      <c r="G1811">
        <f>SUMIF(C$2:C1811,Historico_y_Forms[[#This Row],[Proyecto]],D$2:D1811)</f>
        <v>158</v>
      </c>
      <c r="H1811">
        <f>SUMIF(C$2:C1811,Historico_y_Forms[[#This Row],[Proyecto]],F$2:F1811)</f>
        <v>2</v>
      </c>
      <c r="I18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11">
        <f>SUMIF(C$2:C1811,Historico_y_Forms[[#This Row],[Proyecto]],E$2:E1811)</f>
        <v>156</v>
      </c>
    </row>
    <row r="1812" spans="1:10" x14ac:dyDescent="0.25">
      <c r="A1812" s="167">
        <v>44347</v>
      </c>
      <c r="B1812">
        <v>10</v>
      </c>
      <c r="C1812" t="s">
        <v>81</v>
      </c>
      <c r="D1812">
        <v>0</v>
      </c>
      <c r="E1812">
        <v>0</v>
      </c>
      <c r="F1812">
        <v>0</v>
      </c>
      <c r="G1812">
        <f>SUMIF(C$2:C1812,Historico_y_Forms[[#This Row],[Proyecto]],D$2:D1812)</f>
        <v>0</v>
      </c>
      <c r="H1812">
        <f>SUMIF(C$2:C1812,Historico_y_Forms[[#This Row],[Proyecto]],F$2:F1812)</f>
        <v>0</v>
      </c>
      <c r="I181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812">
        <f>SUMIF(C$2:C1812,Historico_y_Forms[[#This Row],[Proyecto]],E$2:E1812)</f>
        <v>0</v>
      </c>
    </row>
    <row r="1813" spans="1:10" x14ac:dyDescent="0.25">
      <c r="A1813" s="167">
        <v>44347</v>
      </c>
      <c r="B1813">
        <v>23</v>
      </c>
      <c r="C1813" t="s">
        <v>142</v>
      </c>
      <c r="D1813">
        <v>0</v>
      </c>
      <c r="E1813">
        <v>0</v>
      </c>
      <c r="F1813">
        <v>0</v>
      </c>
      <c r="G1813">
        <f>SUMIF(C$2:C1813,Historico_y_Forms[[#This Row],[Proyecto]],D$2:D1813)</f>
        <v>105</v>
      </c>
      <c r="H1813">
        <f>SUMIF(C$2:C1813,Historico_y_Forms[[#This Row],[Proyecto]],F$2:F1813)</f>
        <v>4</v>
      </c>
      <c r="I18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13">
        <f>SUMIF(C$2:C1813,Historico_y_Forms[[#This Row],[Proyecto]],E$2:E1813)</f>
        <v>0</v>
      </c>
    </row>
    <row r="1814" spans="1:10" x14ac:dyDescent="0.25">
      <c r="A1814" s="167">
        <v>44347</v>
      </c>
      <c r="B1814">
        <v>24</v>
      </c>
      <c r="C1814" t="s">
        <v>143</v>
      </c>
      <c r="D1814">
        <v>0</v>
      </c>
      <c r="E1814">
        <v>0</v>
      </c>
      <c r="F1814">
        <v>1</v>
      </c>
      <c r="G1814">
        <f>SUMIF(C$2:C1814,Historico_y_Forms[[#This Row],[Proyecto]],D$2:D1814)</f>
        <v>122</v>
      </c>
      <c r="H1814">
        <f>SUMIF(C$2:C1814,Historico_y_Forms[[#This Row],[Proyecto]],F$2:F1814)</f>
        <v>22</v>
      </c>
      <c r="I181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14">
        <f>SUMIF(C$2:C1814,Historico_y_Forms[[#This Row],[Proyecto]],E$2:E1814)</f>
        <v>102</v>
      </c>
    </row>
    <row r="1815" spans="1:10" x14ac:dyDescent="0.25">
      <c r="A1815" s="167">
        <v>44347</v>
      </c>
      <c r="B1815">
        <v>25</v>
      </c>
      <c r="C1815" t="s">
        <v>92</v>
      </c>
      <c r="D1815">
        <v>0</v>
      </c>
      <c r="E1815">
        <v>0</v>
      </c>
      <c r="F1815">
        <v>0</v>
      </c>
      <c r="G1815">
        <f>SUMIF(C$2:C1815,Historico_y_Forms[[#This Row],[Proyecto]],D$2:D1815)</f>
        <v>0</v>
      </c>
      <c r="H1815">
        <f>SUMIF(C$2:C1815,Historico_y_Forms[[#This Row],[Proyecto]],F$2:F1815)</f>
        <v>0</v>
      </c>
      <c r="I181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815">
        <f>SUMIF(C$2:C1815,Historico_y_Forms[[#This Row],[Proyecto]],E$2:E1815)</f>
        <v>0</v>
      </c>
    </row>
    <row r="1816" spans="1:10" x14ac:dyDescent="0.25">
      <c r="A1816" s="167">
        <v>44347</v>
      </c>
      <c r="B1816">
        <v>26</v>
      </c>
      <c r="C1816" t="s">
        <v>141</v>
      </c>
      <c r="D1816">
        <v>6</v>
      </c>
      <c r="E1816">
        <v>5</v>
      </c>
      <c r="F1816">
        <v>0</v>
      </c>
      <c r="G1816">
        <f>SUMIF(C$2:C1816,Historico_y_Forms[[#This Row],[Proyecto]],D$2:D1816)</f>
        <v>59</v>
      </c>
      <c r="H1816">
        <f>SUMIF(C$2:C1816,Historico_y_Forms[[#This Row],[Proyecto]],F$2:F1816)</f>
        <v>0</v>
      </c>
      <c r="I1816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1816">
        <f>SUMIF(C$2:C1816,Historico_y_Forms[[#This Row],[Proyecto]],E$2:E1816)</f>
        <v>40</v>
      </c>
    </row>
    <row r="1817" spans="1:10" x14ac:dyDescent="0.25">
      <c r="A1817" s="167">
        <v>44347</v>
      </c>
      <c r="B1817">
        <v>7</v>
      </c>
      <c r="C1817" t="s">
        <v>128</v>
      </c>
      <c r="D1817">
        <v>0</v>
      </c>
      <c r="E1817">
        <v>0</v>
      </c>
      <c r="F1817">
        <v>0</v>
      </c>
      <c r="G1817">
        <f>SUMIF(C$2:C1817,Historico_y_Forms[[#This Row],[Proyecto]],D$2:D1817)</f>
        <v>0</v>
      </c>
      <c r="H1817">
        <f>SUMIF(C$2:C1817,Historico_y_Forms[[#This Row],[Proyecto]],F$2:F1817)</f>
        <v>0</v>
      </c>
      <c r="I181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817">
        <f>SUMIF(C$2:C1817,Historico_y_Forms[[#This Row],[Proyecto]],E$2:E1817)</f>
        <v>0</v>
      </c>
    </row>
    <row r="1818" spans="1:10" x14ac:dyDescent="0.25">
      <c r="A1818" s="167">
        <v>44347</v>
      </c>
      <c r="B1818">
        <v>27</v>
      </c>
      <c r="C1818" t="s">
        <v>30</v>
      </c>
      <c r="D1818">
        <v>0</v>
      </c>
      <c r="E1818">
        <v>0</v>
      </c>
      <c r="F1818">
        <v>0</v>
      </c>
      <c r="G1818">
        <f>SUMIF(C$2:C1818,Historico_y_Forms[[#This Row],[Proyecto]],D$2:D1818)</f>
        <v>0</v>
      </c>
      <c r="H1818">
        <f>SUMIF(C$2:C1818,Historico_y_Forms[[#This Row],[Proyecto]],F$2:F1818)</f>
        <v>0</v>
      </c>
      <c r="I18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18">
        <f>SUMIF(C$2:C1818,Historico_y_Forms[[#This Row],[Proyecto]],E$2:E1818)</f>
        <v>0</v>
      </c>
    </row>
    <row r="1819" spans="1:10" x14ac:dyDescent="0.25">
      <c r="A1819" s="167">
        <v>44347</v>
      </c>
      <c r="B1819">
        <v>28</v>
      </c>
      <c r="C1819" t="s">
        <v>31</v>
      </c>
      <c r="D1819">
        <v>0</v>
      </c>
      <c r="E1819">
        <v>0</v>
      </c>
      <c r="F1819">
        <v>0</v>
      </c>
      <c r="G1819">
        <f>SUMIF(C$2:C1819,Historico_y_Forms[[#This Row],[Proyecto]],D$2:D1819)</f>
        <v>0</v>
      </c>
      <c r="H1819">
        <f>SUMIF(C$2:C1819,Historico_y_Forms[[#This Row],[Proyecto]],F$2:F1819)</f>
        <v>0</v>
      </c>
      <c r="I18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19">
        <f>SUMIF(C$2:C1819,Historico_y_Forms[[#This Row],[Proyecto]],E$2:E1819)</f>
        <v>0</v>
      </c>
    </row>
    <row r="1820" spans="1:10" x14ac:dyDescent="0.25">
      <c r="A1820" s="167">
        <v>44347</v>
      </c>
      <c r="B1820">
        <v>44</v>
      </c>
      <c r="C1820" t="s">
        <v>154</v>
      </c>
      <c r="D1820">
        <v>0</v>
      </c>
      <c r="E1820">
        <v>0</v>
      </c>
      <c r="F1820">
        <v>0</v>
      </c>
      <c r="G1820">
        <f>SUMIF(C$2:C1820,Historico_y_Forms[[#This Row],[Proyecto]],D$2:D1820)</f>
        <v>97</v>
      </c>
      <c r="H1820">
        <f>SUMIF(C$2:C1820,Historico_y_Forms[[#This Row],[Proyecto]],F$2:F1820)</f>
        <v>8</v>
      </c>
      <c r="I182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820">
        <f>SUMIF(C$2:C1820,Historico_y_Forms[[#This Row],[Proyecto]],E$2:E1820)</f>
        <v>96</v>
      </c>
    </row>
    <row r="1821" spans="1:10" x14ac:dyDescent="0.25">
      <c r="A1821" s="167">
        <v>44347</v>
      </c>
      <c r="B1821">
        <v>37</v>
      </c>
      <c r="C1821" t="s">
        <v>146</v>
      </c>
      <c r="D1821">
        <v>0</v>
      </c>
      <c r="E1821">
        <v>0</v>
      </c>
      <c r="F1821">
        <v>0</v>
      </c>
      <c r="G1821">
        <f>SUMIF(C$2:C1821,Historico_y_Forms[[#This Row],[Proyecto]],D$2:D1821)</f>
        <v>195</v>
      </c>
      <c r="H1821">
        <f>SUMIF(C$2:C1821,Historico_y_Forms[[#This Row],[Proyecto]],F$2:F1821)</f>
        <v>1</v>
      </c>
      <c r="I182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21">
        <f>SUMIF(C$2:C1821,Historico_y_Forms[[#This Row],[Proyecto]],E$2:E1821)</f>
        <v>196</v>
      </c>
    </row>
    <row r="1822" spans="1:10" x14ac:dyDescent="0.25">
      <c r="A1822" s="167">
        <v>44347</v>
      </c>
      <c r="B1822">
        <v>6</v>
      </c>
      <c r="C1822" t="s">
        <v>127</v>
      </c>
      <c r="D1822">
        <v>2</v>
      </c>
      <c r="E1822">
        <v>10</v>
      </c>
      <c r="F1822">
        <v>2</v>
      </c>
      <c r="G1822">
        <f>SUMIF(C$2:C1822,Historico_y_Forms[[#This Row],[Proyecto]],D$2:D1822)</f>
        <v>188</v>
      </c>
      <c r="H1822">
        <f>SUMIF(C$2:C1822,Historico_y_Forms[[#This Row],[Proyecto]],F$2:F1822)</f>
        <v>11</v>
      </c>
      <c r="I182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22">
        <f>SUMIF(C$2:C1822,Historico_y_Forms[[#This Row],[Proyecto]],E$2:E1822)</f>
        <v>155</v>
      </c>
    </row>
    <row r="1823" spans="1:10" x14ac:dyDescent="0.25">
      <c r="A1823" s="167">
        <v>44347</v>
      </c>
      <c r="B1823">
        <v>5</v>
      </c>
      <c r="C1823" t="s">
        <v>125</v>
      </c>
      <c r="D1823">
        <v>0</v>
      </c>
      <c r="E1823">
        <v>0</v>
      </c>
      <c r="F1823">
        <v>2</v>
      </c>
      <c r="G1823">
        <f>SUMIF(C$2:C1823,Historico_y_Forms[[#This Row],[Proyecto]],D$2:D1823)</f>
        <v>236</v>
      </c>
      <c r="H1823">
        <f>SUMIF(C$2:C1823,Historico_y_Forms[[#This Row],[Proyecto]],F$2:F1823)</f>
        <v>22</v>
      </c>
      <c r="I182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23">
        <f>SUMIF(C$2:C1823,Historico_y_Forms[[#This Row],[Proyecto]],E$2:E1823)</f>
        <v>216</v>
      </c>
    </row>
    <row r="1824" spans="1:10" x14ac:dyDescent="0.25">
      <c r="A1824" s="167">
        <v>44347</v>
      </c>
      <c r="B1824">
        <v>38</v>
      </c>
      <c r="C1824" t="s">
        <v>147</v>
      </c>
      <c r="D1824">
        <v>0</v>
      </c>
      <c r="E1824">
        <v>0</v>
      </c>
      <c r="F1824">
        <v>0</v>
      </c>
      <c r="G1824">
        <f>SUMIF(C$2:C1824,Historico_y_Forms[[#This Row],[Proyecto]],D$2:D1824)</f>
        <v>196</v>
      </c>
      <c r="H1824">
        <f>SUMIF(C$2:C1824,Historico_y_Forms[[#This Row],[Proyecto]],F$2:F1824)</f>
        <v>5</v>
      </c>
      <c r="I182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24">
        <f>SUMIF(C$2:C1824,Historico_y_Forms[[#This Row],[Proyecto]],E$2:E1824)</f>
        <v>0</v>
      </c>
    </row>
    <row r="1825" spans="1:10" x14ac:dyDescent="0.25">
      <c r="A1825" s="167">
        <v>44347</v>
      </c>
      <c r="B1825">
        <v>4</v>
      </c>
      <c r="C1825" t="s">
        <v>126</v>
      </c>
      <c r="D1825">
        <v>0</v>
      </c>
      <c r="E1825">
        <v>276</v>
      </c>
      <c r="F1825">
        <v>1</v>
      </c>
      <c r="G1825">
        <f>SUMIF(C$2:C1825,Historico_y_Forms[[#This Row],[Proyecto]],D$2:D1825)</f>
        <v>276</v>
      </c>
      <c r="H1825">
        <f>SUMIF(C$2:C1825,Historico_y_Forms[[#This Row],[Proyecto]],F$2:F1825)</f>
        <v>37</v>
      </c>
      <c r="I1825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25">
        <f>SUMIF(C$2:C1825,Historico_y_Forms[[#This Row],[Proyecto]],E$2:E1825)</f>
        <v>6151</v>
      </c>
    </row>
    <row r="1826" spans="1:10" x14ac:dyDescent="0.25">
      <c r="A1826" s="167">
        <v>44347</v>
      </c>
      <c r="B1826">
        <v>8</v>
      </c>
      <c r="C1826" t="s">
        <v>77</v>
      </c>
      <c r="D1826">
        <v>2</v>
      </c>
      <c r="E1826">
        <v>3</v>
      </c>
      <c r="F1826">
        <v>0</v>
      </c>
      <c r="G1826">
        <f>SUMIF(C$2:C1826,Historico_y_Forms[[#This Row],[Proyecto]],D$2:D1826)</f>
        <v>127</v>
      </c>
      <c r="H1826">
        <f>SUMIF(C$2:C1826,Historico_y_Forms[[#This Row],[Proyecto]],F$2:F1826)</f>
        <v>21</v>
      </c>
      <c r="I1826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1826">
        <f>SUMIF(C$2:C1826,Historico_y_Forms[[#This Row],[Proyecto]],E$2:E1826)</f>
        <v>108</v>
      </c>
    </row>
    <row r="1827" spans="1:10" x14ac:dyDescent="0.25">
      <c r="A1827" s="167">
        <v>44347</v>
      </c>
      <c r="B1827">
        <v>18</v>
      </c>
      <c r="C1827" t="s">
        <v>152</v>
      </c>
      <c r="D1827">
        <v>0</v>
      </c>
      <c r="E1827">
        <v>0</v>
      </c>
      <c r="F1827">
        <v>0</v>
      </c>
      <c r="G1827">
        <f>SUMIF(C$2:C1827,Historico_y_Forms[[#This Row],[Proyecto]],D$2:D1827)</f>
        <v>174</v>
      </c>
      <c r="H1827">
        <f>SUMIF(C$2:C1827,Historico_y_Forms[[#This Row],[Proyecto]],F$2:F1827)</f>
        <v>10</v>
      </c>
      <c r="I182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27">
        <f>SUMIF(C$2:C1827,Historico_y_Forms[[#This Row],[Proyecto]],E$2:E1827)</f>
        <v>176</v>
      </c>
    </row>
    <row r="1828" spans="1:10" x14ac:dyDescent="0.25">
      <c r="A1828" s="167">
        <v>44347</v>
      </c>
      <c r="B1828">
        <v>19</v>
      </c>
      <c r="C1828" t="s">
        <v>138</v>
      </c>
      <c r="D1828">
        <v>0</v>
      </c>
      <c r="E1828">
        <v>0</v>
      </c>
      <c r="F1828">
        <v>1</v>
      </c>
      <c r="G1828">
        <f>SUMIF(C$2:C1828,Historico_y_Forms[[#This Row],[Proyecto]],D$2:D1828)</f>
        <v>192</v>
      </c>
      <c r="H1828">
        <f>SUMIF(C$2:C1828,Historico_y_Forms[[#This Row],[Proyecto]],F$2:F1828)</f>
        <v>17</v>
      </c>
      <c r="I18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28">
        <f>SUMIF(C$2:C1828,Historico_y_Forms[[#This Row],[Proyecto]],E$2:E1828)</f>
        <v>176</v>
      </c>
    </row>
    <row r="1829" spans="1:10" x14ac:dyDescent="0.25">
      <c r="A1829" s="167">
        <v>44347</v>
      </c>
      <c r="B1829">
        <v>20</v>
      </c>
      <c r="C1829" t="s">
        <v>88</v>
      </c>
      <c r="D1829">
        <v>9</v>
      </c>
      <c r="E1829">
        <v>7</v>
      </c>
      <c r="F1829">
        <v>0</v>
      </c>
      <c r="G1829">
        <f>SUMIF(C$2:C1829,Historico_y_Forms[[#This Row],[Proyecto]],D$2:D1829)</f>
        <v>110</v>
      </c>
      <c r="H1829">
        <f>SUMIF(C$2:C1829,Historico_y_Forms[[#This Row],[Proyecto]],F$2:F1829)</f>
        <v>2</v>
      </c>
      <c r="I1829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1829">
        <f>SUMIF(C$2:C1829,Historico_y_Forms[[#This Row],[Proyecto]],E$2:E1829)</f>
        <v>53</v>
      </c>
    </row>
    <row r="1830" spans="1:10" x14ac:dyDescent="0.25">
      <c r="A1830" s="167">
        <v>44347</v>
      </c>
      <c r="B1830">
        <v>45</v>
      </c>
      <c r="C1830" t="s">
        <v>155</v>
      </c>
      <c r="D1830">
        <v>0</v>
      </c>
      <c r="E1830">
        <v>0</v>
      </c>
      <c r="F1830">
        <v>0</v>
      </c>
      <c r="G1830">
        <f>SUMIF(C$2:C1830,Historico_y_Forms[[#This Row],[Proyecto]],D$2:D1830)</f>
        <v>133</v>
      </c>
      <c r="H1830">
        <f>SUMIF(C$2:C1830,Historico_y_Forms[[#This Row],[Proyecto]],F$2:F1830)</f>
        <v>2</v>
      </c>
      <c r="I183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830">
        <f>SUMIF(C$2:C1830,Historico_y_Forms[[#This Row],[Proyecto]],E$2:E1830)</f>
        <v>0</v>
      </c>
    </row>
    <row r="1831" spans="1:10" x14ac:dyDescent="0.25">
      <c r="A1831" s="167">
        <v>44347</v>
      </c>
      <c r="B1831">
        <v>31</v>
      </c>
      <c r="C1831" t="s">
        <v>97</v>
      </c>
      <c r="D1831">
        <v>0</v>
      </c>
      <c r="E1831">
        <v>0</v>
      </c>
      <c r="F1831">
        <v>0</v>
      </c>
      <c r="G1831">
        <f>SUMIF(C$2:C1831,Historico_y_Forms[[#This Row],[Proyecto]],D$2:D1831)</f>
        <v>0</v>
      </c>
      <c r="H1831">
        <f>SUMIF(C$2:C1831,Historico_y_Forms[[#This Row],[Proyecto]],F$2:F1831)</f>
        <v>0</v>
      </c>
      <c r="I18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31">
        <f>SUMIF(C$2:C1831,Historico_y_Forms[[#This Row],[Proyecto]],E$2:E1831)</f>
        <v>0</v>
      </c>
    </row>
    <row r="1832" spans="1:10" x14ac:dyDescent="0.25">
      <c r="A1832" s="167">
        <v>44347</v>
      </c>
      <c r="B1832">
        <v>32</v>
      </c>
      <c r="C1832" t="s">
        <v>100</v>
      </c>
      <c r="D1832">
        <v>0</v>
      </c>
      <c r="E1832">
        <v>0</v>
      </c>
      <c r="F1832">
        <v>0</v>
      </c>
      <c r="G1832">
        <f>SUMIF(C$2:C1832,Historico_y_Forms[[#This Row],[Proyecto]],D$2:D1832)</f>
        <v>0</v>
      </c>
      <c r="H1832">
        <f>SUMIF(C$2:C1832,Historico_y_Forms[[#This Row],[Proyecto]],F$2:F1832)</f>
        <v>0</v>
      </c>
      <c r="I183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32">
        <f>SUMIF(C$2:C1832,Historico_y_Forms[[#This Row],[Proyecto]],E$2:E1832)</f>
        <v>0</v>
      </c>
    </row>
    <row r="1833" spans="1:10" x14ac:dyDescent="0.25">
      <c r="A1833" s="167">
        <v>44347</v>
      </c>
      <c r="B1833">
        <v>33</v>
      </c>
      <c r="C1833" t="s">
        <v>101</v>
      </c>
      <c r="D1833">
        <v>0</v>
      </c>
      <c r="E1833">
        <v>0</v>
      </c>
      <c r="F1833">
        <v>0</v>
      </c>
      <c r="G1833">
        <f>SUMIF(C$2:C1833,Historico_y_Forms[[#This Row],[Proyecto]],D$2:D1833)</f>
        <v>0</v>
      </c>
      <c r="H1833">
        <f>SUMIF(C$2:C1833,Historico_y_Forms[[#This Row],[Proyecto]],F$2:F1833)</f>
        <v>0</v>
      </c>
      <c r="I183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33">
        <f>SUMIF(C$2:C1833,Historico_y_Forms[[#This Row],[Proyecto]],E$2:E1833)</f>
        <v>0</v>
      </c>
    </row>
    <row r="1834" spans="1:10" x14ac:dyDescent="0.25">
      <c r="A1834" s="167">
        <v>44347</v>
      </c>
      <c r="B1834">
        <v>34</v>
      </c>
      <c r="C1834" t="s">
        <v>102</v>
      </c>
      <c r="D1834">
        <v>0</v>
      </c>
      <c r="E1834">
        <v>0</v>
      </c>
      <c r="F1834">
        <v>0</v>
      </c>
      <c r="G1834">
        <f>SUMIF(C$2:C1834,Historico_y_Forms[[#This Row],[Proyecto]],D$2:D1834)</f>
        <v>0</v>
      </c>
      <c r="H1834">
        <f>SUMIF(C$2:C1834,Historico_y_Forms[[#This Row],[Proyecto]],F$2:F1834)</f>
        <v>0</v>
      </c>
      <c r="I183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834">
        <f>SUMIF(C$2:C1834,Historico_y_Forms[[#This Row],[Proyecto]],E$2:E1834)</f>
        <v>0</v>
      </c>
    </row>
    <row r="1835" spans="1:10" x14ac:dyDescent="0.25">
      <c r="A1835" s="167">
        <v>44347</v>
      </c>
      <c r="B1835">
        <v>29</v>
      </c>
      <c r="C1835" t="s">
        <v>32</v>
      </c>
      <c r="D1835">
        <v>0</v>
      </c>
      <c r="E1835">
        <v>0</v>
      </c>
      <c r="F1835">
        <v>0</v>
      </c>
      <c r="G1835">
        <f>SUMIF(C$2:C1835,Historico_y_Forms[[#This Row],[Proyecto]],D$2:D1835)</f>
        <v>0</v>
      </c>
      <c r="H1835">
        <f>SUMIF(C$2:C1835,Historico_y_Forms[[#This Row],[Proyecto]],F$2:F1835)</f>
        <v>0</v>
      </c>
      <c r="I18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35">
        <f>SUMIF(C$2:C1835,Historico_y_Forms[[#This Row],[Proyecto]],E$2:E1835)</f>
        <v>0</v>
      </c>
    </row>
    <row r="1836" spans="1:10" x14ac:dyDescent="0.25">
      <c r="A1836" s="167">
        <v>44347</v>
      </c>
      <c r="B1836">
        <v>30</v>
      </c>
      <c r="C1836" t="s">
        <v>33</v>
      </c>
      <c r="D1836">
        <v>0</v>
      </c>
      <c r="E1836">
        <v>0</v>
      </c>
      <c r="F1836">
        <v>0</v>
      </c>
      <c r="G1836">
        <f>SUMIF(C$2:C1836,Historico_y_Forms[[#This Row],[Proyecto]],D$2:D1836)</f>
        <v>0</v>
      </c>
      <c r="H1836">
        <f>SUMIF(C$2:C1836,Historico_y_Forms[[#This Row],[Proyecto]],F$2:F1836)</f>
        <v>0</v>
      </c>
      <c r="I18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36">
        <f>SUMIF(C$2:C1836,Historico_y_Forms[[#This Row],[Proyecto]],E$2:E1836)</f>
        <v>0</v>
      </c>
    </row>
    <row r="1837" spans="1:10" x14ac:dyDescent="0.25">
      <c r="A1837" s="167">
        <v>44347</v>
      </c>
      <c r="B1837">
        <v>9</v>
      </c>
      <c r="C1837" t="s">
        <v>130</v>
      </c>
      <c r="D1837">
        <v>0</v>
      </c>
      <c r="E1837">
        <v>0</v>
      </c>
      <c r="F1837">
        <v>0</v>
      </c>
      <c r="G1837">
        <f>SUMIF(C$2:C1837,Historico_y_Forms[[#This Row],[Proyecto]],D$2:D1837)</f>
        <v>0</v>
      </c>
      <c r="H1837">
        <f>SUMIF(C$2:C1837,Historico_y_Forms[[#This Row],[Proyecto]],F$2:F1837)</f>
        <v>0</v>
      </c>
      <c r="I1837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837">
        <f>SUMIF(C$2:C1837,Historico_y_Forms[[#This Row],[Proyecto]],E$2:E1837)</f>
        <v>0</v>
      </c>
    </row>
    <row r="1838" spans="1:10" x14ac:dyDescent="0.25">
      <c r="A1838" s="167">
        <v>44347</v>
      </c>
      <c r="B1838">
        <v>35</v>
      </c>
      <c r="C1838" t="s">
        <v>144</v>
      </c>
      <c r="D1838">
        <v>0</v>
      </c>
      <c r="E1838">
        <v>0</v>
      </c>
      <c r="F1838">
        <v>0</v>
      </c>
      <c r="G1838">
        <f>SUMIF(C$2:C1838,Historico_y_Forms[[#This Row],[Proyecto]],D$2:D1838)</f>
        <v>0</v>
      </c>
      <c r="H1838">
        <f>SUMIF(C$2:C1838,Historico_y_Forms[[#This Row],[Proyecto]],F$2:F1838)</f>
        <v>0</v>
      </c>
      <c r="I18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38">
        <f>SUMIF(C$2:C1838,Historico_y_Forms[[#This Row],[Proyecto]],E$2:E1838)</f>
        <v>0</v>
      </c>
    </row>
    <row r="1839" spans="1:10" x14ac:dyDescent="0.25">
      <c r="A1839" s="167">
        <v>44347</v>
      </c>
      <c r="B1839">
        <v>42</v>
      </c>
      <c r="C1839" t="s">
        <v>151</v>
      </c>
      <c r="D1839">
        <v>0</v>
      </c>
      <c r="E1839">
        <v>0</v>
      </c>
      <c r="F1839">
        <v>0</v>
      </c>
      <c r="G1839">
        <f>SUMIF(C$2:C1839,Historico_y_Forms[[#This Row],[Proyecto]],D$2:D1839)</f>
        <v>321</v>
      </c>
      <c r="H1839">
        <f>SUMIF(C$2:C1839,Historico_y_Forms[[#This Row],[Proyecto]],F$2:F1839)</f>
        <v>15</v>
      </c>
      <c r="I18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839">
        <f>SUMIF(C$2:C1839,Historico_y_Forms[[#This Row],[Proyecto]],E$2:E1839)</f>
        <v>250</v>
      </c>
    </row>
    <row r="1840" spans="1:10" x14ac:dyDescent="0.25">
      <c r="A1840" s="167">
        <v>44347</v>
      </c>
      <c r="B1840">
        <v>39</v>
      </c>
      <c r="C1840" t="s">
        <v>178</v>
      </c>
      <c r="D1840">
        <v>0</v>
      </c>
      <c r="E1840">
        <v>0</v>
      </c>
      <c r="F1840">
        <v>0</v>
      </c>
      <c r="G1840">
        <f>SUMIF(C$2:C1840,Historico_y_Forms[[#This Row],[Proyecto]],D$2:D1840)</f>
        <v>184</v>
      </c>
      <c r="H1840">
        <f>SUMIF(C$2:C1840,Historico_y_Forms[[#This Row],[Proyecto]],F$2:F1840)</f>
        <v>12</v>
      </c>
      <c r="I184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40">
        <f>SUMIF(C$2:C1840,Historico_y_Forms[[#This Row],[Proyecto]],E$2:E1840)</f>
        <v>149</v>
      </c>
    </row>
    <row r="1841" spans="1:10" x14ac:dyDescent="0.25">
      <c r="A1841" s="167">
        <v>44347</v>
      </c>
      <c r="B1841">
        <v>36</v>
      </c>
      <c r="C1841" t="s">
        <v>145</v>
      </c>
      <c r="D1841">
        <v>2</v>
      </c>
      <c r="E1841">
        <v>0</v>
      </c>
      <c r="F1841">
        <v>1</v>
      </c>
      <c r="G1841">
        <f>SUMIF(C$2:C1841,Historico_y_Forms[[#This Row],[Proyecto]],D$2:D1841)</f>
        <v>243</v>
      </c>
      <c r="H1841">
        <f>SUMIF(C$2:C1841,Historico_y_Forms[[#This Row],[Proyecto]],F$2:F1841)</f>
        <v>11</v>
      </c>
      <c r="I18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841">
        <f>SUMIF(C$2:C1841,Historico_y_Forms[[#This Row],[Proyecto]],E$2:E1841)</f>
        <v>240</v>
      </c>
    </row>
    <row r="1842" spans="1:10" x14ac:dyDescent="0.25">
      <c r="A1842" s="167">
        <v>44347</v>
      </c>
      <c r="B1842">
        <v>43</v>
      </c>
      <c r="C1842" t="s">
        <v>153</v>
      </c>
      <c r="D1842">
        <v>0</v>
      </c>
      <c r="E1842">
        <v>0</v>
      </c>
      <c r="F1842">
        <v>0</v>
      </c>
      <c r="G1842">
        <f>SUMIF(C$2:C1842,Historico_y_Forms[[#This Row],[Proyecto]],D$2:D1842)</f>
        <v>89</v>
      </c>
      <c r="H1842">
        <f>SUMIF(C$2:C1842,Historico_y_Forms[[#This Row],[Proyecto]],F$2:F1842)</f>
        <v>6</v>
      </c>
      <c r="I184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42">
        <f>SUMIF(C$2:C1842,Historico_y_Forms[[#This Row],[Proyecto]],E$2:E1842)</f>
        <v>24</v>
      </c>
    </row>
    <row r="1843" spans="1:10" x14ac:dyDescent="0.25">
      <c r="A1843" s="167">
        <v>44347</v>
      </c>
      <c r="B1843">
        <v>21</v>
      </c>
      <c r="C1843" t="s">
        <v>139</v>
      </c>
      <c r="D1843">
        <v>0</v>
      </c>
      <c r="E1843">
        <v>0</v>
      </c>
      <c r="F1843">
        <v>0</v>
      </c>
      <c r="G1843">
        <f>SUMIF(C$2:C1843,Historico_y_Forms[[#This Row],[Proyecto]],D$2:D1843)</f>
        <v>0</v>
      </c>
      <c r="H1843">
        <f>SUMIF(C$2:C1843,Historico_y_Forms[[#This Row],[Proyecto]],F$2:F1843)</f>
        <v>0</v>
      </c>
      <c r="I184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843">
        <f>SUMIF(C$2:C1843,Historico_y_Forms[[#This Row],[Proyecto]],E$2:E1843)</f>
        <v>0</v>
      </c>
    </row>
    <row r="1844" spans="1:10" x14ac:dyDescent="0.25">
      <c r="A1844" s="167">
        <v>44347</v>
      </c>
      <c r="B1844">
        <v>2</v>
      </c>
      <c r="C1844" t="s">
        <v>51</v>
      </c>
      <c r="D1844">
        <v>4</v>
      </c>
      <c r="E1844">
        <v>12</v>
      </c>
      <c r="F1844">
        <v>0</v>
      </c>
      <c r="G1844">
        <f>SUMIF(C$2:C1844,Historico_y_Forms[[#This Row],[Proyecto]],D$2:D1844)</f>
        <v>228</v>
      </c>
      <c r="H1844">
        <f>SUMIF(C$2:C1844,Historico_y_Forms[[#This Row],[Proyecto]],F$2:F1844)</f>
        <v>3</v>
      </c>
      <c r="I184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44">
        <f>SUMIF(C$2:C1844,Historico_y_Forms[[#This Row],[Proyecto]],E$2:E1844)</f>
        <v>228</v>
      </c>
    </row>
    <row r="1845" spans="1:10" x14ac:dyDescent="0.25">
      <c r="A1845" s="167">
        <v>44347</v>
      </c>
      <c r="B1845">
        <v>3</v>
      </c>
      <c r="C1845" t="s">
        <v>52</v>
      </c>
      <c r="D1845">
        <v>6</v>
      </c>
      <c r="E1845">
        <v>15</v>
      </c>
      <c r="F1845">
        <v>0</v>
      </c>
      <c r="G1845">
        <f>SUMIF(C$2:C1845,Historico_y_Forms[[#This Row],[Proyecto]],D$2:D1845)</f>
        <v>104</v>
      </c>
      <c r="H1845">
        <f>SUMIF(C$2:C1845,Historico_y_Forms[[#This Row],[Proyecto]],F$2:F1845)</f>
        <v>2</v>
      </c>
      <c r="I1845">
        <f>VLOOKUP(Historico_y_Forms[[#This Row],[Proyecto]],Dim_Proyectos[[#All],[Proyecto]:[Fecha de terminacion]],5,0)-Historico_y_Forms[[#This Row],[Ventas acumuladas]]+Historico_y_Forms[[#This Row],[Desistimientos acumulados]]</f>
        <v>270</v>
      </c>
      <c r="J1845">
        <f>SUMIF(C$2:C1845,Historico_y_Forms[[#This Row],[Proyecto]],E$2:E1845)</f>
        <v>105</v>
      </c>
    </row>
    <row r="1846" spans="1:10" x14ac:dyDescent="0.25">
      <c r="A1846" s="167">
        <v>44347</v>
      </c>
      <c r="B1846">
        <v>1</v>
      </c>
      <c r="C1846" t="s">
        <v>50</v>
      </c>
      <c r="D1846">
        <v>3</v>
      </c>
      <c r="E1846">
        <v>0</v>
      </c>
      <c r="F1846">
        <v>1</v>
      </c>
      <c r="G1846">
        <f>SUMIF(C$2:C1846,Historico_y_Forms[[#This Row],[Proyecto]],D$2:D1846)</f>
        <v>586</v>
      </c>
      <c r="H1846">
        <f>SUMIF(C$2:C1846,Historico_y_Forms[[#This Row],[Proyecto]],F$2:F1846)</f>
        <v>98</v>
      </c>
      <c r="I184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1846">
        <f>SUMIF(C$2:C1846,Historico_y_Forms[[#This Row],[Proyecto]],E$2:E1846)</f>
        <v>492</v>
      </c>
    </row>
    <row r="1847" spans="1:10" x14ac:dyDescent="0.25">
      <c r="A1847" s="167">
        <v>44377</v>
      </c>
      <c r="B1847">
        <v>22</v>
      </c>
      <c r="C1847" t="s">
        <v>140</v>
      </c>
      <c r="D1847">
        <v>0</v>
      </c>
      <c r="E1847">
        <v>0</v>
      </c>
      <c r="F1847">
        <v>0</v>
      </c>
      <c r="G1847">
        <f>SUMIF(C$2:C1847,Historico_y_Forms[[#This Row],[Proyecto]],D$2:D1847)</f>
        <v>0</v>
      </c>
      <c r="H1847">
        <f>SUMIF(C$2:C1847,Historico_y_Forms[[#This Row],[Proyecto]],F$2:F1847)</f>
        <v>0</v>
      </c>
      <c r="I18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47">
        <f>SUMIF(C$2:C1847,Historico_y_Forms[[#This Row],[Proyecto]],E$2:E1847)</f>
        <v>0</v>
      </c>
    </row>
    <row r="1848" spans="1:10" x14ac:dyDescent="0.25">
      <c r="A1848" s="167">
        <v>44377</v>
      </c>
      <c r="B1848">
        <v>16</v>
      </c>
      <c r="C1848" t="s">
        <v>136</v>
      </c>
      <c r="D1848">
        <v>0</v>
      </c>
      <c r="E1848">
        <v>0</v>
      </c>
      <c r="F1848">
        <v>0</v>
      </c>
      <c r="G1848">
        <f>SUMIF(C$2:C1848,Historico_y_Forms[[#This Row],[Proyecto]],D$2:D1848)</f>
        <v>0</v>
      </c>
      <c r="H1848">
        <f>SUMIF(C$2:C1848,Historico_y_Forms[[#This Row],[Proyecto]],F$2:F1848)</f>
        <v>0</v>
      </c>
      <c r="I18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48">
        <f>SUMIF(C$2:C1848,Historico_y_Forms[[#This Row],[Proyecto]],E$2:E1848)</f>
        <v>0</v>
      </c>
    </row>
    <row r="1849" spans="1:10" x14ac:dyDescent="0.25">
      <c r="A1849" s="167">
        <v>44377</v>
      </c>
      <c r="B1849">
        <v>17</v>
      </c>
      <c r="C1849" t="s">
        <v>137</v>
      </c>
      <c r="D1849">
        <v>0</v>
      </c>
      <c r="E1849">
        <v>0</v>
      </c>
      <c r="F1849">
        <v>0</v>
      </c>
      <c r="G1849">
        <f>SUMIF(C$2:C1849,Historico_y_Forms[[#This Row],[Proyecto]],D$2:D1849)</f>
        <v>0</v>
      </c>
      <c r="H1849">
        <f>SUMIF(C$2:C1849,Historico_y_Forms[[#This Row],[Proyecto]],F$2:F1849)</f>
        <v>0</v>
      </c>
      <c r="I18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49">
        <f>SUMIF(C$2:C1849,Historico_y_Forms[[#This Row],[Proyecto]],E$2:E1849)</f>
        <v>0</v>
      </c>
    </row>
    <row r="1850" spans="1:10" x14ac:dyDescent="0.25">
      <c r="A1850" s="167">
        <v>44377</v>
      </c>
      <c r="B1850">
        <v>11</v>
      </c>
      <c r="C1850" t="s">
        <v>131</v>
      </c>
      <c r="D1850">
        <v>8</v>
      </c>
      <c r="E1850">
        <v>10</v>
      </c>
      <c r="F1850">
        <v>1</v>
      </c>
      <c r="G1850">
        <f>SUMIF(C$2:C1850,Historico_y_Forms[[#This Row],[Proyecto]],D$2:D1850)</f>
        <v>466</v>
      </c>
      <c r="H1850">
        <f>SUMIF(C$2:C1850,Historico_y_Forms[[#This Row],[Proyecto]],F$2:F1850)</f>
        <v>64</v>
      </c>
      <c r="I1850">
        <f>VLOOKUP(Historico_y_Forms[[#This Row],[Proyecto]],Dim_Proyectos[[#All],[Proyecto]:[Fecha de terminacion]],5,0)-Historico_y_Forms[[#This Row],[Ventas acumuladas]]+Historico_y_Forms[[#This Row],[Desistimientos acumulados]]</f>
        <v>211</v>
      </c>
      <c r="J1850">
        <f>SUMIF(C$2:C1850,Historico_y_Forms[[#This Row],[Proyecto]],E$2:E1850)</f>
        <v>375</v>
      </c>
    </row>
    <row r="1851" spans="1:10" x14ac:dyDescent="0.25">
      <c r="A1851" s="167">
        <v>44377</v>
      </c>
      <c r="B1851">
        <v>40</v>
      </c>
      <c r="C1851" t="s">
        <v>149</v>
      </c>
      <c r="D1851">
        <v>0</v>
      </c>
      <c r="E1851">
        <v>0</v>
      </c>
      <c r="F1851">
        <v>0</v>
      </c>
      <c r="G1851">
        <f>SUMIF(C$2:C1851,Historico_y_Forms[[#This Row],[Proyecto]],D$2:D1851)</f>
        <v>396</v>
      </c>
      <c r="H1851">
        <f>SUMIF(C$2:C1851,Historico_y_Forms[[#This Row],[Proyecto]],F$2:F1851)</f>
        <v>0</v>
      </c>
      <c r="I18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51">
        <f>SUMIF(C$2:C1851,Historico_y_Forms[[#This Row],[Proyecto]],E$2:E1851)</f>
        <v>0</v>
      </c>
    </row>
    <row r="1852" spans="1:10" x14ac:dyDescent="0.25">
      <c r="A1852" s="167">
        <v>44377</v>
      </c>
      <c r="B1852">
        <v>12</v>
      </c>
      <c r="C1852" t="s">
        <v>132</v>
      </c>
      <c r="D1852">
        <v>0</v>
      </c>
      <c r="E1852">
        <v>0</v>
      </c>
      <c r="F1852">
        <v>0</v>
      </c>
      <c r="G1852">
        <f>SUMIF(C$2:C1852,Historico_y_Forms[[#This Row],[Proyecto]],D$2:D1852)</f>
        <v>0</v>
      </c>
      <c r="H1852">
        <f>SUMIF(C$2:C1852,Historico_y_Forms[[#This Row],[Proyecto]],F$2:F1852)</f>
        <v>0</v>
      </c>
      <c r="I185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52">
        <f>SUMIF(C$2:C1852,Historico_y_Forms[[#This Row],[Proyecto]],E$2:E1852)</f>
        <v>0</v>
      </c>
    </row>
    <row r="1853" spans="1:10" x14ac:dyDescent="0.25">
      <c r="A1853" s="167">
        <v>44377</v>
      </c>
      <c r="B1853">
        <v>13</v>
      </c>
      <c r="C1853" t="s">
        <v>133</v>
      </c>
      <c r="D1853">
        <v>0</v>
      </c>
      <c r="E1853">
        <v>0</v>
      </c>
      <c r="F1853">
        <v>0</v>
      </c>
      <c r="G1853">
        <f>SUMIF(C$2:C1853,Historico_y_Forms[[#This Row],[Proyecto]],D$2:D1853)</f>
        <v>0</v>
      </c>
      <c r="H1853">
        <f>SUMIF(C$2:C1853,Historico_y_Forms[[#This Row],[Proyecto]],F$2:F1853)</f>
        <v>0</v>
      </c>
      <c r="I185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53">
        <f>SUMIF(C$2:C1853,Historico_y_Forms[[#This Row],[Proyecto]],E$2:E1853)</f>
        <v>0</v>
      </c>
    </row>
    <row r="1854" spans="1:10" x14ac:dyDescent="0.25">
      <c r="A1854" s="167">
        <v>44377</v>
      </c>
      <c r="B1854">
        <v>14</v>
      </c>
      <c r="C1854" t="s">
        <v>134</v>
      </c>
      <c r="D1854">
        <v>0</v>
      </c>
      <c r="E1854">
        <v>0</v>
      </c>
      <c r="F1854">
        <v>0</v>
      </c>
      <c r="G1854">
        <f>SUMIF(C$2:C1854,Historico_y_Forms[[#This Row],[Proyecto]],D$2:D1854)</f>
        <v>0</v>
      </c>
      <c r="H1854">
        <f>SUMIF(C$2:C1854,Historico_y_Forms[[#This Row],[Proyecto]],F$2:F1854)</f>
        <v>0</v>
      </c>
      <c r="I185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54">
        <f>SUMIF(C$2:C1854,Historico_y_Forms[[#This Row],[Proyecto]],E$2:E1854)</f>
        <v>0</v>
      </c>
    </row>
    <row r="1855" spans="1:10" x14ac:dyDescent="0.25">
      <c r="A1855" s="167">
        <v>44377</v>
      </c>
      <c r="B1855">
        <v>15</v>
      </c>
      <c r="C1855" t="s">
        <v>135</v>
      </c>
      <c r="D1855">
        <v>0</v>
      </c>
      <c r="E1855">
        <v>0</v>
      </c>
      <c r="F1855">
        <v>0</v>
      </c>
      <c r="G1855">
        <f>SUMIF(C$2:C1855,Historico_y_Forms[[#This Row],[Proyecto]],D$2:D1855)</f>
        <v>0</v>
      </c>
      <c r="H1855">
        <f>SUMIF(C$2:C1855,Historico_y_Forms[[#This Row],[Proyecto]],F$2:F1855)</f>
        <v>0</v>
      </c>
      <c r="I185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855">
        <f>SUMIF(C$2:C1855,Historico_y_Forms[[#This Row],[Proyecto]],E$2:E1855)</f>
        <v>0</v>
      </c>
    </row>
    <row r="1856" spans="1:10" x14ac:dyDescent="0.25">
      <c r="A1856" s="167">
        <v>44377</v>
      </c>
      <c r="B1856">
        <v>41</v>
      </c>
      <c r="C1856" t="s">
        <v>150</v>
      </c>
      <c r="D1856">
        <v>0</v>
      </c>
      <c r="E1856">
        <v>0</v>
      </c>
      <c r="F1856">
        <v>0</v>
      </c>
      <c r="G1856">
        <f>SUMIF(C$2:C1856,Historico_y_Forms[[#This Row],[Proyecto]],D$2:D1856)</f>
        <v>158</v>
      </c>
      <c r="H1856">
        <f>SUMIF(C$2:C1856,Historico_y_Forms[[#This Row],[Proyecto]],F$2:F1856)</f>
        <v>2</v>
      </c>
      <c r="I18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56">
        <f>SUMIF(C$2:C1856,Historico_y_Forms[[#This Row],[Proyecto]],E$2:E1856)</f>
        <v>156</v>
      </c>
    </row>
    <row r="1857" spans="1:10" x14ac:dyDescent="0.25">
      <c r="A1857" s="167">
        <v>44377</v>
      </c>
      <c r="B1857">
        <v>10</v>
      </c>
      <c r="C1857" t="s">
        <v>81</v>
      </c>
      <c r="D1857">
        <v>0</v>
      </c>
      <c r="E1857">
        <v>0</v>
      </c>
      <c r="F1857">
        <v>0</v>
      </c>
      <c r="G1857">
        <f>SUMIF(C$2:C1857,Historico_y_Forms[[#This Row],[Proyecto]],D$2:D1857)</f>
        <v>0</v>
      </c>
      <c r="H1857">
        <f>SUMIF(C$2:C1857,Historico_y_Forms[[#This Row],[Proyecto]],F$2:F1857)</f>
        <v>0</v>
      </c>
      <c r="I185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857">
        <f>SUMIF(C$2:C1857,Historico_y_Forms[[#This Row],[Proyecto]],E$2:E1857)</f>
        <v>0</v>
      </c>
    </row>
    <row r="1858" spans="1:10" x14ac:dyDescent="0.25">
      <c r="A1858" s="167">
        <v>44377</v>
      </c>
      <c r="B1858">
        <v>23</v>
      </c>
      <c r="C1858" t="s">
        <v>142</v>
      </c>
      <c r="D1858">
        <v>0</v>
      </c>
      <c r="E1858">
        <v>0</v>
      </c>
      <c r="F1858">
        <v>0</v>
      </c>
      <c r="G1858">
        <f>SUMIF(C$2:C1858,Historico_y_Forms[[#This Row],[Proyecto]],D$2:D1858)</f>
        <v>105</v>
      </c>
      <c r="H1858">
        <f>SUMIF(C$2:C1858,Historico_y_Forms[[#This Row],[Proyecto]],F$2:F1858)</f>
        <v>4</v>
      </c>
      <c r="I18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58">
        <f>SUMIF(C$2:C1858,Historico_y_Forms[[#This Row],[Proyecto]],E$2:E1858)</f>
        <v>0</v>
      </c>
    </row>
    <row r="1859" spans="1:10" x14ac:dyDescent="0.25">
      <c r="A1859" s="167">
        <v>44377</v>
      </c>
      <c r="B1859">
        <v>24</v>
      </c>
      <c r="C1859" t="s">
        <v>143</v>
      </c>
      <c r="D1859">
        <v>0</v>
      </c>
      <c r="E1859">
        <v>0</v>
      </c>
      <c r="F1859">
        <v>1</v>
      </c>
      <c r="G1859">
        <f>SUMIF(C$2:C1859,Historico_y_Forms[[#This Row],[Proyecto]],D$2:D1859)</f>
        <v>122</v>
      </c>
      <c r="H1859">
        <f>SUMIF(C$2:C1859,Historico_y_Forms[[#This Row],[Proyecto]],F$2:F1859)</f>
        <v>23</v>
      </c>
      <c r="I185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59">
        <f>SUMIF(C$2:C1859,Historico_y_Forms[[#This Row],[Proyecto]],E$2:E1859)</f>
        <v>102</v>
      </c>
    </row>
    <row r="1860" spans="1:10" x14ac:dyDescent="0.25">
      <c r="A1860" s="167">
        <v>44377</v>
      </c>
      <c r="B1860">
        <v>25</v>
      </c>
      <c r="C1860" t="s">
        <v>92</v>
      </c>
      <c r="D1860">
        <v>0</v>
      </c>
      <c r="E1860">
        <v>0</v>
      </c>
      <c r="F1860">
        <v>0</v>
      </c>
      <c r="G1860">
        <f>SUMIF(C$2:C1860,Historico_y_Forms[[#This Row],[Proyecto]],D$2:D1860)</f>
        <v>0</v>
      </c>
      <c r="H1860">
        <f>SUMIF(C$2:C1860,Historico_y_Forms[[#This Row],[Proyecto]],F$2:F1860)</f>
        <v>0</v>
      </c>
      <c r="I186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860">
        <f>SUMIF(C$2:C1860,Historico_y_Forms[[#This Row],[Proyecto]],E$2:E1860)</f>
        <v>0</v>
      </c>
    </row>
    <row r="1861" spans="1:10" x14ac:dyDescent="0.25">
      <c r="A1861" s="167">
        <v>44377</v>
      </c>
      <c r="B1861">
        <v>26</v>
      </c>
      <c r="C1861" t="s">
        <v>141</v>
      </c>
      <c r="D1861">
        <v>7</v>
      </c>
      <c r="E1861">
        <v>5</v>
      </c>
      <c r="F1861">
        <v>0</v>
      </c>
      <c r="G1861">
        <f>SUMIF(C$2:C1861,Historico_y_Forms[[#This Row],[Proyecto]],D$2:D1861)</f>
        <v>66</v>
      </c>
      <c r="H1861">
        <f>SUMIF(C$2:C1861,Historico_y_Forms[[#This Row],[Proyecto]],F$2:F1861)</f>
        <v>0</v>
      </c>
      <c r="I1861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1861">
        <f>SUMIF(C$2:C1861,Historico_y_Forms[[#This Row],[Proyecto]],E$2:E1861)</f>
        <v>45</v>
      </c>
    </row>
    <row r="1862" spans="1:10" x14ac:dyDescent="0.25">
      <c r="A1862" s="167">
        <v>44377</v>
      </c>
      <c r="B1862">
        <v>7</v>
      </c>
      <c r="C1862" t="s">
        <v>128</v>
      </c>
      <c r="D1862">
        <v>0</v>
      </c>
      <c r="E1862">
        <v>0</v>
      </c>
      <c r="F1862">
        <v>0</v>
      </c>
      <c r="G1862">
        <f>SUMIF(C$2:C1862,Historico_y_Forms[[#This Row],[Proyecto]],D$2:D1862)</f>
        <v>0</v>
      </c>
      <c r="H1862">
        <f>SUMIF(C$2:C1862,Historico_y_Forms[[#This Row],[Proyecto]],F$2:F1862)</f>
        <v>0</v>
      </c>
      <c r="I186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862">
        <f>SUMIF(C$2:C1862,Historico_y_Forms[[#This Row],[Proyecto]],E$2:E1862)</f>
        <v>0</v>
      </c>
    </row>
    <row r="1863" spans="1:10" x14ac:dyDescent="0.25">
      <c r="A1863" s="167">
        <v>44377</v>
      </c>
      <c r="B1863">
        <v>27</v>
      </c>
      <c r="C1863" t="s">
        <v>30</v>
      </c>
      <c r="D1863">
        <v>0</v>
      </c>
      <c r="E1863">
        <v>0</v>
      </c>
      <c r="F1863">
        <v>0</v>
      </c>
      <c r="G1863">
        <f>SUMIF(C$2:C1863,Historico_y_Forms[[#This Row],[Proyecto]],D$2:D1863)</f>
        <v>0</v>
      </c>
      <c r="H1863">
        <f>SUMIF(C$2:C1863,Historico_y_Forms[[#This Row],[Proyecto]],F$2:F1863)</f>
        <v>0</v>
      </c>
      <c r="I18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63">
        <f>SUMIF(C$2:C1863,Historico_y_Forms[[#This Row],[Proyecto]],E$2:E1863)</f>
        <v>0</v>
      </c>
    </row>
    <row r="1864" spans="1:10" x14ac:dyDescent="0.25">
      <c r="A1864" s="167">
        <v>44377</v>
      </c>
      <c r="B1864">
        <v>28</v>
      </c>
      <c r="C1864" t="s">
        <v>31</v>
      </c>
      <c r="D1864">
        <v>0</v>
      </c>
      <c r="E1864">
        <v>0</v>
      </c>
      <c r="F1864">
        <v>0</v>
      </c>
      <c r="G1864">
        <f>SUMIF(C$2:C1864,Historico_y_Forms[[#This Row],[Proyecto]],D$2:D1864)</f>
        <v>0</v>
      </c>
      <c r="H1864">
        <f>SUMIF(C$2:C1864,Historico_y_Forms[[#This Row],[Proyecto]],F$2:F1864)</f>
        <v>0</v>
      </c>
      <c r="I18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864">
        <f>SUMIF(C$2:C1864,Historico_y_Forms[[#This Row],[Proyecto]],E$2:E1864)</f>
        <v>0</v>
      </c>
    </row>
    <row r="1865" spans="1:10" x14ac:dyDescent="0.25">
      <c r="A1865" s="167">
        <v>44377</v>
      </c>
      <c r="B1865">
        <v>44</v>
      </c>
      <c r="C1865" t="s">
        <v>154</v>
      </c>
      <c r="D1865">
        <v>1</v>
      </c>
      <c r="E1865">
        <v>0</v>
      </c>
      <c r="F1865">
        <v>1</v>
      </c>
      <c r="G1865">
        <f>SUMIF(C$2:C1865,Historico_y_Forms[[#This Row],[Proyecto]],D$2:D1865)</f>
        <v>98</v>
      </c>
      <c r="H1865">
        <f>SUMIF(C$2:C1865,Historico_y_Forms[[#This Row],[Proyecto]],F$2:F1865)</f>
        <v>9</v>
      </c>
      <c r="I186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865">
        <f>SUMIF(C$2:C1865,Historico_y_Forms[[#This Row],[Proyecto]],E$2:E1865)</f>
        <v>96</v>
      </c>
    </row>
    <row r="1866" spans="1:10" x14ac:dyDescent="0.25">
      <c r="A1866" s="167">
        <v>44377</v>
      </c>
      <c r="B1866">
        <v>37</v>
      </c>
      <c r="C1866" t="s">
        <v>146</v>
      </c>
      <c r="D1866">
        <v>0</v>
      </c>
      <c r="E1866">
        <v>0</v>
      </c>
      <c r="F1866">
        <v>0</v>
      </c>
      <c r="G1866">
        <f>SUMIF(C$2:C1866,Historico_y_Forms[[#This Row],[Proyecto]],D$2:D1866)</f>
        <v>195</v>
      </c>
      <c r="H1866">
        <f>SUMIF(C$2:C1866,Historico_y_Forms[[#This Row],[Proyecto]],F$2:F1866)</f>
        <v>1</v>
      </c>
      <c r="I186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866">
        <f>SUMIF(C$2:C1866,Historico_y_Forms[[#This Row],[Proyecto]],E$2:E1866)</f>
        <v>196</v>
      </c>
    </row>
    <row r="1867" spans="1:10" x14ac:dyDescent="0.25">
      <c r="A1867" s="167">
        <v>44377</v>
      </c>
      <c r="B1867">
        <v>6</v>
      </c>
      <c r="C1867" t="s">
        <v>127</v>
      </c>
      <c r="D1867">
        <v>1</v>
      </c>
      <c r="E1867">
        <v>10</v>
      </c>
      <c r="F1867">
        <v>1</v>
      </c>
      <c r="G1867">
        <f>SUMIF(C$2:C1867,Historico_y_Forms[[#This Row],[Proyecto]],D$2:D1867)</f>
        <v>189</v>
      </c>
      <c r="H1867">
        <f>SUMIF(C$2:C1867,Historico_y_Forms[[#This Row],[Proyecto]],F$2:F1867)</f>
        <v>12</v>
      </c>
      <c r="I186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867">
        <f>SUMIF(C$2:C1867,Historico_y_Forms[[#This Row],[Proyecto]],E$2:E1867)</f>
        <v>165</v>
      </c>
    </row>
    <row r="1868" spans="1:10" x14ac:dyDescent="0.25">
      <c r="A1868" s="167">
        <v>44377</v>
      </c>
      <c r="B1868">
        <v>5</v>
      </c>
      <c r="C1868" t="s">
        <v>125</v>
      </c>
      <c r="D1868">
        <v>2</v>
      </c>
      <c r="E1868">
        <v>0</v>
      </c>
      <c r="F1868">
        <v>1</v>
      </c>
      <c r="G1868">
        <f>SUMIF(C$2:C1868,Historico_y_Forms[[#This Row],[Proyecto]],D$2:D1868)</f>
        <v>238</v>
      </c>
      <c r="H1868">
        <f>SUMIF(C$2:C1868,Historico_y_Forms[[#This Row],[Proyecto]],F$2:F1868)</f>
        <v>23</v>
      </c>
      <c r="I18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68">
        <f>SUMIF(C$2:C1868,Historico_y_Forms[[#This Row],[Proyecto]],E$2:E1868)</f>
        <v>216</v>
      </c>
    </row>
    <row r="1869" spans="1:10" x14ac:dyDescent="0.25">
      <c r="A1869" s="167">
        <v>44377</v>
      </c>
      <c r="B1869">
        <v>38</v>
      </c>
      <c r="C1869" t="s">
        <v>147</v>
      </c>
      <c r="D1869">
        <v>0</v>
      </c>
      <c r="E1869">
        <v>0</v>
      </c>
      <c r="F1869">
        <v>0</v>
      </c>
      <c r="G1869">
        <f>SUMIF(C$2:C1869,Historico_y_Forms[[#This Row],[Proyecto]],D$2:D1869)</f>
        <v>196</v>
      </c>
      <c r="H1869">
        <f>SUMIF(C$2:C1869,Historico_y_Forms[[#This Row],[Proyecto]],F$2:F1869)</f>
        <v>5</v>
      </c>
      <c r="I18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69">
        <f>SUMIF(C$2:C1869,Historico_y_Forms[[#This Row],[Proyecto]],E$2:E1869)</f>
        <v>0</v>
      </c>
    </row>
    <row r="1870" spans="1:10" x14ac:dyDescent="0.25">
      <c r="A1870" s="167">
        <v>44377</v>
      </c>
      <c r="B1870">
        <v>4</v>
      </c>
      <c r="C1870" t="s">
        <v>126</v>
      </c>
      <c r="D1870">
        <v>2</v>
      </c>
      <c r="E1870">
        <v>240</v>
      </c>
      <c r="F1870">
        <v>1</v>
      </c>
      <c r="G1870">
        <f>SUMIF(C$2:C1870,Historico_y_Forms[[#This Row],[Proyecto]],D$2:D1870)</f>
        <v>278</v>
      </c>
      <c r="H1870">
        <f>SUMIF(C$2:C1870,Historico_y_Forms[[#This Row],[Proyecto]],F$2:F1870)</f>
        <v>38</v>
      </c>
      <c r="I18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70">
        <f>SUMIF(C$2:C1870,Historico_y_Forms[[#This Row],[Proyecto]],E$2:E1870)</f>
        <v>6391</v>
      </c>
    </row>
    <row r="1871" spans="1:10" x14ac:dyDescent="0.25">
      <c r="A1871" s="167">
        <v>44377</v>
      </c>
      <c r="B1871">
        <v>8</v>
      </c>
      <c r="C1871" t="s">
        <v>77</v>
      </c>
      <c r="D1871">
        <v>3</v>
      </c>
      <c r="E1871">
        <v>3</v>
      </c>
      <c r="F1871">
        <v>1</v>
      </c>
      <c r="G1871">
        <f>SUMIF(C$2:C1871,Historico_y_Forms[[#This Row],[Proyecto]],D$2:D1871)</f>
        <v>130</v>
      </c>
      <c r="H1871">
        <f>SUMIF(C$2:C1871,Historico_y_Forms[[#This Row],[Proyecto]],F$2:F1871)</f>
        <v>22</v>
      </c>
      <c r="I1871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1871">
        <f>SUMIF(C$2:C1871,Historico_y_Forms[[#This Row],[Proyecto]],E$2:E1871)</f>
        <v>111</v>
      </c>
    </row>
    <row r="1872" spans="1:10" x14ac:dyDescent="0.25">
      <c r="A1872" s="167">
        <v>44377</v>
      </c>
      <c r="B1872">
        <v>18</v>
      </c>
      <c r="C1872" t="s">
        <v>152</v>
      </c>
      <c r="D1872">
        <v>0</v>
      </c>
      <c r="E1872">
        <v>0</v>
      </c>
      <c r="F1872">
        <v>0</v>
      </c>
      <c r="G1872">
        <f>SUMIF(C$2:C1872,Historico_y_Forms[[#This Row],[Proyecto]],D$2:D1872)</f>
        <v>174</v>
      </c>
      <c r="H1872">
        <f>SUMIF(C$2:C1872,Historico_y_Forms[[#This Row],[Proyecto]],F$2:F1872)</f>
        <v>10</v>
      </c>
      <c r="I187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72">
        <f>SUMIF(C$2:C1872,Historico_y_Forms[[#This Row],[Proyecto]],E$2:E1872)</f>
        <v>176</v>
      </c>
    </row>
    <row r="1873" spans="1:10" x14ac:dyDescent="0.25">
      <c r="A1873" s="167">
        <v>44377</v>
      </c>
      <c r="B1873">
        <v>19</v>
      </c>
      <c r="C1873" t="s">
        <v>138</v>
      </c>
      <c r="D1873">
        <v>1</v>
      </c>
      <c r="E1873">
        <v>0</v>
      </c>
      <c r="F1873">
        <v>1</v>
      </c>
      <c r="G1873">
        <f>SUMIF(C$2:C1873,Historico_y_Forms[[#This Row],[Proyecto]],D$2:D1873)</f>
        <v>193</v>
      </c>
      <c r="H1873">
        <f>SUMIF(C$2:C1873,Historico_y_Forms[[#This Row],[Proyecto]],F$2:F1873)</f>
        <v>18</v>
      </c>
      <c r="I18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873">
        <f>SUMIF(C$2:C1873,Historico_y_Forms[[#This Row],[Proyecto]],E$2:E1873)</f>
        <v>176</v>
      </c>
    </row>
    <row r="1874" spans="1:10" x14ac:dyDescent="0.25">
      <c r="A1874" s="167">
        <v>44377</v>
      </c>
      <c r="B1874">
        <v>20</v>
      </c>
      <c r="C1874" t="s">
        <v>88</v>
      </c>
      <c r="D1874">
        <v>10</v>
      </c>
      <c r="E1874">
        <v>7</v>
      </c>
      <c r="F1874">
        <v>0</v>
      </c>
      <c r="G1874">
        <f>SUMIF(C$2:C1874,Historico_y_Forms[[#This Row],[Proyecto]],D$2:D1874)</f>
        <v>120</v>
      </c>
      <c r="H1874">
        <f>SUMIF(C$2:C1874,Historico_y_Forms[[#This Row],[Proyecto]],F$2:F1874)</f>
        <v>2</v>
      </c>
      <c r="I1874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1874">
        <f>SUMIF(C$2:C1874,Historico_y_Forms[[#This Row],[Proyecto]],E$2:E1874)</f>
        <v>60</v>
      </c>
    </row>
    <row r="1875" spans="1:10" x14ac:dyDescent="0.25">
      <c r="A1875" s="167">
        <v>44377</v>
      </c>
      <c r="B1875">
        <v>45</v>
      </c>
      <c r="C1875" t="s">
        <v>155</v>
      </c>
      <c r="D1875">
        <v>0</v>
      </c>
      <c r="E1875">
        <v>0</v>
      </c>
      <c r="F1875">
        <v>0</v>
      </c>
      <c r="G1875">
        <f>SUMIF(C$2:C1875,Historico_y_Forms[[#This Row],[Proyecto]],D$2:D1875)</f>
        <v>133</v>
      </c>
      <c r="H1875">
        <f>SUMIF(C$2:C1875,Historico_y_Forms[[#This Row],[Proyecto]],F$2:F1875)</f>
        <v>2</v>
      </c>
      <c r="I187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875">
        <f>SUMIF(C$2:C1875,Historico_y_Forms[[#This Row],[Proyecto]],E$2:E1875)</f>
        <v>0</v>
      </c>
    </row>
    <row r="1876" spans="1:10" x14ac:dyDescent="0.25">
      <c r="A1876" s="167">
        <v>44377</v>
      </c>
      <c r="B1876">
        <v>31</v>
      </c>
      <c r="C1876" t="s">
        <v>97</v>
      </c>
      <c r="D1876">
        <v>0</v>
      </c>
      <c r="E1876">
        <v>0</v>
      </c>
      <c r="F1876">
        <v>0</v>
      </c>
      <c r="G1876">
        <f>SUMIF(C$2:C1876,Historico_y_Forms[[#This Row],[Proyecto]],D$2:D1876)</f>
        <v>0</v>
      </c>
      <c r="H1876">
        <f>SUMIF(C$2:C1876,Historico_y_Forms[[#This Row],[Proyecto]],F$2:F1876)</f>
        <v>0</v>
      </c>
      <c r="I18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76">
        <f>SUMIF(C$2:C1876,Historico_y_Forms[[#This Row],[Proyecto]],E$2:E1876)</f>
        <v>0</v>
      </c>
    </row>
    <row r="1877" spans="1:10" x14ac:dyDescent="0.25">
      <c r="A1877" s="167">
        <v>44377</v>
      </c>
      <c r="B1877">
        <v>32</v>
      </c>
      <c r="C1877" t="s">
        <v>100</v>
      </c>
      <c r="D1877">
        <v>0</v>
      </c>
      <c r="E1877">
        <v>0</v>
      </c>
      <c r="F1877">
        <v>0</v>
      </c>
      <c r="G1877">
        <f>SUMIF(C$2:C1877,Historico_y_Forms[[#This Row],[Proyecto]],D$2:D1877)</f>
        <v>0</v>
      </c>
      <c r="H1877">
        <f>SUMIF(C$2:C1877,Historico_y_Forms[[#This Row],[Proyecto]],F$2:F1877)</f>
        <v>0</v>
      </c>
      <c r="I187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77">
        <f>SUMIF(C$2:C1877,Historico_y_Forms[[#This Row],[Proyecto]],E$2:E1877)</f>
        <v>0</v>
      </c>
    </row>
    <row r="1878" spans="1:10" x14ac:dyDescent="0.25">
      <c r="A1878" s="167">
        <v>44377</v>
      </c>
      <c r="B1878">
        <v>33</v>
      </c>
      <c r="C1878" t="s">
        <v>101</v>
      </c>
      <c r="D1878">
        <v>0</v>
      </c>
      <c r="E1878">
        <v>0</v>
      </c>
      <c r="F1878">
        <v>0</v>
      </c>
      <c r="G1878">
        <f>SUMIF(C$2:C1878,Historico_y_Forms[[#This Row],[Proyecto]],D$2:D1878)</f>
        <v>0</v>
      </c>
      <c r="H1878">
        <f>SUMIF(C$2:C1878,Historico_y_Forms[[#This Row],[Proyecto]],F$2:F1878)</f>
        <v>0</v>
      </c>
      <c r="I187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878">
        <f>SUMIF(C$2:C1878,Historico_y_Forms[[#This Row],[Proyecto]],E$2:E1878)</f>
        <v>0</v>
      </c>
    </row>
    <row r="1879" spans="1:10" x14ac:dyDescent="0.25">
      <c r="A1879" s="167">
        <v>44377</v>
      </c>
      <c r="B1879">
        <v>34</v>
      </c>
      <c r="C1879" t="s">
        <v>102</v>
      </c>
      <c r="D1879">
        <v>0</v>
      </c>
      <c r="E1879">
        <v>0</v>
      </c>
      <c r="F1879">
        <v>0</v>
      </c>
      <c r="G1879">
        <f>SUMIF(C$2:C1879,Historico_y_Forms[[#This Row],[Proyecto]],D$2:D1879)</f>
        <v>0</v>
      </c>
      <c r="H1879">
        <f>SUMIF(C$2:C1879,Historico_y_Forms[[#This Row],[Proyecto]],F$2:F1879)</f>
        <v>0</v>
      </c>
      <c r="I187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879">
        <f>SUMIF(C$2:C1879,Historico_y_Forms[[#This Row],[Proyecto]],E$2:E1879)</f>
        <v>0</v>
      </c>
    </row>
    <row r="1880" spans="1:10" x14ac:dyDescent="0.25">
      <c r="A1880" s="167">
        <v>44377</v>
      </c>
      <c r="B1880">
        <v>29</v>
      </c>
      <c r="C1880" t="s">
        <v>32</v>
      </c>
      <c r="D1880">
        <v>0</v>
      </c>
      <c r="E1880">
        <v>0</v>
      </c>
      <c r="F1880">
        <v>0</v>
      </c>
      <c r="G1880">
        <f>SUMIF(C$2:C1880,Historico_y_Forms[[#This Row],[Proyecto]],D$2:D1880)</f>
        <v>0</v>
      </c>
      <c r="H1880">
        <f>SUMIF(C$2:C1880,Historico_y_Forms[[#This Row],[Proyecto]],F$2:F1880)</f>
        <v>0</v>
      </c>
      <c r="I18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80">
        <f>SUMIF(C$2:C1880,Historico_y_Forms[[#This Row],[Proyecto]],E$2:E1880)</f>
        <v>0</v>
      </c>
    </row>
    <row r="1881" spans="1:10" x14ac:dyDescent="0.25">
      <c r="A1881" s="167">
        <v>44377</v>
      </c>
      <c r="B1881">
        <v>30</v>
      </c>
      <c r="C1881" t="s">
        <v>33</v>
      </c>
      <c r="D1881">
        <v>0</v>
      </c>
      <c r="E1881">
        <v>0</v>
      </c>
      <c r="F1881">
        <v>0</v>
      </c>
      <c r="G1881">
        <f>SUMIF(C$2:C1881,Historico_y_Forms[[#This Row],[Proyecto]],D$2:D1881)</f>
        <v>0</v>
      </c>
      <c r="H1881">
        <f>SUMIF(C$2:C1881,Historico_y_Forms[[#This Row],[Proyecto]],F$2:F1881)</f>
        <v>0</v>
      </c>
      <c r="I18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881">
        <f>SUMIF(C$2:C1881,Historico_y_Forms[[#This Row],[Proyecto]],E$2:E1881)</f>
        <v>0</v>
      </c>
    </row>
    <row r="1882" spans="1:10" x14ac:dyDescent="0.25">
      <c r="A1882" s="167">
        <v>44377</v>
      </c>
      <c r="B1882">
        <v>9</v>
      </c>
      <c r="C1882" t="s">
        <v>130</v>
      </c>
      <c r="D1882">
        <v>0</v>
      </c>
      <c r="E1882">
        <v>0</v>
      </c>
      <c r="F1882">
        <v>0</v>
      </c>
      <c r="G1882">
        <f>SUMIF(C$2:C1882,Historico_y_Forms[[#This Row],[Proyecto]],D$2:D1882)</f>
        <v>0</v>
      </c>
      <c r="H1882">
        <f>SUMIF(C$2:C1882,Historico_y_Forms[[#This Row],[Proyecto]],F$2:F1882)</f>
        <v>0</v>
      </c>
      <c r="I1882">
        <f>VLOOKUP(Historico_y_Forms[[#This Row],[Proyecto]],Dim_Proyectos[[#All],[Proyecto]:[Fecha de terminacion]],5,0)-Historico_y_Forms[[#This Row],[Ventas acumuladas]]+Historico_y_Forms[[#This Row],[Desistimientos acumulados]]</f>
        <v>348</v>
      </c>
      <c r="J1882">
        <f>SUMIF(C$2:C1882,Historico_y_Forms[[#This Row],[Proyecto]],E$2:E1882)</f>
        <v>0</v>
      </c>
    </row>
    <row r="1883" spans="1:10" x14ac:dyDescent="0.25">
      <c r="A1883" s="167">
        <v>44377</v>
      </c>
      <c r="B1883">
        <v>35</v>
      </c>
      <c r="C1883" t="s">
        <v>144</v>
      </c>
      <c r="D1883">
        <v>0</v>
      </c>
      <c r="E1883">
        <v>0</v>
      </c>
      <c r="F1883">
        <v>0</v>
      </c>
      <c r="G1883">
        <f>SUMIF(C$2:C1883,Historico_y_Forms[[#This Row],[Proyecto]],D$2:D1883)</f>
        <v>0</v>
      </c>
      <c r="H1883">
        <f>SUMIF(C$2:C1883,Historico_y_Forms[[#This Row],[Proyecto]],F$2:F1883)</f>
        <v>0</v>
      </c>
      <c r="I18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83">
        <f>SUMIF(C$2:C1883,Historico_y_Forms[[#This Row],[Proyecto]],E$2:E1883)</f>
        <v>0</v>
      </c>
    </row>
    <row r="1884" spans="1:10" x14ac:dyDescent="0.25">
      <c r="A1884" s="167">
        <v>44377</v>
      </c>
      <c r="B1884">
        <v>42</v>
      </c>
      <c r="C1884" t="s">
        <v>151</v>
      </c>
      <c r="D1884">
        <v>0</v>
      </c>
      <c r="E1884">
        <v>0</v>
      </c>
      <c r="F1884">
        <v>0</v>
      </c>
      <c r="G1884">
        <f>SUMIF(C$2:C1884,Historico_y_Forms[[#This Row],[Proyecto]],D$2:D1884)</f>
        <v>321</v>
      </c>
      <c r="H1884">
        <f>SUMIF(C$2:C1884,Historico_y_Forms[[#This Row],[Proyecto]],F$2:F1884)</f>
        <v>15</v>
      </c>
      <c r="I18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884">
        <f>SUMIF(C$2:C1884,Historico_y_Forms[[#This Row],[Proyecto]],E$2:E1884)</f>
        <v>250</v>
      </c>
    </row>
    <row r="1885" spans="1:10" x14ac:dyDescent="0.25">
      <c r="A1885" s="167">
        <v>44377</v>
      </c>
      <c r="B1885">
        <v>39</v>
      </c>
      <c r="C1885" t="s">
        <v>178</v>
      </c>
      <c r="D1885">
        <v>0</v>
      </c>
      <c r="E1885">
        <v>0</v>
      </c>
      <c r="F1885">
        <v>0</v>
      </c>
      <c r="G1885">
        <f>SUMIF(C$2:C1885,Historico_y_Forms[[#This Row],[Proyecto]],D$2:D1885)</f>
        <v>184</v>
      </c>
      <c r="H1885">
        <f>SUMIF(C$2:C1885,Historico_y_Forms[[#This Row],[Proyecto]],F$2:F1885)</f>
        <v>12</v>
      </c>
      <c r="I188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885">
        <f>SUMIF(C$2:C1885,Historico_y_Forms[[#This Row],[Proyecto]],E$2:E1885)</f>
        <v>149</v>
      </c>
    </row>
    <row r="1886" spans="1:10" x14ac:dyDescent="0.25">
      <c r="A1886" s="167">
        <v>44377</v>
      </c>
      <c r="B1886">
        <v>36</v>
      </c>
      <c r="C1886" t="s">
        <v>145</v>
      </c>
      <c r="D1886">
        <v>0</v>
      </c>
      <c r="E1886">
        <v>0</v>
      </c>
      <c r="F1886">
        <v>0</v>
      </c>
      <c r="G1886">
        <f>SUMIF(C$2:C1886,Historico_y_Forms[[#This Row],[Proyecto]],D$2:D1886)</f>
        <v>243</v>
      </c>
      <c r="H1886">
        <f>SUMIF(C$2:C1886,Historico_y_Forms[[#This Row],[Proyecto]],F$2:F1886)</f>
        <v>11</v>
      </c>
      <c r="I18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886">
        <f>SUMIF(C$2:C1886,Historico_y_Forms[[#This Row],[Proyecto]],E$2:E1886)</f>
        <v>240</v>
      </c>
    </row>
    <row r="1887" spans="1:10" x14ac:dyDescent="0.25">
      <c r="A1887" s="167">
        <v>44377</v>
      </c>
      <c r="B1887">
        <v>43</v>
      </c>
      <c r="C1887" t="s">
        <v>153</v>
      </c>
      <c r="D1887">
        <v>0</v>
      </c>
      <c r="E1887">
        <v>0</v>
      </c>
      <c r="F1887">
        <v>0</v>
      </c>
      <c r="G1887">
        <f>SUMIF(C$2:C1887,Historico_y_Forms[[#This Row],[Proyecto]],D$2:D1887)</f>
        <v>89</v>
      </c>
      <c r="H1887">
        <f>SUMIF(C$2:C1887,Historico_y_Forms[[#This Row],[Proyecto]],F$2:F1887)</f>
        <v>6</v>
      </c>
      <c r="I188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87">
        <f>SUMIF(C$2:C1887,Historico_y_Forms[[#This Row],[Proyecto]],E$2:E1887)</f>
        <v>24</v>
      </c>
    </row>
    <row r="1888" spans="1:10" x14ac:dyDescent="0.25">
      <c r="A1888" s="167">
        <v>44377</v>
      </c>
      <c r="B1888">
        <v>21</v>
      </c>
      <c r="C1888" t="s">
        <v>139</v>
      </c>
      <c r="D1888">
        <v>0</v>
      </c>
      <c r="E1888">
        <v>0</v>
      </c>
      <c r="F1888">
        <v>0</v>
      </c>
      <c r="G1888">
        <f>SUMIF(C$2:C1888,Historico_y_Forms[[#This Row],[Proyecto]],D$2:D1888)</f>
        <v>0</v>
      </c>
      <c r="H1888">
        <f>SUMIF(C$2:C1888,Historico_y_Forms[[#This Row],[Proyecto]],F$2:F1888)</f>
        <v>0</v>
      </c>
      <c r="I188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888">
        <f>SUMIF(C$2:C1888,Historico_y_Forms[[#This Row],[Proyecto]],E$2:E1888)</f>
        <v>0</v>
      </c>
    </row>
    <row r="1889" spans="1:10" x14ac:dyDescent="0.25">
      <c r="A1889" s="167">
        <v>44377</v>
      </c>
      <c r="B1889">
        <v>2</v>
      </c>
      <c r="C1889" t="s">
        <v>51</v>
      </c>
      <c r="D1889">
        <v>3</v>
      </c>
      <c r="E1889">
        <v>0</v>
      </c>
      <c r="F1889">
        <v>0</v>
      </c>
      <c r="G1889">
        <f>SUMIF(C$2:C1889,Historico_y_Forms[[#This Row],[Proyecto]],D$2:D1889)</f>
        <v>231</v>
      </c>
      <c r="H1889">
        <f>SUMIF(C$2:C1889,Historico_y_Forms[[#This Row],[Proyecto]],F$2:F1889)</f>
        <v>3</v>
      </c>
      <c r="I18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89">
        <f>SUMIF(C$2:C1889,Historico_y_Forms[[#This Row],[Proyecto]],E$2:E1889)</f>
        <v>228</v>
      </c>
    </row>
    <row r="1890" spans="1:10" x14ac:dyDescent="0.25">
      <c r="A1890" s="167">
        <v>44377</v>
      </c>
      <c r="B1890">
        <v>3</v>
      </c>
      <c r="C1890" t="s">
        <v>52</v>
      </c>
      <c r="D1890">
        <v>22</v>
      </c>
      <c r="E1890">
        <v>15</v>
      </c>
      <c r="F1890">
        <v>3</v>
      </c>
      <c r="G1890">
        <f>SUMIF(C$2:C1890,Historico_y_Forms[[#This Row],[Proyecto]],D$2:D1890)</f>
        <v>126</v>
      </c>
      <c r="H1890">
        <f>SUMIF(C$2:C1890,Historico_y_Forms[[#This Row],[Proyecto]],F$2:F1890)</f>
        <v>5</v>
      </c>
      <c r="I1890">
        <f>VLOOKUP(Historico_y_Forms[[#This Row],[Proyecto]],Dim_Proyectos[[#All],[Proyecto]:[Fecha de terminacion]],5,0)-Historico_y_Forms[[#This Row],[Ventas acumuladas]]+Historico_y_Forms[[#This Row],[Desistimientos acumulados]]</f>
        <v>251</v>
      </c>
      <c r="J1890">
        <f>SUMIF(C$2:C1890,Historico_y_Forms[[#This Row],[Proyecto]],E$2:E1890)</f>
        <v>120</v>
      </c>
    </row>
    <row r="1891" spans="1:10" x14ac:dyDescent="0.25">
      <c r="A1891" s="167">
        <v>44377</v>
      </c>
      <c r="B1891">
        <v>1</v>
      </c>
      <c r="C1891" t="s">
        <v>50</v>
      </c>
      <c r="D1891">
        <v>2</v>
      </c>
      <c r="E1891">
        <v>0</v>
      </c>
      <c r="F1891">
        <v>4</v>
      </c>
      <c r="G1891">
        <f>SUMIF(C$2:C1891,Historico_y_Forms[[#This Row],[Proyecto]],D$2:D1891)</f>
        <v>588</v>
      </c>
      <c r="H1891">
        <f>SUMIF(C$2:C1891,Historico_y_Forms[[#This Row],[Proyecto]],F$2:F1891)</f>
        <v>102</v>
      </c>
      <c r="I189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891">
        <f>SUMIF(C$2:C1891,Historico_y_Forms[[#This Row],[Proyecto]],E$2:E1891)</f>
        <v>492</v>
      </c>
    </row>
    <row r="1892" spans="1:10" x14ac:dyDescent="0.25">
      <c r="A1892" s="167">
        <v>44408</v>
      </c>
      <c r="B1892">
        <v>22</v>
      </c>
      <c r="C1892" t="s">
        <v>140</v>
      </c>
      <c r="D1892">
        <v>0</v>
      </c>
      <c r="E1892">
        <v>0</v>
      </c>
      <c r="F1892">
        <v>0</v>
      </c>
      <c r="G1892">
        <f>SUMIF(C$2:C1892,Historico_y_Forms[[#This Row],[Proyecto]],D$2:D1892)</f>
        <v>0</v>
      </c>
      <c r="H1892">
        <f>SUMIF(C$2:C1892,Historico_y_Forms[[#This Row],[Proyecto]],F$2:F1892)</f>
        <v>0</v>
      </c>
      <c r="I18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892">
        <f>SUMIF(C$2:C1892,Historico_y_Forms[[#This Row],[Proyecto]],E$2:E1892)</f>
        <v>0</v>
      </c>
    </row>
    <row r="1893" spans="1:10" x14ac:dyDescent="0.25">
      <c r="A1893" s="167">
        <v>44408</v>
      </c>
      <c r="B1893">
        <v>16</v>
      </c>
      <c r="C1893" t="s">
        <v>136</v>
      </c>
      <c r="D1893">
        <v>0</v>
      </c>
      <c r="E1893">
        <v>0</v>
      </c>
      <c r="F1893">
        <v>0</v>
      </c>
      <c r="G1893">
        <f>SUMIF(C$2:C1893,Historico_y_Forms[[#This Row],[Proyecto]],D$2:D1893)</f>
        <v>0</v>
      </c>
      <c r="H1893">
        <f>SUMIF(C$2:C1893,Historico_y_Forms[[#This Row],[Proyecto]],F$2:F1893)</f>
        <v>0</v>
      </c>
      <c r="I189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93">
        <f>SUMIF(C$2:C1893,Historico_y_Forms[[#This Row],[Proyecto]],E$2:E1893)</f>
        <v>0</v>
      </c>
    </row>
    <row r="1894" spans="1:10" x14ac:dyDescent="0.25">
      <c r="A1894" s="167">
        <v>44408</v>
      </c>
      <c r="B1894">
        <v>17</v>
      </c>
      <c r="C1894" t="s">
        <v>137</v>
      </c>
      <c r="D1894">
        <v>0</v>
      </c>
      <c r="E1894">
        <v>0</v>
      </c>
      <c r="F1894">
        <v>0</v>
      </c>
      <c r="G1894">
        <f>SUMIF(C$2:C1894,Historico_y_Forms[[#This Row],[Proyecto]],D$2:D1894)</f>
        <v>0</v>
      </c>
      <c r="H1894">
        <f>SUMIF(C$2:C1894,Historico_y_Forms[[#This Row],[Proyecto]],F$2:F1894)</f>
        <v>0</v>
      </c>
      <c r="I189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894">
        <f>SUMIF(C$2:C1894,Historico_y_Forms[[#This Row],[Proyecto]],E$2:E1894)</f>
        <v>0</v>
      </c>
    </row>
    <row r="1895" spans="1:10" x14ac:dyDescent="0.25">
      <c r="A1895" s="167">
        <v>44408</v>
      </c>
      <c r="B1895">
        <v>11</v>
      </c>
      <c r="C1895" t="s">
        <v>131</v>
      </c>
      <c r="D1895">
        <v>11</v>
      </c>
      <c r="E1895">
        <v>10</v>
      </c>
      <c r="F1895">
        <v>4</v>
      </c>
      <c r="G1895">
        <f>SUMIF(C$2:C1895,Historico_y_Forms[[#This Row],[Proyecto]],D$2:D1895)</f>
        <v>477</v>
      </c>
      <c r="H1895">
        <f>SUMIF(C$2:C1895,Historico_y_Forms[[#This Row],[Proyecto]],F$2:F1895)</f>
        <v>68</v>
      </c>
      <c r="I1895">
        <f>VLOOKUP(Historico_y_Forms[[#This Row],[Proyecto]],Dim_Proyectos[[#All],[Proyecto]:[Fecha de terminacion]],5,0)-Historico_y_Forms[[#This Row],[Ventas acumuladas]]+Historico_y_Forms[[#This Row],[Desistimientos acumulados]]</f>
        <v>204</v>
      </c>
      <c r="J1895">
        <f>SUMIF(C$2:C1895,Historico_y_Forms[[#This Row],[Proyecto]],E$2:E1895)</f>
        <v>385</v>
      </c>
    </row>
    <row r="1896" spans="1:10" x14ac:dyDescent="0.25">
      <c r="A1896" s="167">
        <v>44408</v>
      </c>
      <c r="B1896">
        <v>40</v>
      </c>
      <c r="C1896" t="s">
        <v>149</v>
      </c>
      <c r="D1896">
        <v>0</v>
      </c>
      <c r="E1896">
        <v>0</v>
      </c>
      <c r="F1896">
        <v>0</v>
      </c>
      <c r="G1896">
        <f>SUMIF(C$2:C1896,Historico_y_Forms[[#This Row],[Proyecto]],D$2:D1896)</f>
        <v>396</v>
      </c>
      <c r="H1896">
        <f>SUMIF(C$2:C1896,Historico_y_Forms[[#This Row],[Proyecto]],F$2:F1896)</f>
        <v>0</v>
      </c>
      <c r="I18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896">
        <f>SUMIF(C$2:C1896,Historico_y_Forms[[#This Row],[Proyecto]],E$2:E1896)</f>
        <v>0</v>
      </c>
    </row>
    <row r="1897" spans="1:10" x14ac:dyDescent="0.25">
      <c r="A1897" s="167">
        <v>44408</v>
      </c>
      <c r="B1897">
        <v>12</v>
      </c>
      <c r="C1897" t="s">
        <v>132</v>
      </c>
      <c r="D1897">
        <v>0</v>
      </c>
      <c r="E1897">
        <v>0</v>
      </c>
      <c r="F1897">
        <v>0</v>
      </c>
      <c r="G1897">
        <f>SUMIF(C$2:C1897,Historico_y_Forms[[#This Row],[Proyecto]],D$2:D1897)</f>
        <v>0</v>
      </c>
      <c r="H1897">
        <f>SUMIF(C$2:C1897,Historico_y_Forms[[#This Row],[Proyecto]],F$2:F1897)</f>
        <v>0</v>
      </c>
      <c r="I189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897">
        <f>SUMIF(C$2:C1897,Historico_y_Forms[[#This Row],[Proyecto]],E$2:E1897)</f>
        <v>0</v>
      </c>
    </row>
    <row r="1898" spans="1:10" x14ac:dyDescent="0.25">
      <c r="A1898" s="167">
        <v>44408</v>
      </c>
      <c r="B1898">
        <v>13</v>
      </c>
      <c r="C1898" t="s">
        <v>133</v>
      </c>
      <c r="D1898">
        <v>0</v>
      </c>
      <c r="E1898">
        <v>0</v>
      </c>
      <c r="F1898">
        <v>0</v>
      </c>
      <c r="G1898">
        <f>SUMIF(C$2:C1898,Historico_y_Forms[[#This Row],[Proyecto]],D$2:D1898)</f>
        <v>0</v>
      </c>
      <c r="H1898">
        <f>SUMIF(C$2:C1898,Historico_y_Forms[[#This Row],[Proyecto]],F$2:F1898)</f>
        <v>0</v>
      </c>
      <c r="I1898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898">
        <f>SUMIF(C$2:C1898,Historico_y_Forms[[#This Row],[Proyecto]],E$2:E1898)</f>
        <v>0</v>
      </c>
    </row>
    <row r="1899" spans="1:10" x14ac:dyDescent="0.25">
      <c r="A1899" s="167">
        <v>44408</v>
      </c>
      <c r="B1899">
        <v>14</v>
      </c>
      <c r="C1899" t="s">
        <v>134</v>
      </c>
      <c r="D1899">
        <v>0</v>
      </c>
      <c r="E1899">
        <v>0</v>
      </c>
      <c r="F1899">
        <v>0</v>
      </c>
      <c r="G1899">
        <f>SUMIF(C$2:C1899,Historico_y_Forms[[#This Row],[Proyecto]],D$2:D1899)</f>
        <v>0</v>
      </c>
      <c r="H1899">
        <f>SUMIF(C$2:C1899,Historico_y_Forms[[#This Row],[Proyecto]],F$2:F1899)</f>
        <v>0</v>
      </c>
      <c r="I189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899">
        <f>SUMIF(C$2:C1899,Historico_y_Forms[[#This Row],[Proyecto]],E$2:E1899)</f>
        <v>0</v>
      </c>
    </row>
    <row r="1900" spans="1:10" x14ac:dyDescent="0.25">
      <c r="A1900" s="167">
        <v>44408</v>
      </c>
      <c r="B1900">
        <v>15</v>
      </c>
      <c r="C1900" t="s">
        <v>135</v>
      </c>
      <c r="D1900">
        <v>0</v>
      </c>
      <c r="E1900">
        <v>0</v>
      </c>
      <c r="F1900">
        <v>0</v>
      </c>
      <c r="G1900">
        <f>SUMIF(C$2:C1900,Historico_y_Forms[[#This Row],[Proyecto]],D$2:D1900)</f>
        <v>0</v>
      </c>
      <c r="H1900">
        <f>SUMIF(C$2:C1900,Historico_y_Forms[[#This Row],[Proyecto]],F$2:F1900)</f>
        <v>0</v>
      </c>
      <c r="I190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00">
        <f>SUMIF(C$2:C1900,Historico_y_Forms[[#This Row],[Proyecto]],E$2:E1900)</f>
        <v>0</v>
      </c>
    </row>
    <row r="1901" spans="1:10" x14ac:dyDescent="0.25">
      <c r="A1901" s="167">
        <v>44408</v>
      </c>
      <c r="B1901">
        <v>41</v>
      </c>
      <c r="C1901" t="s">
        <v>150</v>
      </c>
      <c r="D1901">
        <v>0</v>
      </c>
      <c r="E1901">
        <v>0</v>
      </c>
      <c r="F1901">
        <v>0</v>
      </c>
      <c r="G1901">
        <f>SUMIF(C$2:C1901,Historico_y_Forms[[#This Row],[Proyecto]],D$2:D1901)</f>
        <v>158</v>
      </c>
      <c r="H1901">
        <f>SUMIF(C$2:C1901,Historico_y_Forms[[#This Row],[Proyecto]],F$2:F1901)</f>
        <v>2</v>
      </c>
      <c r="I19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01">
        <f>SUMIF(C$2:C1901,Historico_y_Forms[[#This Row],[Proyecto]],E$2:E1901)</f>
        <v>156</v>
      </c>
    </row>
    <row r="1902" spans="1:10" x14ac:dyDescent="0.25">
      <c r="A1902" s="167">
        <v>44408</v>
      </c>
      <c r="B1902">
        <v>10</v>
      </c>
      <c r="C1902" t="s">
        <v>81</v>
      </c>
      <c r="D1902">
        <v>0</v>
      </c>
      <c r="E1902">
        <v>0</v>
      </c>
      <c r="F1902">
        <v>0</v>
      </c>
      <c r="G1902">
        <f>SUMIF(C$2:C1902,Historico_y_Forms[[#This Row],[Proyecto]],D$2:D1902)</f>
        <v>0</v>
      </c>
      <c r="H1902">
        <f>SUMIF(C$2:C1902,Historico_y_Forms[[#This Row],[Proyecto]],F$2:F1902)</f>
        <v>0</v>
      </c>
      <c r="I190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02">
        <f>SUMIF(C$2:C1902,Historico_y_Forms[[#This Row],[Proyecto]],E$2:E1902)</f>
        <v>0</v>
      </c>
    </row>
    <row r="1903" spans="1:10" x14ac:dyDescent="0.25">
      <c r="A1903" s="167">
        <v>44408</v>
      </c>
      <c r="B1903">
        <v>23</v>
      </c>
      <c r="C1903" t="s">
        <v>142</v>
      </c>
      <c r="D1903">
        <v>0</v>
      </c>
      <c r="E1903">
        <v>0</v>
      </c>
      <c r="F1903">
        <v>0</v>
      </c>
      <c r="G1903">
        <f>SUMIF(C$2:C1903,Historico_y_Forms[[#This Row],[Proyecto]],D$2:D1903)</f>
        <v>105</v>
      </c>
      <c r="H1903">
        <f>SUMIF(C$2:C1903,Historico_y_Forms[[#This Row],[Proyecto]],F$2:F1903)</f>
        <v>4</v>
      </c>
      <c r="I19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03">
        <f>SUMIF(C$2:C1903,Historico_y_Forms[[#This Row],[Proyecto]],E$2:E1903)</f>
        <v>0</v>
      </c>
    </row>
    <row r="1904" spans="1:10" x14ac:dyDescent="0.25">
      <c r="A1904" s="167">
        <v>44408</v>
      </c>
      <c r="B1904">
        <v>24</v>
      </c>
      <c r="C1904" t="s">
        <v>143</v>
      </c>
      <c r="D1904">
        <v>1</v>
      </c>
      <c r="E1904">
        <v>0</v>
      </c>
      <c r="F1904">
        <v>0</v>
      </c>
      <c r="G1904">
        <f>SUMIF(C$2:C1904,Historico_y_Forms[[#This Row],[Proyecto]],D$2:D1904)</f>
        <v>123</v>
      </c>
      <c r="H1904">
        <f>SUMIF(C$2:C1904,Historico_y_Forms[[#This Row],[Proyecto]],F$2:F1904)</f>
        <v>23</v>
      </c>
      <c r="I190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04">
        <f>SUMIF(C$2:C1904,Historico_y_Forms[[#This Row],[Proyecto]],E$2:E1904)</f>
        <v>102</v>
      </c>
    </row>
    <row r="1905" spans="1:10" x14ac:dyDescent="0.25">
      <c r="A1905" s="167">
        <v>44408</v>
      </c>
      <c r="B1905">
        <v>25</v>
      </c>
      <c r="C1905" t="s">
        <v>92</v>
      </c>
      <c r="D1905">
        <v>0</v>
      </c>
      <c r="E1905">
        <v>0</v>
      </c>
      <c r="F1905">
        <v>0</v>
      </c>
      <c r="G1905">
        <f>SUMIF(C$2:C1905,Historico_y_Forms[[#This Row],[Proyecto]],D$2:D1905)</f>
        <v>0</v>
      </c>
      <c r="H1905">
        <f>SUMIF(C$2:C1905,Historico_y_Forms[[#This Row],[Proyecto]],F$2:F1905)</f>
        <v>0</v>
      </c>
      <c r="I190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05">
        <f>SUMIF(C$2:C1905,Historico_y_Forms[[#This Row],[Proyecto]],E$2:E1905)</f>
        <v>0</v>
      </c>
    </row>
    <row r="1906" spans="1:10" x14ac:dyDescent="0.25">
      <c r="A1906" s="167">
        <v>44408</v>
      </c>
      <c r="B1906">
        <v>26</v>
      </c>
      <c r="C1906" t="s">
        <v>141</v>
      </c>
      <c r="D1906">
        <v>5</v>
      </c>
      <c r="E1906">
        <v>5</v>
      </c>
      <c r="F1906">
        <v>0</v>
      </c>
      <c r="G1906">
        <f>SUMIF(C$2:C1906,Historico_y_Forms[[#This Row],[Proyecto]],D$2:D1906)</f>
        <v>71</v>
      </c>
      <c r="H1906">
        <f>SUMIF(C$2:C1906,Historico_y_Forms[[#This Row],[Proyecto]],F$2:F1906)</f>
        <v>0</v>
      </c>
      <c r="I1906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1906">
        <f>SUMIF(C$2:C1906,Historico_y_Forms[[#This Row],[Proyecto]],E$2:E1906)</f>
        <v>50</v>
      </c>
    </row>
    <row r="1907" spans="1:10" x14ac:dyDescent="0.25">
      <c r="A1907" s="167">
        <v>44408</v>
      </c>
      <c r="B1907">
        <v>7</v>
      </c>
      <c r="C1907" t="s">
        <v>128</v>
      </c>
      <c r="D1907">
        <v>0</v>
      </c>
      <c r="E1907">
        <v>0</v>
      </c>
      <c r="F1907">
        <v>0</v>
      </c>
      <c r="G1907">
        <f>SUMIF(C$2:C1907,Historico_y_Forms[[#This Row],[Proyecto]],D$2:D1907)</f>
        <v>0</v>
      </c>
      <c r="H1907">
        <f>SUMIF(C$2:C1907,Historico_y_Forms[[#This Row],[Proyecto]],F$2:F1907)</f>
        <v>0</v>
      </c>
      <c r="I1907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907">
        <f>SUMIF(C$2:C1907,Historico_y_Forms[[#This Row],[Proyecto]],E$2:E1907)</f>
        <v>0</v>
      </c>
    </row>
    <row r="1908" spans="1:10" x14ac:dyDescent="0.25">
      <c r="A1908" s="167">
        <v>44408</v>
      </c>
      <c r="B1908">
        <v>27</v>
      </c>
      <c r="C1908" t="s">
        <v>30</v>
      </c>
      <c r="D1908">
        <v>0</v>
      </c>
      <c r="E1908">
        <v>0</v>
      </c>
      <c r="F1908">
        <v>0</v>
      </c>
      <c r="G1908">
        <f>SUMIF(C$2:C1908,Historico_y_Forms[[#This Row],[Proyecto]],D$2:D1908)</f>
        <v>0</v>
      </c>
      <c r="H1908">
        <f>SUMIF(C$2:C1908,Historico_y_Forms[[#This Row],[Proyecto]],F$2:F1908)</f>
        <v>0</v>
      </c>
      <c r="I19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08">
        <f>SUMIF(C$2:C1908,Historico_y_Forms[[#This Row],[Proyecto]],E$2:E1908)</f>
        <v>0</v>
      </c>
    </row>
    <row r="1909" spans="1:10" x14ac:dyDescent="0.25">
      <c r="A1909" s="167">
        <v>44408</v>
      </c>
      <c r="B1909">
        <v>28</v>
      </c>
      <c r="C1909" t="s">
        <v>31</v>
      </c>
      <c r="D1909">
        <v>0</v>
      </c>
      <c r="E1909">
        <v>0</v>
      </c>
      <c r="F1909">
        <v>0</v>
      </c>
      <c r="G1909">
        <f>SUMIF(C$2:C1909,Historico_y_Forms[[#This Row],[Proyecto]],D$2:D1909)</f>
        <v>0</v>
      </c>
      <c r="H1909">
        <f>SUMIF(C$2:C1909,Historico_y_Forms[[#This Row],[Proyecto]],F$2:F1909)</f>
        <v>0</v>
      </c>
      <c r="I19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09">
        <f>SUMIF(C$2:C1909,Historico_y_Forms[[#This Row],[Proyecto]],E$2:E1909)</f>
        <v>0</v>
      </c>
    </row>
    <row r="1910" spans="1:10" x14ac:dyDescent="0.25">
      <c r="A1910" s="167">
        <v>44408</v>
      </c>
      <c r="B1910">
        <v>44</v>
      </c>
      <c r="C1910" t="s">
        <v>154</v>
      </c>
      <c r="D1910">
        <v>2</v>
      </c>
      <c r="E1910">
        <v>0</v>
      </c>
      <c r="F1910">
        <v>2</v>
      </c>
      <c r="G1910">
        <f>SUMIF(C$2:C1910,Historico_y_Forms[[#This Row],[Proyecto]],D$2:D1910)</f>
        <v>100</v>
      </c>
      <c r="H1910">
        <f>SUMIF(C$2:C1910,Historico_y_Forms[[#This Row],[Proyecto]],F$2:F1910)</f>
        <v>11</v>
      </c>
      <c r="I191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910">
        <f>SUMIF(C$2:C1910,Historico_y_Forms[[#This Row],[Proyecto]],E$2:E1910)</f>
        <v>96</v>
      </c>
    </row>
    <row r="1911" spans="1:10" x14ac:dyDescent="0.25">
      <c r="A1911" s="167">
        <v>44408</v>
      </c>
      <c r="B1911">
        <v>37</v>
      </c>
      <c r="C1911" t="s">
        <v>146</v>
      </c>
      <c r="D1911">
        <v>0</v>
      </c>
      <c r="E1911">
        <v>0</v>
      </c>
      <c r="F1911">
        <v>0</v>
      </c>
      <c r="G1911">
        <f>SUMIF(C$2:C1911,Historico_y_Forms[[#This Row],[Proyecto]],D$2:D1911)</f>
        <v>195</v>
      </c>
      <c r="H1911">
        <f>SUMIF(C$2:C1911,Historico_y_Forms[[#This Row],[Proyecto]],F$2:F1911)</f>
        <v>1</v>
      </c>
      <c r="I19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11">
        <f>SUMIF(C$2:C1911,Historico_y_Forms[[#This Row],[Proyecto]],E$2:E1911)</f>
        <v>196</v>
      </c>
    </row>
    <row r="1912" spans="1:10" x14ac:dyDescent="0.25">
      <c r="A1912" s="167">
        <v>44408</v>
      </c>
      <c r="B1912">
        <v>6</v>
      </c>
      <c r="C1912" t="s">
        <v>127</v>
      </c>
      <c r="D1912">
        <v>2</v>
      </c>
      <c r="E1912">
        <v>10</v>
      </c>
      <c r="F1912">
        <v>0</v>
      </c>
      <c r="G1912">
        <f>SUMIF(C$2:C1912,Historico_y_Forms[[#This Row],[Proyecto]],D$2:D1912)</f>
        <v>191</v>
      </c>
      <c r="H1912">
        <f>SUMIF(C$2:C1912,Historico_y_Forms[[#This Row],[Proyecto]],F$2:F1912)</f>
        <v>12</v>
      </c>
      <c r="I191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12">
        <f>SUMIF(C$2:C1912,Historico_y_Forms[[#This Row],[Proyecto]],E$2:E1912)</f>
        <v>175</v>
      </c>
    </row>
    <row r="1913" spans="1:10" x14ac:dyDescent="0.25">
      <c r="A1913" s="167">
        <v>44408</v>
      </c>
      <c r="B1913">
        <v>5</v>
      </c>
      <c r="C1913" t="s">
        <v>125</v>
      </c>
      <c r="D1913">
        <v>1</v>
      </c>
      <c r="E1913">
        <v>0</v>
      </c>
      <c r="F1913">
        <v>0</v>
      </c>
      <c r="G1913">
        <f>SUMIF(C$2:C1913,Historico_y_Forms[[#This Row],[Proyecto]],D$2:D1913)</f>
        <v>239</v>
      </c>
      <c r="H1913">
        <f>SUMIF(C$2:C1913,Historico_y_Forms[[#This Row],[Proyecto]],F$2:F1913)</f>
        <v>23</v>
      </c>
      <c r="I19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13">
        <f>SUMIF(C$2:C1913,Historico_y_Forms[[#This Row],[Proyecto]],E$2:E1913)</f>
        <v>216</v>
      </c>
    </row>
    <row r="1914" spans="1:10" x14ac:dyDescent="0.25">
      <c r="A1914" s="167">
        <v>44408</v>
      </c>
      <c r="B1914">
        <v>38</v>
      </c>
      <c r="C1914" t="s">
        <v>147</v>
      </c>
      <c r="D1914">
        <v>0</v>
      </c>
      <c r="E1914">
        <v>0</v>
      </c>
      <c r="F1914">
        <v>0</v>
      </c>
      <c r="G1914">
        <f>SUMIF(C$2:C1914,Historico_y_Forms[[#This Row],[Proyecto]],D$2:D1914)</f>
        <v>196</v>
      </c>
      <c r="H1914">
        <f>SUMIF(C$2:C1914,Historico_y_Forms[[#This Row],[Proyecto]],F$2:F1914)</f>
        <v>5</v>
      </c>
      <c r="I19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14">
        <f>SUMIF(C$2:C1914,Historico_y_Forms[[#This Row],[Proyecto]],E$2:E1914)</f>
        <v>0</v>
      </c>
    </row>
    <row r="1915" spans="1:10" x14ac:dyDescent="0.25">
      <c r="A1915" s="167">
        <v>44408</v>
      </c>
      <c r="B1915">
        <v>4</v>
      </c>
      <c r="C1915" t="s">
        <v>126</v>
      </c>
      <c r="D1915">
        <v>1</v>
      </c>
      <c r="E1915">
        <v>240</v>
      </c>
      <c r="F1915">
        <v>3</v>
      </c>
      <c r="G1915">
        <f>SUMIF(C$2:C1915,Historico_y_Forms[[#This Row],[Proyecto]],D$2:D1915)</f>
        <v>279</v>
      </c>
      <c r="H1915">
        <f>SUMIF(C$2:C1915,Historico_y_Forms[[#This Row],[Proyecto]],F$2:F1915)</f>
        <v>41</v>
      </c>
      <c r="I1915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15">
        <f>SUMIF(C$2:C1915,Historico_y_Forms[[#This Row],[Proyecto]],E$2:E1915)</f>
        <v>6631</v>
      </c>
    </row>
    <row r="1916" spans="1:10" x14ac:dyDescent="0.25">
      <c r="A1916" s="167">
        <v>44408</v>
      </c>
      <c r="B1916">
        <v>8</v>
      </c>
      <c r="C1916" t="s">
        <v>77</v>
      </c>
      <c r="D1916">
        <v>6</v>
      </c>
      <c r="E1916">
        <v>3</v>
      </c>
      <c r="F1916">
        <v>0</v>
      </c>
      <c r="G1916">
        <f>SUMIF(C$2:C1916,Historico_y_Forms[[#This Row],[Proyecto]],D$2:D1916)</f>
        <v>136</v>
      </c>
      <c r="H1916">
        <f>SUMIF(C$2:C1916,Historico_y_Forms[[#This Row],[Proyecto]],F$2:F1916)</f>
        <v>22</v>
      </c>
      <c r="I1916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1916">
        <f>SUMIF(C$2:C1916,Historico_y_Forms[[#This Row],[Proyecto]],E$2:E1916)</f>
        <v>114</v>
      </c>
    </row>
    <row r="1917" spans="1:10" x14ac:dyDescent="0.25">
      <c r="A1917" s="167">
        <v>44408</v>
      </c>
      <c r="B1917">
        <v>18</v>
      </c>
      <c r="C1917" t="s">
        <v>152</v>
      </c>
      <c r="D1917">
        <v>0</v>
      </c>
      <c r="E1917">
        <v>0</v>
      </c>
      <c r="F1917">
        <v>0</v>
      </c>
      <c r="G1917">
        <f>SUMIF(C$2:C1917,Historico_y_Forms[[#This Row],[Proyecto]],D$2:D1917)</f>
        <v>174</v>
      </c>
      <c r="H1917">
        <f>SUMIF(C$2:C1917,Historico_y_Forms[[#This Row],[Proyecto]],F$2:F1917)</f>
        <v>10</v>
      </c>
      <c r="I191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17">
        <f>SUMIF(C$2:C1917,Historico_y_Forms[[#This Row],[Proyecto]],E$2:E1917)</f>
        <v>176</v>
      </c>
    </row>
    <row r="1918" spans="1:10" x14ac:dyDescent="0.25">
      <c r="A1918" s="167">
        <v>44408</v>
      </c>
      <c r="B1918">
        <v>19</v>
      </c>
      <c r="C1918" t="s">
        <v>138</v>
      </c>
      <c r="D1918">
        <v>1</v>
      </c>
      <c r="E1918">
        <v>0</v>
      </c>
      <c r="F1918">
        <v>0</v>
      </c>
      <c r="G1918">
        <f>SUMIF(C$2:C1918,Historico_y_Forms[[#This Row],[Proyecto]],D$2:D1918)</f>
        <v>194</v>
      </c>
      <c r="H1918">
        <f>SUMIF(C$2:C1918,Historico_y_Forms[[#This Row],[Proyecto]],F$2:F1918)</f>
        <v>18</v>
      </c>
      <c r="I19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18">
        <f>SUMIF(C$2:C1918,Historico_y_Forms[[#This Row],[Proyecto]],E$2:E1918)</f>
        <v>176</v>
      </c>
    </row>
    <row r="1919" spans="1:10" x14ac:dyDescent="0.25">
      <c r="A1919" s="167">
        <v>44408</v>
      </c>
      <c r="B1919">
        <v>20</v>
      </c>
      <c r="C1919" t="s">
        <v>88</v>
      </c>
      <c r="D1919">
        <v>3</v>
      </c>
      <c r="E1919">
        <v>7</v>
      </c>
      <c r="F1919">
        <v>0</v>
      </c>
      <c r="G1919">
        <f>SUMIF(C$2:C1919,Historico_y_Forms[[#This Row],[Proyecto]],D$2:D1919)</f>
        <v>123</v>
      </c>
      <c r="H1919">
        <f>SUMIF(C$2:C1919,Historico_y_Forms[[#This Row],[Proyecto]],F$2:F1919)</f>
        <v>2</v>
      </c>
      <c r="I1919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1919">
        <f>SUMIF(C$2:C1919,Historico_y_Forms[[#This Row],[Proyecto]],E$2:E1919)</f>
        <v>67</v>
      </c>
    </row>
    <row r="1920" spans="1:10" x14ac:dyDescent="0.25">
      <c r="A1920" s="167">
        <v>44408</v>
      </c>
      <c r="B1920">
        <v>45</v>
      </c>
      <c r="C1920" t="s">
        <v>155</v>
      </c>
      <c r="D1920">
        <v>0</v>
      </c>
      <c r="E1920">
        <v>0</v>
      </c>
      <c r="F1920">
        <v>0</v>
      </c>
      <c r="G1920">
        <f>SUMIF(C$2:C1920,Historico_y_Forms[[#This Row],[Proyecto]],D$2:D1920)</f>
        <v>133</v>
      </c>
      <c r="H1920">
        <f>SUMIF(C$2:C1920,Historico_y_Forms[[#This Row],[Proyecto]],F$2:F1920)</f>
        <v>2</v>
      </c>
      <c r="I192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920">
        <f>SUMIF(C$2:C1920,Historico_y_Forms[[#This Row],[Proyecto]],E$2:E1920)</f>
        <v>0</v>
      </c>
    </row>
    <row r="1921" spans="1:10" x14ac:dyDescent="0.25">
      <c r="A1921" s="167">
        <v>44408</v>
      </c>
      <c r="B1921">
        <v>31</v>
      </c>
      <c r="C1921" t="s">
        <v>97</v>
      </c>
      <c r="D1921">
        <v>0</v>
      </c>
      <c r="E1921">
        <v>0</v>
      </c>
      <c r="F1921">
        <v>0</v>
      </c>
      <c r="G1921">
        <f>SUMIF(C$2:C1921,Historico_y_Forms[[#This Row],[Proyecto]],D$2:D1921)</f>
        <v>0</v>
      </c>
      <c r="H1921">
        <f>SUMIF(C$2:C1921,Historico_y_Forms[[#This Row],[Proyecto]],F$2:F1921)</f>
        <v>0</v>
      </c>
      <c r="I19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21">
        <f>SUMIF(C$2:C1921,Historico_y_Forms[[#This Row],[Proyecto]],E$2:E1921)</f>
        <v>0</v>
      </c>
    </row>
    <row r="1922" spans="1:10" x14ac:dyDescent="0.25">
      <c r="A1922" s="167">
        <v>44408</v>
      </c>
      <c r="B1922">
        <v>32</v>
      </c>
      <c r="C1922" t="s">
        <v>100</v>
      </c>
      <c r="D1922">
        <v>0</v>
      </c>
      <c r="E1922">
        <v>0</v>
      </c>
      <c r="F1922">
        <v>0</v>
      </c>
      <c r="G1922">
        <f>SUMIF(C$2:C1922,Historico_y_Forms[[#This Row],[Proyecto]],D$2:D1922)</f>
        <v>0</v>
      </c>
      <c r="H1922">
        <f>SUMIF(C$2:C1922,Historico_y_Forms[[#This Row],[Proyecto]],F$2:F1922)</f>
        <v>0</v>
      </c>
      <c r="I192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22">
        <f>SUMIF(C$2:C1922,Historico_y_Forms[[#This Row],[Proyecto]],E$2:E1922)</f>
        <v>0</v>
      </c>
    </row>
    <row r="1923" spans="1:10" x14ac:dyDescent="0.25">
      <c r="A1923" s="167">
        <v>44408</v>
      </c>
      <c r="B1923">
        <v>33</v>
      </c>
      <c r="C1923" t="s">
        <v>101</v>
      </c>
      <c r="D1923">
        <v>0</v>
      </c>
      <c r="E1923">
        <v>0</v>
      </c>
      <c r="F1923">
        <v>0</v>
      </c>
      <c r="G1923">
        <f>SUMIF(C$2:C1923,Historico_y_Forms[[#This Row],[Proyecto]],D$2:D1923)</f>
        <v>0</v>
      </c>
      <c r="H1923">
        <f>SUMIF(C$2:C1923,Historico_y_Forms[[#This Row],[Proyecto]],F$2:F1923)</f>
        <v>0</v>
      </c>
      <c r="I192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23">
        <f>SUMIF(C$2:C1923,Historico_y_Forms[[#This Row],[Proyecto]],E$2:E1923)</f>
        <v>0</v>
      </c>
    </row>
    <row r="1924" spans="1:10" x14ac:dyDescent="0.25">
      <c r="A1924" s="167">
        <v>44408</v>
      </c>
      <c r="B1924">
        <v>34</v>
      </c>
      <c r="C1924" t="s">
        <v>102</v>
      </c>
      <c r="D1924">
        <v>0</v>
      </c>
      <c r="E1924">
        <v>0</v>
      </c>
      <c r="F1924">
        <v>0</v>
      </c>
      <c r="G1924">
        <f>SUMIF(C$2:C1924,Historico_y_Forms[[#This Row],[Proyecto]],D$2:D1924)</f>
        <v>0</v>
      </c>
      <c r="H1924">
        <f>SUMIF(C$2:C1924,Historico_y_Forms[[#This Row],[Proyecto]],F$2:F1924)</f>
        <v>0</v>
      </c>
      <c r="I192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924">
        <f>SUMIF(C$2:C1924,Historico_y_Forms[[#This Row],[Proyecto]],E$2:E1924)</f>
        <v>0</v>
      </c>
    </row>
    <row r="1925" spans="1:10" x14ac:dyDescent="0.25">
      <c r="A1925" s="167">
        <v>44408</v>
      </c>
      <c r="B1925">
        <v>29</v>
      </c>
      <c r="C1925" t="s">
        <v>32</v>
      </c>
      <c r="D1925">
        <v>0</v>
      </c>
      <c r="E1925">
        <v>0</v>
      </c>
      <c r="F1925">
        <v>0</v>
      </c>
      <c r="G1925">
        <f>SUMIF(C$2:C1925,Historico_y_Forms[[#This Row],[Proyecto]],D$2:D1925)</f>
        <v>0</v>
      </c>
      <c r="H1925">
        <f>SUMIF(C$2:C1925,Historico_y_Forms[[#This Row],[Proyecto]],F$2:F1925)</f>
        <v>0</v>
      </c>
      <c r="I19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25">
        <f>SUMIF(C$2:C1925,Historico_y_Forms[[#This Row],[Proyecto]],E$2:E1925)</f>
        <v>0</v>
      </c>
    </row>
    <row r="1926" spans="1:10" x14ac:dyDescent="0.25">
      <c r="A1926" s="167">
        <v>44408</v>
      </c>
      <c r="B1926">
        <v>30</v>
      </c>
      <c r="C1926" t="s">
        <v>33</v>
      </c>
      <c r="D1926">
        <v>0</v>
      </c>
      <c r="E1926">
        <v>0</v>
      </c>
      <c r="F1926">
        <v>0</v>
      </c>
      <c r="G1926">
        <f>SUMIF(C$2:C1926,Historico_y_Forms[[#This Row],[Proyecto]],D$2:D1926)</f>
        <v>0</v>
      </c>
      <c r="H1926">
        <f>SUMIF(C$2:C1926,Historico_y_Forms[[#This Row],[Proyecto]],F$2:F1926)</f>
        <v>0</v>
      </c>
      <c r="I19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26">
        <f>SUMIF(C$2:C1926,Historico_y_Forms[[#This Row],[Proyecto]],E$2:E1926)</f>
        <v>0</v>
      </c>
    </row>
    <row r="1927" spans="1:10" x14ac:dyDescent="0.25">
      <c r="A1927" s="167">
        <v>44408</v>
      </c>
      <c r="B1927">
        <v>9</v>
      </c>
      <c r="C1927" t="s">
        <v>130</v>
      </c>
      <c r="D1927">
        <v>9</v>
      </c>
      <c r="E1927">
        <v>10</v>
      </c>
      <c r="F1927">
        <v>0</v>
      </c>
      <c r="G1927">
        <f>SUMIF(C$2:C1927,Historico_y_Forms[[#This Row],[Proyecto]],D$2:D1927)</f>
        <v>9</v>
      </c>
      <c r="H1927">
        <f>SUMIF(C$2:C1927,Historico_y_Forms[[#This Row],[Proyecto]],F$2:F1927)</f>
        <v>0</v>
      </c>
      <c r="I1927">
        <f>VLOOKUP(Historico_y_Forms[[#This Row],[Proyecto]],Dim_Proyectos[[#All],[Proyecto]:[Fecha de terminacion]],5,0)-Historico_y_Forms[[#This Row],[Ventas acumuladas]]+Historico_y_Forms[[#This Row],[Desistimientos acumulados]]</f>
        <v>339</v>
      </c>
      <c r="J1927">
        <f>SUMIF(C$2:C1927,Historico_y_Forms[[#This Row],[Proyecto]],E$2:E1927)</f>
        <v>10</v>
      </c>
    </row>
    <row r="1928" spans="1:10" x14ac:dyDescent="0.25">
      <c r="A1928" s="167">
        <v>44408</v>
      </c>
      <c r="B1928">
        <v>35</v>
      </c>
      <c r="C1928" t="s">
        <v>144</v>
      </c>
      <c r="D1928">
        <v>0</v>
      </c>
      <c r="E1928">
        <v>0</v>
      </c>
      <c r="F1928">
        <v>0</v>
      </c>
      <c r="G1928">
        <f>SUMIF(C$2:C1928,Historico_y_Forms[[#This Row],[Proyecto]],D$2:D1928)</f>
        <v>0</v>
      </c>
      <c r="H1928">
        <f>SUMIF(C$2:C1928,Historico_y_Forms[[#This Row],[Proyecto]],F$2:F1928)</f>
        <v>0</v>
      </c>
      <c r="I19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28">
        <f>SUMIF(C$2:C1928,Historico_y_Forms[[#This Row],[Proyecto]],E$2:E1928)</f>
        <v>0</v>
      </c>
    </row>
    <row r="1929" spans="1:10" x14ac:dyDescent="0.25">
      <c r="A1929" s="167">
        <v>44408</v>
      </c>
      <c r="B1929">
        <v>42</v>
      </c>
      <c r="C1929" t="s">
        <v>151</v>
      </c>
      <c r="D1929">
        <v>0</v>
      </c>
      <c r="E1929">
        <v>0</v>
      </c>
      <c r="F1929">
        <v>0</v>
      </c>
      <c r="G1929">
        <f>SUMIF(C$2:C1929,Historico_y_Forms[[#This Row],[Proyecto]],D$2:D1929)</f>
        <v>321</v>
      </c>
      <c r="H1929">
        <f>SUMIF(C$2:C1929,Historico_y_Forms[[#This Row],[Proyecto]],F$2:F1929)</f>
        <v>15</v>
      </c>
      <c r="I192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929">
        <f>SUMIF(C$2:C1929,Historico_y_Forms[[#This Row],[Proyecto]],E$2:E1929)</f>
        <v>250</v>
      </c>
    </row>
    <row r="1930" spans="1:10" x14ac:dyDescent="0.25">
      <c r="A1930" s="167">
        <v>44408</v>
      </c>
      <c r="B1930">
        <v>39</v>
      </c>
      <c r="C1930" t="s">
        <v>178</v>
      </c>
      <c r="D1930">
        <v>0</v>
      </c>
      <c r="E1930">
        <v>0</v>
      </c>
      <c r="F1930">
        <v>0</v>
      </c>
      <c r="G1930">
        <f>SUMIF(C$2:C1930,Historico_y_Forms[[#This Row],[Proyecto]],D$2:D1930)</f>
        <v>184</v>
      </c>
      <c r="H1930">
        <f>SUMIF(C$2:C1930,Historico_y_Forms[[#This Row],[Proyecto]],F$2:F1930)</f>
        <v>12</v>
      </c>
      <c r="I193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30">
        <f>SUMIF(C$2:C1930,Historico_y_Forms[[#This Row],[Proyecto]],E$2:E1930)</f>
        <v>149</v>
      </c>
    </row>
    <row r="1931" spans="1:10" x14ac:dyDescent="0.25">
      <c r="A1931" s="167">
        <v>44408</v>
      </c>
      <c r="B1931">
        <v>36</v>
      </c>
      <c r="C1931" t="s">
        <v>145</v>
      </c>
      <c r="D1931">
        <v>0</v>
      </c>
      <c r="E1931">
        <v>0</v>
      </c>
      <c r="F1931">
        <v>0</v>
      </c>
      <c r="G1931">
        <f>SUMIF(C$2:C1931,Historico_y_Forms[[#This Row],[Proyecto]],D$2:D1931)</f>
        <v>243</v>
      </c>
      <c r="H1931">
        <f>SUMIF(C$2:C1931,Historico_y_Forms[[#This Row],[Proyecto]],F$2:F1931)</f>
        <v>11</v>
      </c>
      <c r="I19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931">
        <f>SUMIF(C$2:C1931,Historico_y_Forms[[#This Row],[Proyecto]],E$2:E1931)</f>
        <v>240</v>
      </c>
    </row>
    <row r="1932" spans="1:10" x14ac:dyDescent="0.25">
      <c r="A1932" s="167">
        <v>44408</v>
      </c>
      <c r="B1932">
        <v>43</v>
      </c>
      <c r="C1932" t="s">
        <v>153</v>
      </c>
      <c r="D1932">
        <v>0</v>
      </c>
      <c r="E1932">
        <v>0</v>
      </c>
      <c r="F1932">
        <v>0</v>
      </c>
      <c r="G1932">
        <f>SUMIF(C$2:C1932,Historico_y_Forms[[#This Row],[Proyecto]],D$2:D1932)</f>
        <v>89</v>
      </c>
      <c r="H1932">
        <f>SUMIF(C$2:C1932,Historico_y_Forms[[#This Row],[Proyecto]],F$2:F1932)</f>
        <v>6</v>
      </c>
      <c r="I193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32">
        <f>SUMIF(C$2:C1932,Historico_y_Forms[[#This Row],[Proyecto]],E$2:E1932)</f>
        <v>24</v>
      </c>
    </row>
    <row r="1933" spans="1:10" x14ac:dyDescent="0.25">
      <c r="A1933" s="167">
        <v>44408</v>
      </c>
      <c r="B1933">
        <v>21</v>
      </c>
      <c r="C1933" t="s">
        <v>139</v>
      </c>
      <c r="D1933">
        <v>0</v>
      </c>
      <c r="E1933">
        <v>0</v>
      </c>
      <c r="F1933">
        <v>0</v>
      </c>
      <c r="G1933">
        <f>SUMIF(C$2:C1933,Historico_y_Forms[[#This Row],[Proyecto]],D$2:D1933)</f>
        <v>0</v>
      </c>
      <c r="H1933">
        <f>SUMIF(C$2:C1933,Historico_y_Forms[[#This Row],[Proyecto]],F$2:F1933)</f>
        <v>0</v>
      </c>
      <c r="I1933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933">
        <f>SUMIF(C$2:C1933,Historico_y_Forms[[#This Row],[Proyecto]],E$2:E1933)</f>
        <v>0</v>
      </c>
    </row>
    <row r="1934" spans="1:10" x14ac:dyDescent="0.25">
      <c r="A1934" s="167">
        <v>44408</v>
      </c>
      <c r="B1934">
        <v>2</v>
      </c>
      <c r="C1934" t="s">
        <v>51</v>
      </c>
      <c r="D1934">
        <v>0</v>
      </c>
      <c r="E1934">
        <v>0</v>
      </c>
      <c r="F1934">
        <v>1</v>
      </c>
      <c r="G1934">
        <f>SUMIF(C$2:C1934,Historico_y_Forms[[#This Row],[Proyecto]],D$2:D1934)</f>
        <v>231</v>
      </c>
      <c r="H1934">
        <f>SUMIF(C$2:C1934,Historico_y_Forms[[#This Row],[Proyecto]],F$2:F1934)</f>
        <v>4</v>
      </c>
      <c r="I19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34">
        <f>SUMIF(C$2:C1934,Historico_y_Forms[[#This Row],[Proyecto]],E$2:E1934)</f>
        <v>228</v>
      </c>
    </row>
    <row r="1935" spans="1:10" x14ac:dyDescent="0.25">
      <c r="A1935" s="167">
        <v>44408</v>
      </c>
      <c r="B1935">
        <v>3</v>
      </c>
      <c r="C1935" t="s">
        <v>52</v>
      </c>
      <c r="D1935">
        <v>19</v>
      </c>
      <c r="E1935">
        <v>15</v>
      </c>
      <c r="F1935">
        <v>3</v>
      </c>
      <c r="G1935">
        <f>SUMIF(C$2:C1935,Historico_y_Forms[[#This Row],[Proyecto]],D$2:D1935)</f>
        <v>145</v>
      </c>
      <c r="H1935">
        <f>SUMIF(C$2:C1935,Historico_y_Forms[[#This Row],[Proyecto]],F$2:F1935)</f>
        <v>8</v>
      </c>
      <c r="I1935">
        <f>VLOOKUP(Historico_y_Forms[[#This Row],[Proyecto]],Dim_Proyectos[[#All],[Proyecto]:[Fecha de terminacion]],5,0)-Historico_y_Forms[[#This Row],[Ventas acumuladas]]+Historico_y_Forms[[#This Row],[Desistimientos acumulados]]</f>
        <v>235</v>
      </c>
      <c r="J1935">
        <f>SUMIF(C$2:C1935,Historico_y_Forms[[#This Row],[Proyecto]],E$2:E1935)</f>
        <v>135</v>
      </c>
    </row>
    <row r="1936" spans="1:10" x14ac:dyDescent="0.25">
      <c r="A1936" s="167">
        <v>44408</v>
      </c>
      <c r="B1936">
        <v>1</v>
      </c>
      <c r="C1936" t="s">
        <v>50</v>
      </c>
      <c r="D1936">
        <v>3</v>
      </c>
      <c r="E1936">
        <v>0</v>
      </c>
      <c r="F1936">
        <v>3</v>
      </c>
      <c r="G1936">
        <f>SUMIF(C$2:C1936,Historico_y_Forms[[#This Row],[Proyecto]],D$2:D1936)</f>
        <v>591</v>
      </c>
      <c r="H1936">
        <f>SUMIF(C$2:C1936,Historico_y_Forms[[#This Row],[Proyecto]],F$2:F1936)</f>
        <v>105</v>
      </c>
      <c r="I193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36">
        <f>SUMIF(C$2:C1936,Historico_y_Forms[[#This Row],[Proyecto]],E$2:E1936)</f>
        <v>492</v>
      </c>
    </row>
    <row r="1937" spans="1:10" x14ac:dyDescent="0.25">
      <c r="A1937" s="167">
        <v>44439</v>
      </c>
      <c r="B1937">
        <v>22</v>
      </c>
      <c r="C1937" t="s">
        <v>140</v>
      </c>
      <c r="D1937">
        <v>0</v>
      </c>
      <c r="E1937">
        <v>0</v>
      </c>
      <c r="F1937">
        <v>0</v>
      </c>
      <c r="G1937">
        <f>SUMIF(C$2:C1937,Historico_y_Forms[[#This Row],[Proyecto]],D$2:D1937)</f>
        <v>0</v>
      </c>
      <c r="H1937">
        <f>SUMIF(C$2:C1937,Historico_y_Forms[[#This Row],[Proyecto]],F$2:F1937)</f>
        <v>0</v>
      </c>
      <c r="I19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937">
        <f>SUMIF(C$2:C1937,Historico_y_Forms[[#This Row],[Proyecto]],E$2:E1937)</f>
        <v>0</v>
      </c>
    </row>
    <row r="1938" spans="1:10" x14ac:dyDescent="0.25">
      <c r="A1938" s="167">
        <v>44439</v>
      </c>
      <c r="B1938">
        <v>16</v>
      </c>
      <c r="C1938" t="s">
        <v>136</v>
      </c>
      <c r="D1938">
        <v>0</v>
      </c>
      <c r="E1938">
        <v>0</v>
      </c>
      <c r="F1938">
        <v>0</v>
      </c>
      <c r="G1938">
        <f>SUMIF(C$2:C1938,Historico_y_Forms[[#This Row],[Proyecto]],D$2:D1938)</f>
        <v>0</v>
      </c>
      <c r="H1938">
        <f>SUMIF(C$2:C1938,Historico_y_Forms[[#This Row],[Proyecto]],F$2:F1938)</f>
        <v>0</v>
      </c>
      <c r="I193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38">
        <f>SUMIF(C$2:C1938,Historico_y_Forms[[#This Row],[Proyecto]],E$2:E1938)</f>
        <v>0</v>
      </c>
    </row>
    <row r="1939" spans="1:10" x14ac:dyDescent="0.25">
      <c r="A1939" s="167">
        <v>44439</v>
      </c>
      <c r="B1939">
        <v>17</v>
      </c>
      <c r="C1939" t="s">
        <v>137</v>
      </c>
      <c r="D1939">
        <v>0</v>
      </c>
      <c r="E1939">
        <v>0</v>
      </c>
      <c r="F1939">
        <v>0</v>
      </c>
      <c r="G1939">
        <f>SUMIF(C$2:C1939,Historico_y_Forms[[#This Row],[Proyecto]],D$2:D1939)</f>
        <v>0</v>
      </c>
      <c r="H1939">
        <f>SUMIF(C$2:C1939,Historico_y_Forms[[#This Row],[Proyecto]],F$2:F1939)</f>
        <v>0</v>
      </c>
      <c r="I193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39">
        <f>SUMIF(C$2:C1939,Historico_y_Forms[[#This Row],[Proyecto]],E$2:E1939)</f>
        <v>0</v>
      </c>
    </row>
    <row r="1940" spans="1:10" x14ac:dyDescent="0.25">
      <c r="A1940" s="167">
        <v>44439</v>
      </c>
      <c r="B1940">
        <v>11</v>
      </c>
      <c r="C1940" t="s">
        <v>131</v>
      </c>
      <c r="D1940">
        <v>7</v>
      </c>
      <c r="E1940">
        <v>10</v>
      </c>
      <c r="F1940">
        <v>4</v>
      </c>
      <c r="G1940">
        <f>SUMIF(C$2:C1940,Historico_y_Forms[[#This Row],[Proyecto]],D$2:D1940)</f>
        <v>484</v>
      </c>
      <c r="H1940">
        <f>SUMIF(C$2:C1940,Historico_y_Forms[[#This Row],[Proyecto]],F$2:F1940)</f>
        <v>72</v>
      </c>
      <c r="I1940">
        <f>VLOOKUP(Historico_y_Forms[[#This Row],[Proyecto]],Dim_Proyectos[[#All],[Proyecto]:[Fecha de terminacion]],5,0)-Historico_y_Forms[[#This Row],[Ventas acumuladas]]+Historico_y_Forms[[#This Row],[Desistimientos acumulados]]</f>
        <v>201</v>
      </c>
      <c r="J1940">
        <f>SUMIF(C$2:C1940,Historico_y_Forms[[#This Row],[Proyecto]],E$2:E1940)</f>
        <v>395</v>
      </c>
    </row>
    <row r="1941" spans="1:10" x14ac:dyDescent="0.25">
      <c r="A1941" s="167">
        <v>44439</v>
      </c>
      <c r="B1941">
        <v>40</v>
      </c>
      <c r="C1941" t="s">
        <v>149</v>
      </c>
      <c r="D1941">
        <v>0</v>
      </c>
      <c r="E1941">
        <v>0</v>
      </c>
      <c r="F1941">
        <v>0</v>
      </c>
      <c r="G1941">
        <f>SUMIF(C$2:C1941,Historico_y_Forms[[#This Row],[Proyecto]],D$2:D1941)</f>
        <v>396</v>
      </c>
      <c r="H1941">
        <f>SUMIF(C$2:C1941,Historico_y_Forms[[#This Row],[Proyecto]],F$2:F1941)</f>
        <v>0</v>
      </c>
      <c r="I19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41">
        <f>SUMIF(C$2:C1941,Historico_y_Forms[[#This Row],[Proyecto]],E$2:E1941)</f>
        <v>0</v>
      </c>
    </row>
    <row r="1942" spans="1:10" x14ac:dyDescent="0.25">
      <c r="A1942" s="167">
        <v>44439</v>
      </c>
      <c r="B1942">
        <v>12</v>
      </c>
      <c r="C1942" t="s">
        <v>132</v>
      </c>
      <c r="D1942">
        <v>0</v>
      </c>
      <c r="E1942">
        <v>0</v>
      </c>
      <c r="F1942">
        <v>0</v>
      </c>
      <c r="G1942">
        <f>SUMIF(C$2:C1942,Historico_y_Forms[[#This Row],[Proyecto]],D$2:D1942)</f>
        <v>0</v>
      </c>
      <c r="H1942">
        <f>SUMIF(C$2:C1942,Historico_y_Forms[[#This Row],[Proyecto]],F$2:F1942)</f>
        <v>0</v>
      </c>
      <c r="I194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942">
        <f>SUMIF(C$2:C1942,Historico_y_Forms[[#This Row],[Proyecto]],E$2:E1942)</f>
        <v>0</v>
      </c>
    </row>
    <row r="1943" spans="1:10" x14ac:dyDescent="0.25">
      <c r="A1943" s="167">
        <v>44439</v>
      </c>
      <c r="B1943">
        <v>13</v>
      </c>
      <c r="C1943" t="s">
        <v>133</v>
      </c>
      <c r="D1943">
        <v>0</v>
      </c>
      <c r="E1943">
        <v>0</v>
      </c>
      <c r="F1943">
        <v>0</v>
      </c>
      <c r="G1943">
        <f>SUMIF(C$2:C1943,Historico_y_Forms[[#This Row],[Proyecto]],D$2:D1943)</f>
        <v>0</v>
      </c>
      <c r="H1943">
        <f>SUMIF(C$2:C1943,Historico_y_Forms[[#This Row],[Proyecto]],F$2:F1943)</f>
        <v>0</v>
      </c>
      <c r="I1943">
        <f>VLOOKUP(Historico_y_Forms[[#This Row],[Proyecto]],Dim_Proyectos[[#All],[Proyecto]:[Fecha de terminacion]],5,0)-Historico_y_Forms[[#This Row],[Ventas acumuladas]]+Historico_y_Forms[[#This Row],[Desistimientos acumulados]]</f>
        <v>299</v>
      </c>
      <c r="J1943">
        <f>SUMIF(C$2:C1943,Historico_y_Forms[[#This Row],[Proyecto]],E$2:E1943)</f>
        <v>0</v>
      </c>
    </row>
    <row r="1944" spans="1:10" x14ac:dyDescent="0.25">
      <c r="A1944" s="167">
        <v>44439</v>
      </c>
      <c r="B1944">
        <v>14</v>
      </c>
      <c r="C1944" t="s">
        <v>134</v>
      </c>
      <c r="D1944">
        <v>0</v>
      </c>
      <c r="E1944">
        <v>0</v>
      </c>
      <c r="F1944">
        <v>0</v>
      </c>
      <c r="G1944">
        <f>SUMIF(C$2:C1944,Historico_y_Forms[[#This Row],[Proyecto]],D$2:D1944)</f>
        <v>0</v>
      </c>
      <c r="H1944">
        <f>SUMIF(C$2:C1944,Historico_y_Forms[[#This Row],[Proyecto]],F$2:F1944)</f>
        <v>0</v>
      </c>
      <c r="I194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944">
        <f>SUMIF(C$2:C1944,Historico_y_Forms[[#This Row],[Proyecto]],E$2:E1944)</f>
        <v>0</v>
      </c>
    </row>
    <row r="1945" spans="1:10" x14ac:dyDescent="0.25">
      <c r="A1945" s="167">
        <v>44439</v>
      </c>
      <c r="B1945">
        <v>15</v>
      </c>
      <c r="C1945" t="s">
        <v>135</v>
      </c>
      <c r="D1945">
        <v>0</v>
      </c>
      <c r="E1945">
        <v>0</v>
      </c>
      <c r="F1945">
        <v>0</v>
      </c>
      <c r="G1945">
        <f>SUMIF(C$2:C1945,Historico_y_Forms[[#This Row],[Proyecto]],D$2:D1945)</f>
        <v>0</v>
      </c>
      <c r="H1945">
        <f>SUMIF(C$2:C1945,Historico_y_Forms[[#This Row],[Proyecto]],F$2:F1945)</f>
        <v>0</v>
      </c>
      <c r="I194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45">
        <f>SUMIF(C$2:C1945,Historico_y_Forms[[#This Row],[Proyecto]],E$2:E1945)</f>
        <v>0</v>
      </c>
    </row>
    <row r="1946" spans="1:10" x14ac:dyDescent="0.25">
      <c r="A1946" s="167">
        <v>44439</v>
      </c>
      <c r="B1946">
        <v>41</v>
      </c>
      <c r="C1946" t="s">
        <v>150</v>
      </c>
      <c r="D1946">
        <v>0</v>
      </c>
      <c r="E1946">
        <v>0</v>
      </c>
      <c r="F1946">
        <v>0</v>
      </c>
      <c r="G1946">
        <f>SUMIF(C$2:C1946,Historico_y_Forms[[#This Row],[Proyecto]],D$2:D1946)</f>
        <v>158</v>
      </c>
      <c r="H1946">
        <f>SUMIF(C$2:C1946,Historico_y_Forms[[#This Row],[Proyecto]],F$2:F1946)</f>
        <v>2</v>
      </c>
      <c r="I19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46">
        <f>SUMIF(C$2:C1946,Historico_y_Forms[[#This Row],[Proyecto]],E$2:E1946)</f>
        <v>156</v>
      </c>
    </row>
    <row r="1947" spans="1:10" x14ac:dyDescent="0.25">
      <c r="A1947" s="167">
        <v>44439</v>
      </c>
      <c r="B1947">
        <v>10</v>
      </c>
      <c r="C1947" t="s">
        <v>81</v>
      </c>
      <c r="D1947">
        <v>0</v>
      </c>
      <c r="E1947">
        <v>0</v>
      </c>
      <c r="F1947">
        <v>0</v>
      </c>
      <c r="G1947">
        <f>SUMIF(C$2:C1947,Historico_y_Forms[[#This Row],[Proyecto]],D$2:D1947)</f>
        <v>0</v>
      </c>
      <c r="H1947">
        <f>SUMIF(C$2:C1947,Historico_y_Forms[[#This Row],[Proyecto]],F$2:F1947)</f>
        <v>0</v>
      </c>
      <c r="I194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47">
        <f>SUMIF(C$2:C1947,Historico_y_Forms[[#This Row],[Proyecto]],E$2:E1947)</f>
        <v>0</v>
      </c>
    </row>
    <row r="1948" spans="1:10" x14ac:dyDescent="0.25">
      <c r="A1948" s="167">
        <v>44439</v>
      </c>
      <c r="B1948">
        <v>23</v>
      </c>
      <c r="C1948" t="s">
        <v>142</v>
      </c>
      <c r="D1948">
        <v>0</v>
      </c>
      <c r="E1948">
        <v>0</v>
      </c>
      <c r="F1948">
        <v>0</v>
      </c>
      <c r="G1948">
        <f>SUMIF(C$2:C1948,Historico_y_Forms[[#This Row],[Proyecto]],D$2:D1948)</f>
        <v>105</v>
      </c>
      <c r="H1948">
        <f>SUMIF(C$2:C1948,Historico_y_Forms[[#This Row],[Proyecto]],F$2:F1948)</f>
        <v>4</v>
      </c>
      <c r="I19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48">
        <f>SUMIF(C$2:C1948,Historico_y_Forms[[#This Row],[Proyecto]],E$2:E1948)</f>
        <v>0</v>
      </c>
    </row>
    <row r="1949" spans="1:10" x14ac:dyDescent="0.25">
      <c r="A1949" s="167">
        <v>44439</v>
      </c>
      <c r="B1949">
        <v>24</v>
      </c>
      <c r="C1949" t="s">
        <v>143</v>
      </c>
      <c r="D1949">
        <v>0</v>
      </c>
      <c r="E1949">
        <v>0</v>
      </c>
      <c r="F1949">
        <v>0</v>
      </c>
      <c r="G1949">
        <f>SUMIF(C$2:C1949,Historico_y_Forms[[#This Row],[Proyecto]],D$2:D1949)</f>
        <v>123</v>
      </c>
      <c r="H1949">
        <f>SUMIF(C$2:C1949,Historico_y_Forms[[#This Row],[Proyecto]],F$2:F1949)</f>
        <v>23</v>
      </c>
      <c r="I194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49">
        <f>SUMIF(C$2:C1949,Historico_y_Forms[[#This Row],[Proyecto]],E$2:E1949)</f>
        <v>102</v>
      </c>
    </row>
    <row r="1950" spans="1:10" x14ac:dyDescent="0.25">
      <c r="A1950" s="167">
        <v>44439</v>
      </c>
      <c r="B1950">
        <v>25</v>
      </c>
      <c r="C1950" t="s">
        <v>92</v>
      </c>
      <c r="D1950">
        <v>0</v>
      </c>
      <c r="E1950">
        <v>0</v>
      </c>
      <c r="F1950">
        <v>0</v>
      </c>
      <c r="G1950">
        <f>SUMIF(C$2:C1950,Historico_y_Forms[[#This Row],[Proyecto]],D$2:D1950)</f>
        <v>0</v>
      </c>
      <c r="H1950">
        <f>SUMIF(C$2:C1950,Historico_y_Forms[[#This Row],[Proyecto]],F$2:F1950)</f>
        <v>0</v>
      </c>
      <c r="I195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50">
        <f>SUMIF(C$2:C1950,Historico_y_Forms[[#This Row],[Proyecto]],E$2:E1950)</f>
        <v>0</v>
      </c>
    </row>
    <row r="1951" spans="1:10" x14ac:dyDescent="0.25">
      <c r="A1951" s="167">
        <v>44439</v>
      </c>
      <c r="B1951">
        <v>26</v>
      </c>
      <c r="C1951" t="s">
        <v>141</v>
      </c>
      <c r="D1951">
        <v>6</v>
      </c>
      <c r="E1951">
        <v>5</v>
      </c>
      <c r="F1951">
        <v>0</v>
      </c>
      <c r="G1951">
        <f>SUMIF(C$2:C1951,Historico_y_Forms[[#This Row],[Proyecto]],D$2:D1951)</f>
        <v>77</v>
      </c>
      <c r="H1951">
        <f>SUMIF(C$2:C1951,Historico_y_Forms[[#This Row],[Proyecto]],F$2:F1951)</f>
        <v>0</v>
      </c>
      <c r="I1951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1951">
        <f>SUMIF(C$2:C1951,Historico_y_Forms[[#This Row],[Proyecto]],E$2:E1951)</f>
        <v>55</v>
      </c>
    </row>
    <row r="1952" spans="1:10" x14ac:dyDescent="0.25">
      <c r="A1952" s="167">
        <v>44439</v>
      </c>
      <c r="B1952">
        <v>7</v>
      </c>
      <c r="C1952" t="s">
        <v>128</v>
      </c>
      <c r="D1952">
        <v>0</v>
      </c>
      <c r="E1952">
        <v>0</v>
      </c>
      <c r="F1952">
        <v>0</v>
      </c>
      <c r="G1952">
        <f>SUMIF(C$2:C1952,Historico_y_Forms[[#This Row],[Proyecto]],D$2:D1952)</f>
        <v>0</v>
      </c>
      <c r="H1952">
        <f>SUMIF(C$2:C1952,Historico_y_Forms[[#This Row],[Proyecto]],F$2:F1952)</f>
        <v>0</v>
      </c>
      <c r="I1952">
        <f>VLOOKUP(Historico_y_Forms[[#This Row],[Proyecto]],Dim_Proyectos[[#All],[Proyecto]:[Fecha de terminacion]],5,0)-Historico_y_Forms[[#This Row],[Ventas acumuladas]]+Historico_y_Forms[[#This Row],[Desistimientos acumulados]]</f>
        <v>160</v>
      </c>
      <c r="J1952">
        <f>SUMIF(C$2:C1952,Historico_y_Forms[[#This Row],[Proyecto]],E$2:E1952)</f>
        <v>0</v>
      </c>
    </row>
    <row r="1953" spans="1:10" x14ac:dyDescent="0.25">
      <c r="A1953" s="167">
        <v>44439</v>
      </c>
      <c r="B1953">
        <v>27</v>
      </c>
      <c r="C1953" t="s">
        <v>30</v>
      </c>
      <c r="D1953">
        <v>0</v>
      </c>
      <c r="E1953">
        <v>0</v>
      </c>
      <c r="F1953">
        <v>0</v>
      </c>
      <c r="G1953">
        <f>SUMIF(C$2:C1953,Historico_y_Forms[[#This Row],[Proyecto]],D$2:D1953)</f>
        <v>0</v>
      </c>
      <c r="H1953">
        <f>SUMIF(C$2:C1953,Historico_y_Forms[[#This Row],[Proyecto]],F$2:F1953)</f>
        <v>0</v>
      </c>
      <c r="I19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53">
        <f>SUMIF(C$2:C1953,Historico_y_Forms[[#This Row],[Proyecto]],E$2:E1953)</f>
        <v>0</v>
      </c>
    </row>
    <row r="1954" spans="1:10" x14ac:dyDescent="0.25">
      <c r="A1954" s="167">
        <v>44439</v>
      </c>
      <c r="B1954">
        <v>28</v>
      </c>
      <c r="C1954" t="s">
        <v>31</v>
      </c>
      <c r="D1954">
        <v>0</v>
      </c>
      <c r="E1954">
        <v>0</v>
      </c>
      <c r="F1954">
        <v>0</v>
      </c>
      <c r="G1954">
        <f>SUMIF(C$2:C1954,Historico_y_Forms[[#This Row],[Proyecto]],D$2:D1954)</f>
        <v>0</v>
      </c>
      <c r="H1954">
        <f>SUMIF(C$2:C1954,Historico_y_Forms[[#This Row],[Proyecto]],F$2:F1954)</f>
        <v>0</v>
      </c>
      <c r="I19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54">
        <f>SUMIF(C$2:C1954,Historico_y_Forms[[#This Row],[Proyecto]],E$2:E1954)</f>
        <v>0</v>
      </c>
    </row>
    <row r="1955" spans="1:10" x14ac:dyDescent="0.25">
      <c r="A1955" s="167">
        <v>44439</v>
      </c>
      <c r="B1955">
        <v>44</v>
      </c>
      <c r="C1955" t="s">
        <v>154</v>
      </c>
      <c r="D1955">
        <v>0</v>
      </c>
      <c r="E1955">
        <v>0</v>
      </c>
      <c r="F1955">
        <v>0</v>
      </c>
      <c r="G1955">
        <f>SUMIF(C$2:C1955,Historico_y_Forms[[#This Row],[Proyecto]],D$2:D1955)</f>
        <v>100</v>
      </c>
      <c r="H1955">
        <f>SUMIF(C$2:C1955,Historico_y_Forms[[#This Row],[Proyecto]],F$2:F1955)</f>
        <v>11</v>
      </c>
      <c r="I195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1955">
        <f>SUMIF(C$2:C1955,Historico_y_Forms[[#This Row],[Proyecto]],E$2:E1955)</f>
        <v>96</v>
      </c>
    </row>
    <row r="1956" spans="1:10" x14ac:dyDescent="0.25">
      <c r="A1956" s="167">
        <v>44439</v>
      </c>
      <c r="B1956">
        <v>37</v>
      </c>
      <c r="C1956" t="s">
        <v>146</v>
      </c>
      <c r="D1956">
        <v>0</v>
      </c>
      <c r="E1956">
        <v>0</v>
      </c>
      <c r="F1956">
        <v>0</v>
      </c>
      <c r="G1956">
        <f>SUMIF(C$2:C1956,Historico_y_Forms[[#This Row],[Proyecto]],D$2:D1956)</f>
        <v>195</v>
      </c>
      <c r="H1956">
        <f>SUMIF(C$2:C1956,Historico_y_Forms[[#This Row],[Proyecto]],F$2:F1956)</f>
        <v>1</v>
      </c>
      <c r="I19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56">
        <f>SUMIF(C$2:C1956,Historico_y_Forms[[#This Row],[Proyecto]],E$2:E1956)</f>
        <v>196</v>
      </c>
    </row>
    <row r="1957" spans="1:10" x14ac:dyDescent="0.25">
      <c r="A1957" s="167">
        <v>44439</v>
      </c>
      <c r="B1957">
        <v>6</v>
      </c>
      <c r="C1957" t="s">
        <v>127</v>
      </c>
      <c r="D1957">
        <v>1</v>
      </c>
      <c r="E1957">
        <v>5</v>
      </c>
      <c r="F1957">
        <v>3</v>
      </c>
      <c r="G1957">
        <f>SUMIF(C$2:C1957,Historico_y_Forms[[#This Row],[Proyecto]],D$2:D1957)</f>
        <v>192</v>
      </c>
      <c r="H1957">
        <f>SUMIF(C$2:C1957,Historico_y_Forms[[#This Row],[Proyecto]],F$2:F1957)</f>
        <v>15</v>
      </c>
      <c r="I195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1957">
        <f>SUMIF(C$2:C1957,Historico_y_Forms[[#This Row],[Proyecto]],E$2:E1957)</f>
        <v>180</v>
      </c>
    </row>
    <row r="1958" spans="1:10" x14ac:dyDescent="0.25">
      <c r="A1958" s="167">
        <v>44439</v>
      </c>
      <c r="B1958">
        <v>5</v>
      </c>
      <c r="C1958" t="s">
        <v>125</v>
      </c>
      <c r="D1958">
        <v>1</v>
      </c>
      <c r="E1958">
        <v>0</v>
      </c>
      <c r="F1958">
        <v>1</v>
      </c>
      <c r="G1958">
        <f>SUMIF(C$2:C1958,Historico_y_Forms[[#This Row],[Proyecto]],D$2:D1958)</f>
        <v>240</v>
      </c>
      <c r="H1958">
        <f>SUMIF(C$2:C1958,Historico_y_Forms[[#This Row],[Proyecto]],F$2:F1958)</f>
        <v>24</v>
      </c>
      <c r="I19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58">
        <f>SUMIF(C$2:C1958,Historico_y_Forms[[#This Row],[Proyecto]],E$2:E1958)</f>
        <v>216</v>
      </c>
    </row>
    <row r="1959" spans="1:10" x14ac:dyDescent="0.25">
      <c r="A1959" s="167">
        <v>44439</v>
      </c>
      <c r="B1959">
        <v>38</v>
      </c>
      <c r="C1959" t="s">
        <v>147</v>
      </c>
      <c r="D1959">
        <v>0</v>
      </c>
      <c r="E1959">
        <v>0</v>
      </c>
      <c r="F1959">
        <v>0</v>
      </c>
      <c r="G1959">
        <f>SUMIF(C$2:C1959,Historico_y_Forms[[#This Row],[Proyecto]],D$2:D1959)</f>
        <v>196</v>
      </c>
      <c r="H1959">
        <f>SUMIF(C$2:C1959,Historico_y_Forms[[#This Row],[Proyecto]],F$2:F1959)</f>
        <v>5</v>
      </c>
      <c r="I19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59">
        <f>SUMIF(C$2:C1959,Historico_y_Forms[[#This Row],[Proyecto]],E$2:E1959)</f>
        <v>0</v>
      </c>
    </row>
    <row r="1960" spans="1:10" x14ac:dyDescent="0.25">
      <c r="A1960" s="167">
        <v>44439</v>
      </c>
      <c r="B1960">
        <v>4</v>
      </c>
      <c r="C1960" t="s">
        <v>126</v>
      </c>
      <c r="D1960">
        <v>2</v>
      </c>
      <c r="E1960">
        <v>240</v>
      </c>
      <c r="F1960">
        <v>0</v>
      </c>
      <c r="G1960">
        <f>SUMIF(C$2:C1960,Historico_y_Forms[[#This Row],[Proyecto]],D$2:D1960)</f>
        <v>281</v>
      </c>
      <c r="H1960">
        <f>SUMIF(C$2:C1960,Historico_y_Forms[[#This Row],[Proyecto]],F$2:F1960)</f>
        <v>41</v>
      </c>
      <c r="I19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60">
        <f>SUMIF(C$2:C1960,Historico_y_Forms[[#This Row],[Proyecto]],E$2:E1960)</f>
        <v>6871</v>
      </c>
    </row>
    <row r="1961" spans="1:10" x14ac:dyDescent="0.25">
      <c r="A1961" s="167">
        <v>44439</v>
      </c>
      <c r="B1961">
        <v>8</v>
      </c>
      <c r="C1961" t="s">
        <v>77</v>
      </c>
      <c r="D1961">
        <v>2</v>
      </c>
      <c r="E1961">
        <v>3</v>
      </c>
      <c r="F1961">
        <v>1</v>
      </c>
      <c r="G1961">
        <f>SUMIF(C$2:C1961,Historico_y_Forms[[#This Row],[Proyecto]],D$2:D1961)</f>
        <v>138</v>
      </c>
      <c r="H1961">
        <f>SUMIF(C$2:C1961,Historico_y_Forms[[#This Row],[Proyecto]],F$2:F1961)</f>
        <v>23</v>
      </c>
      <c r="I1961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1961">
        <f>SUMIF(C$2:C1961,Historico_y_Forms[[#This Row],[Proyecto]],E$2:E1961)</f>
        <v>117</v>
      </c>
    </row>
    <row r="1962" spans="1:10" x14ac:dyDescent="0.25">
      <c r="A1962" s="167">
        <v>44439</v>
      </c>
      <c r="B1962">
        <v>18</v>
      </c>
      <c r="C1962" t="s">
        <v>152</v>
      </c>
      <c r="D1962">
        <v>0</v>
      </c>
      <c r="E1962">
        <v>0</v>
      </c>
      <c r="F1962">
        <v>0</v>
      </c>
      <c r="G1962">
        <f>SUMIF(C$2:C1962,Historico_y_Forms[[#This Row],[Proyecto]],D$2:D1962)</f>
        <v>174</v>
      </c>
      <c r="H1962">
        <f>SUMIF(C$2:C1962,Historico_y_Forms[[#This Row],[Proyecto]],F$2:F1962)</f>
        <v>10</v>
      </c>
      <c r="I196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62">
        <f>SUMIF(C$2:C1962,Historico_y_Forms[[#This Row],[Proyecto]],E$2:E1962)</f>
        <v>176</v>
      </c>
    </row>
    <row r="1963" spans="1:10" x14ac:dyDescent="0.25">
      <c r="A1963" s="167">
        <v>44439</v>
      </c>
      <c r="B1963">
        <v>19</v>
      </c>
      <c r="C1963" t="s">
        <v>138</v>
      </c>
      <c r="D1963">
        <v>0</v>
      </c>
      <c r="E1963">
        <v>0</v>
      </c>
      <c r="F1963">
        <v>2</v>
      </c>
      <c r="G1963">
        <f>SUMIF(C$2:C1963,Historico_y_Forms[[#This Row],[Proyecto]],D$2:D1963)</f>
        <v>194</v>
      </c>
      <c r="H1963">
        <f>SUMIF(C$2:C1963,Historico_y_Forms[[#This Row],[Proyecto]],F$2:F1963)</f>
        <v>20</v>
      </c>
      <c r="I196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1963">
        <f>SUMIF(C$2:C1963,Historico_y_Forms[[#This Row],[Proyecto]],E$2:E1963)</f>
        <v>176</v>
      </c>
    </row>
    <row r="1964" spans="1:10" x14ac:dyDescent="0.25">
      <c r="A1964" s="167">
        <v>44439</v>
      </c>
      <c r="B1964">
        <v>20</v>
      </c>
      <c r="C1964" t="s">
        <v>88</v>
      </c>
      <c r="D1964">
        <v>9</v>
      </c>
      <c r="E1964">
        <v>7</v>
      </c>
      <c r="F1964">
        <v>2</v>
      </c>
      <c r="G1964">
        <f>SUMIF(C$2:C1964,Historico_y_Forms[[#This Row],[Proyecto]],D$2:D1964)</f>
        <v>132</v>
      </c>
      <c r="H1964">
        <f>SUMIF(C$2:C1964,Historico_y_Forms[[#This Row],[Proyecto]],F$2:F1964)</f>
        <v>4</v>
      </c>
      <c r="I1964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1964">
        <f>SUMIF(C$2:C1964,Historico_y_Forms[[#This Row],[Proyecto]],E$2:E1964)</f>
        <v>74</v>
      </c>
    </row>
    <row r="1965" spans="1:10" x14ac:dyDescent="0.25">
      <c r="A1965" s="167">
        <v>44439</v>
      </c>
      <c r="B1965">
        <v>45</v>
      </c>
      <c r="C1965" t="s">
        <v>155</v>
      </c>
      <c r="D1965">
        <v>0</v>
      </c>
      <c r="E1965">
        <v>0</v>
      </c>
      <c r="F1965">
        <v>0</v>
      </c>
      <c r="G1965">
        <f>SUMIF(C$2:C1965,Historico_y_Forms[[#This Row],[Proyecto]],D$2:D1965)</f>
        <v>133</v>
      </c>
      <c r="H1965">
        <f>SUMIF(C$2:C1965,Historico_y_Forms[[#This Row],[Proyecto]],F$2:F1965)</f>
        <v>2</v>
      </c>
      <c r="I196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1965">
        <f>SUMIF(C$2:C1965,Historico_y_Forms[[#This Row],[Proyecto]],E$2:E1965)</f>
        <v>0</v>
      </c>
    </row>
    <row r="1966" spans="1:10" x14ac:dyDescent="0.25">
      <c r="A1966" s="167">
        <v>44439</v>
      </c>
      <c r="B1966">
        <v>31</v>
      </c>
      <c r="C1966" t="s">
        <v>97</v>
      </c>
      <c r="D1966">
        <v>0</v>
      </c>
      <c r="E1966">
        <v>0</v>
      </c>
      <c r="F1966">
        <v>0</v>
      </c>
      <c r="G1966">
        <f>SUMIF(C$2:C1966,Historico_y_Forms[[#This Row],[Proyecto]],D$2:D1966)</f>
        <v>0</v>
      </c>
      <c r="H1966">
        <f>SUMIF(C$2:C1966,Historico_y_Forms[[#This Row],[Proyecto]],F$2:F1966)</f>
        <v>0</v>
      </c>
      <c r="I19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66">
        <f>SUMIF(C$2:C1966,Historico_y_Forms[[#This Row],[Proyecto]],E$2:E1966)</f>
        <v>0</v>
      </c>
    </row>
    <row r="1967" spans="1:10" x14ac:dyDescent="0.25">
      <c r="A1967" s="167">
        <v>44439</v>
      </c>
      <c r="B1967">
        <v>32</v>
      </c>
      <c r="C1967" t="s">
        <v>100</v>
      </c>
      <c r="D1967">
        <v>0</v>
      </c>
      <c r="E1967">
        <v>0</v>
      </c>
      <c r="F1967">
        <v>0</v>
      </c>
      <c r="G1967">
        <f>SUMIF(C$2:C1967,Historico_y_Forms[[#This Row],[Proyecto]],D$2:D1967)</f>
        <v>0</v>
      </c>
      <c r="H1967">
        <f>SUMIF(C$2:C1967,Historico_y_Forms[[#This Row],[Proyecto]],F$2:F1967)</f>
        <v>0</v>
      </c>
      <c r="I196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67">
        <f>SUMIF(C$2:C1967,Historico_y_Forms[[#This Row],[Proyecto]],E$2:E1967)</f>
        <v>0</v>
      </c>
    </row>
    <row r="1968" spans="1:10" x14ac:dyDescent="0.25">
      <c r="A1968" s="167">
        <v>44439</v>
      </c>
      <c r="B1968">
        <v>33</v>
      </c>
      <c r="C1968" t="s">
        <v>101</v>
      </c>
      <c r="D1968">
        <v>0</v>
      </c>
      <c r="E1968">
        <v>0</v>
      </c>
      <c r="F1968">
        <v>0</v>
      </c>
      <c r="G1968">
        <f>SUMIF(C$2:C1968,Historico_y_Forms[[#This Row],[Proyecto]],D$2:D1968)</f>
        <v>0</v>
      </c>
      <c r="H1968">
        <f>SUMIF(C$2:C1968,Historico_y_Forms[[#This Row],[Proyecto]],F$2:F1968)</f>
        <v>0</v>
      </c>
      <c r="I196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1968">
        <f>SUMIF(C$2:C1968,Historico_y_Forms[[#This Row],[Proyecto]],E$2:E1968)</f>
        <v>0</v>
      </c>
    </row>
    <row r="1969" spans="1:10" x14ac:dyDescent="0.25">
      <c r="A1969" s="167">
        <v>44439</v>
      </c>
      <c r="B1969">
        <v>34</v>
      </c>
      <c r="C1969" t="s">
        <v>102</v>
      </c>
      <c r="D1969">
        <v>0</v>
      </c>
      <c r="E1969">
        <v>0</v>
      </c>
      <c r="F1969">
        <v>0</v>
      </c>
      <c r="G1969">
        <f>SUMIF(C$2:C1969,Historico_y_Forms[[#This Row],[Proyecto]],D$2:D1969)</f>
        <v>0</v>
      </c>
      <c r="H1969">
        <f>SUMIF(C$2:C1969,Historico_y_Forms[[#This Row],[Proyecto]],F$2:F1969)</f>
        <v>0</v>
      </c>
      <c r="I196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1969">
        <f>SUMIF(C$2:C1969,Historico_y_Forms[[#This Row],[Proyecto]],E$2:E1969)</f>
        <v>0</v>
      </c>
    </row>
    <row r="1970" spans="1:10" x14ac:dyDescent="0.25">
      <c r="A1970" s="167">
        <v>44439</v>
      </c>
      <c r="B1970">
        <v>29</v>
      </c>
      <c r="C1970" t="s">
        <v>32</v>
      </c>
      <c r="D1970">
        <v>0</v>
      </c>
      <c r="E1970">
        <v>0</v>
      </c>
      <c r="F1970">
        <v>0</v>
      </c>
      <c r="G1970">
        <f>SUMIF(C$2:C1970,Historico_y_Forms[[#This Row],[Proyecto]],D$2:D1970)</f>
        <v>0</v>
      </c>
      <c r="H1970">
        <f>SUMIF(C$2:C1970,Historico_y_Forms[[#This Row],[Proyecto]],F$2:F1970)</f>
        <v>0</v>
      </c>
      <c r="I19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70">
        <f>SUMIF(C$2:C1970,Historico_y_Forms[[#This Row],[Proyecto]],E$2:E1970)</f>
        <v>0</v>
      </c>
    </row>
    <row r="1971" spans="1:10" x14ac:dyDescent="0.25">
      <c r="A1971" s="167">
        <v>44439</v>
      </c>
      <c r="B1971">
        <v>30</v>
      </c>
      <c r="C1971" t="s">
        <v>33</v>
      </c>
      <c r="D1971">
        <v>0</v>
      </c>
      <c r="E1971">
        <v>0</v>
      </c>
      <c r="F1971">
        <v>0</v>
      </c>
      <c r="G1971">
        <f>SUMIF(C$2:C1971,Historico_y_Forms[[#This Row],[Proyecto]],D$2:D1971)</f>
        <v>0</v>
      </c>
      <c r="H1971">
        <f>SUMIF(C$2:C1971,Historico_y_Forms[[#This Row],[Proyecto]],F$2:F1971)</f>
        <v>0</v>
      </c>
      <c r="I19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1971">
        <f>SUMIF(C$2:C1971,Historico_y_Forms[[#This Row],[Proyecto]],E$2:E1971)</f>
        <v>0</v>
      </c>
    </row>
    <row r="1972" spans="1:10" x14ac:dyDescent="0.25">
      <c r="A1972" s="167">
        <v>44439</v>
      </c>
      <c r="B1972">
        <v>9</v>
      </c>
      <c r="C1972" t="s">
        <v>130</v>
      </c>
      <c r="D1972">
        <v>14</v>
      </c>
      <c r="E1972">
        <v>10</v>
      </c>
      <c r="F1972">
        <v>0</v>
      </c>
      <c r="G1972">
        <f>SUMIF(C$2:C1972,Historico_y_Forms[[#This Row],[Proyecto]],D$2:D1972)</f>
        <v>23</v>
      </c>
      <c r="H1972">
        <f>SUMIF(C$2:C1972,Historico_y_Forms[[#This Row],[Proyecto]],F$2:F1972)</f>
        <v>0</v>
      </c>
      <c r="I1972">
        <f>VLOOKUP(Historico_y_Forms[[#This Row],[Proyecto]],Dim_Proyectos[[#All],[Proyecto]:[Fecha de terminacion]],5,0)-Historico_y_Forms[[#This Row],[Ventas acumuladas]]+Historico_y_Forms[[#This Row],[Desistimientos acumulados]]</f>
        <v>325</v>
      </c>
      <c r="J1972">
        <f>SUMIF(C$2:C1972,Historico_y_Forms[[#This Row],[Proyecto]],E$2:E1972)</f>
        <v>20</v>
      </c>
    </row>
    <row r="1973" spans="1:10" x14ac:dyDescent="0.25">
      <c r="A1973" s="167">
        <v>44439</v>
      </c>
      <c r="B1973">
        <v>35</v>
      </c>
      <c r="C1973" t="s">
        <v>144</v>
      </c>
      <c r="D1973">
        <v>0</v>
      </c>
      <c r="E1973">
        <v>0</v>
      </c>
      <c r="F1973">
        <v>0</v>
      </c>
      <c r="G1973">
        <f>SUMIF(C$2:C1973,Historico_y_Forms[[#This Row],[Proyecto]],D$2:D1973)</f>
        <v>0</v>
      </c>
      <c r="H1973">
        <f>SUMIF(C$2:C1973,Historico_y_Forms[[#This Row],[Proyecto]],F$2:F1973)</f>
        <v>0</v>
      </c>
      <c r="I19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73">
        <f>SUMIF(C$2:C1973,Historico_y_Forms[[#This Row],[Proyecto]],E$2:E1973)</f>
        <v>0</v>
      </c>
    </row>
    <row r="1974" spans="1:10" x14ac:dyDescent="0.25">
      <c r="A1974" s="167">
        <v>44439</v>
      </c>
      <c r="B1974">
        <v>42</v>
      </c>
      <c r="C1974" t="s">
        <v>151</v>
      </c>
      <c r="D1974">
        <v>0</v>
      </c>
      <c r="E1974">
        <v>0</v>
      </c>
      <c r="F1974">
        <v>0</v>
      </c>
      <c r="G1974">
        <f>SUMIF(C$2:C1974,Historico_y_Forms[[#This Row],[Proyecto]],D$2:D1974)</f>
        <v>321</v>
      </c>
      <c r="H1974">
        <f>SUMIF(C$2:C1974,Historico_y_Forms[[#This Row],[Proyecto]],F$2:F1974)</f>
        <v>15</v>
      </c>
      <c r="I19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1974">
        <f>SUMIF(C$2:C1974,Historico_y_Forms[[#This Row],[Proyecto]],E$2:E1974)</f>
        <v>250</v>
      </c>
    </row>
    <row r="1975" spans="1:10" x14ac:dyDescent="0.25">
      <c r="A1975" s="167">
        <v>44439</v>
      </c>
      <c r="B1975">
        <v>39</v>
      </c>
      <c r="C1975" t="s">
        <v>178</v>
      </c>
      <c r="D1975">
        <v>0</v>
      </c>
      <c r="E1975">
        <v>0</v>
      </c>
      <c r="F1975">
        <v>0</v>
      </c>
      <c r="G1975">
        <f>SUMIF(C$2:C1975,Historico_y_Forms[[#This Row],[Proyecto]],D$2:D1975)</f>
        <v>184</v>
      </c>
      <c r="H1975">
        <f>SUMIF(C$2:C1975,Historico_y_Forms[[#This Row],[Proyecto]],F$2:F1975)</f>
        <v>12</v>
      </c>
      <c r="I197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1975">
        <f>SUMIF(C$2:C1975,Historico_y_Forms[[#This Row],[Proyecto]],E$2:E1975)</f>
        <v>149</v>
      </c>
    </row>
    <row r="1976" spans="1:10" x14ac:dyDescent="0.25">
      <c r="A1976" s="167">
        <v>44439</v>
      </c>
      <c r="B1976">
        <v>36</v>
      </c>
      <c r="C1976" t="s">
        <v>145</v>
      </c>
      <c r="D1976">
        <v>0</v>
      </c>
      <c r="E1976">
        <v>0</v>
      </c>
      <c r="F1976">
        <v>0</v>
      </c>
      <c r="G1976">
        <f>SUMIF(C$2:C1976,Historico_y_Forms[[#This Row],[Proyecto]],D$2:D1976)</f>
        <v>243</v>
      </c>
      <c r="H1976">
        <f>SUMIF(C$2:C1976,Historico_y_Forms[[#This Row],[Proyecto]],F$2:F1976)</f>
        <v>11</v>
      </c>
      <c r="I19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1976">
        <f>SUMIF(C$2:C1976,Historico_y_Forms[[#This Row],[Proyecto]],E$2:E1976)</f>
        <v>240</v>
      </c>
    </row>
    <row r="1977" spans="1:10" x14ac:dyDescent="0.25">
      <c r="A1977" s="167">
        <v>44439</v>
      </c>
      <c r="B1977">
        <v>43</v>
      </c>
      <c r="C1977" t="s">
        <v>153</v>
      </c>
      <c r="D1977">
        <v>0</v>
      </c>
      <c r="E1977">
        <v>0</v>
      </c>
      <c r="F1977">
        <v>0</v>
      </c>
      <c r="G1977">
        <f>SUMIF(C$2:C1977,Historico_y_Forms[[#This Row],[Proyecto]],D$2:D1977)</f>
        <v>89</v>
      </c>
      <c r="H1977">
        <f>SUMIF(C$2:C1977,Historico_y_Forms[[#This Row],[Proyecto]],F$2:F1977)</f>
        <v>6</v>
      </c>
      <c r="I197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77">
        <f>SUMIF(C$2:C1977,Historico_y_Forms[[#This Row],[Proyecto]],E$2:E1977)</f>
        <v>24</v>
      </c>
    </row>
    <row r="1978" spans="1:10" x14ac:dyDescent="0.25">
      <c r="A1978" s="167">
        <v>44439</v>
      </c>
      <c r="B1978">
        <v>21</v>
      </c>
      <c r="C1978" t="s">
        <v>139</v>
      </c>
      <c r="D1978">
        <v>0</v>
      </c>
      <c r="E1978">
        <v>0</v>
      </c>
      <c r="F1978">
        <v>0</v>
      </c>
      <c r="G1978">
        <f>SUMIF(C$2:C1978,Historico_y_Forms[[#This Row],[Proyecto]],D$2:D1978)</f>
        <v>0</v>
      </c>
      <c r="H1978">
        <f>SUMIF(C$2:C1978,Historico_y_Forms[[#This Row],[Proyecto]],F$2:F1978)</f>
        <v>0</v>
      </c>
      <c r="I1978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1978">
        <f>SUMIF(C$2:C1978,Historico_y_Forms[[#This Row],[Proyecto]],E$2:E1978)</f>
        <v>0</v>
      </c>
    </row>
    <row r="1979" spans="1:10" x14ac:dyDescent="0.25">
      <c r="A1979" s="167">
        <v>44439</v>
      </c>
      <c r="B1979">
        <v>2</v>
      </c>
      <c r="C1979" t="s">
        <v>51</v>
      </c>
      <c r="D1979">
        <v>1</v>
      </c>
      <c r="E1979">
        <v>0</v>
      </c>
      <c r="F1979">
        <v>0</v>
      </c>
      <c r="G1979">
        <f>SUMIF(C$2:C1979,Historico_y_Forms[[#This Row],[Proyecto]],D$2:D1979)</f>
        <v>232</v>
      </c>
      <c r="H1979">
        <f>SUMIF(C$2:C1979,Historico_y_Forms[[#This Row],[Proyecto]],F$2:F1979)</f>
        <v>4</v>
      </c>
      <c r="I19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79">
        <f>SUMIF(C$2:C1979,Historico_y_Forms[[#This Row],[Proyecto]],E$2:E1979)</f>
        <v>228</v>
      </c>
    </row>
    <row r="1980" spans="1:10" x14ac:dyDescent="0.25">
      <c r="A1980" s="167">
        <v>44439</v>
      </c>
      <c r="B1980">
        <v>3</v>
      </c>
      <c r="C1980" t="s">
        <v>52</v>
      </c>
      <c r="D1980">
        <v>19</v>
      </c>
      <c r="E1980">
        <v>15</v>
      </c>
      <c r="F1980">
        <v>1</v>
      </c>
      <c r="G1980">
        <f>SUMIF(C$2:C1980,Historico_y_Forms[[#This Row],[Proyecto]],D$2:D1980)</f>
        <v>164</v>
      </c>
      <c r="H1980">
        <f>SUMIF(C$2:C1980,Historico_y_Forms[[#This Row],[Proyecto]],F$2:F1980)</f>
        <v>9</v>
      </c>
      <c r="I1980">
        <f>VLOOKUP(Historico_y_Forms[[#This Row],[Proyecto]],Dim_Proyectos[[#All],[Proyecto]:[Fecha de terminacion]],5,0)-Historico_y_Forms[[#This Row],[Ventas acumuladas]]+Historico_y_Forms[[#This Row],[Desistimientos acumulados]]</f>
        <v>217</v>
      </c>
      <c r="J1980">
        <f>SUMIF(C$2:C1980,Historico_y_Forms[[#This Row],[Proyecto]],E$2:E1980)</f>
        <v>150</v>
      </c>
    </row>
    <row r="1981" spans="1:10" x14ac:dyDescent="0.25">
      <c r="A1981" s="167">
        <v>44439</v>
      </c>
      <c r="B1981">
        <v>1</v>
      </c>
      <c r="C1981" t="s">
        <v>50</v>
      </c>
      <c r="D1981">
        <v>3</v>
      </c>
      <c r="E1981">
        <v>0</v>
      </c>
      <c r="F1981">
        <v>3</v>
      </c>
      <c r="G1981">
        <f>SUMIF(C$2:C1981,Historico_y_Forms[[#This Row],[Proyecto]],D$2:D1981)</f>
        <v>594</v>
      </c>
      <c r="H1981">
        <f>SUMIF(C$2:C1981,Historico_y_Forms[[#This Row],[Proyecto]],F$2:F1981)</f>
        <v>108</v>
      </c>
      <c r="I198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1981">
        <f>SUMIF(C$2:C1981,Historico_y_Forms[[#This Row],[Proyecto]],E$2:E1981)</f>
        <v>492</v>
      </c>
    </row>
    <row r="1982" spans="1:10" x14ac:dyDescent="0.25">
      <c r="A1982" s="167">
        <v>44469</v>
      </c>
      <c r="B1982">
        <v>22</v>
      </c>
      <c r="C1982" t="s">
        <v>140</v>
      </c>
      <c r="D1982">
        <v>0</v>
      </c>
      <c r="E1982">
        <v>0</v>
      </c>
      <c r="F1982">
        <v>0</v>
      </c>
      <c r="G1982">
        <f>SUMIF(C$2:C1982,Historico_y_Forms[[#This Row],[Proyecto]],D$2:D1982)</f>
        <v>0</v>
      </c>
      <c r="H1982">
        <f>SUMIF(C$2:C1982,Historico_y_Forms[[#This Row],[Proyecto]],F$2:F1982)</f>
        <v>0</v>
      </c>
      <c r="I19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1982">
        <f>SUMIF(C$2:C1982,Historico_y_Forms[[#This Row],[Proyecto]],E$2:E1982)</f>
        <v>0</v>
      </c>
    </row>
    <row r="1983" spans="1:10" x14ac:dyDescent="0.25">
      <c r="A1983" s="167">
        <v>44469</v>
      </c>
      <c r="B1983">
        <v>16</v>
      </c>
      <c r="C1983" t="s">
        <v>136</v>
      </c>
      <c r="D1983">
        <v>0</v>
      </c>
      <c r="E1983">
        <v>0</v>
      </c>
      <c r="F1983">
        <v>0</v>
      </c>
      <c r="G1983">
        <f>SUMIF(C$2:C1983,Historico_y_Forms[[#This Row],[Proyecto]],D$2:D1983)</f>
        <v>0</v>
      </c>
      <c r="H1983">
        <f>SUMIF(C$2:C1983,Historico_y_Forms[[#This Row],[Proyecto]],F$2:F1983)</f>
        <v>0</v>
      </c>
      <c r="I198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83">
        <f>SUMIF(C$2:C1983,Historico_y_Forms[[#This Row],[Proyecto]],E$2:E1983)</f>
        <v>0</v>
      </c>
    </row>
    <row r="1984" spans="1:10" x14ac:dyDescent="0.25">
      <c r="A1984" s="167">
        <v>44469</v>
      </c>
      <c r="B1984">
        <v>17</v>
      </c>
      <c r="C1984" t="s">
        <v>137</v>
      </c>
      <c r="D1984">
        <v>0</v>
      </c>
      <c r="E1984">
        <v>0</v>
      </c>
      <c r="F1984">
        <v>0</v>
      </c>
      <c r="G1984">
        <f>SUMIF(C$2:C1984,Historico_y_Forms[[#This Row],[Proyecto]],D$2:D1984)</f>
        <v>0</v>
      </c>
      <c r="H1984">
        <f>SUMIF(C$2:C1984,Historico_y_Forms[[#This Row],[Proyecto]],F$2:F1984)</f>
        <v>0</v>
      </c>
      <c r="I198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1984">
        <f>SUMIF(C$2:C1984,Historico_y_Forms[[#This Row],[Proyecto]],E$2:E1984)</f>
        <v>0</v>
      </c>
    </row>
    <row r="1985" spans="1:10" x14ac:dyDescent="0.25">
      <c r="A1985" s="167">
        <v>44469</v>
      </c>
      <c r="B1985">
        <v>11</v>
      </c>
      <c r="C1985" t="s">
        <v>131</v>
      </c>
      <c r="D1985">
        <v>11</v>
      </c>
      <c r="E1985">
        <v>10</v>
      </c>
      <c r="F1985">
        <v>6</v>
      </c>
      <c r="G1985">
        <f>SUMIF(C$2:C1985,Historico_y_Forms[[#This Row],[Proyecto]],D$2:D1985)</f>
        <v>495</v>
      </c>
      <c r="H1985">
        <f>SUMIF(C$2:C1985,Historico_y_Forms[[#This Row],[Proyecto]],F$2:F1985)</f>
        <v>78</v>
      </c>
      <c r="I1985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1985">
        <f>SUMIF(C$2:C1985,Historico_y_Forms[[#This Row],[Proyecto]],E$2:E1985)</f>
        <v>405</v>
      </c>
    </row>
    <row r="1986" spans="1:10" x14ac:dyDescent="0.25">
      <c r="A1986" s="167">
        <v>44469</v>
      </c>
      <c r="B1986">
        <v>40</v>
      </c>
      <c r="C1986" t="s">
        <v>149</v>
      </c>
      <c r="D1986">
        <v>0</v>
      </c>
      <c r="E1986">
        <v>0</v>
      </c>
      <c r="F1986">
        <v>0</v>
      </c>
      <c r="G1986">
        <f>SUMIF(C$2:C1986,Historico_y_Forms[[#This Row],[Proyecto]],D$2:D1986)</f>
        <v>396</v>
      </c>
      <c r="H1986">
        <f>SUMIF(C$2:C1986,Historico_y_Forms[[#This Row],[Proyecto]],F$2:F1986)</f>
        <v>0</v>
      </c>
      <c r="I19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86">
        <f>SUMIF(C$2:C1986,Historico_y_Forms[[#This Row],[Proyecto]],E$2:E1986)</f>
        <v>0</v>
      </c>
    </row>
    <row r="1987" spans="1:10" x14ac:dyDescent="0.25">
      <c r="A1987" s="167">
        <v>44469</v>
      </c>
      <c r="B1987">
        <v>12</v>
      </c>
      <c r="C1987" t="s">
        <v>132</v>
      </c>
      <c r="D1987">
        <v>0</v>
      </c>
      <c r="E1987">
        <v>0</v>
      </c>
      <c r="F1987">
        <v>0</v>
      </c>
      <c r="G1987">
        <f>SUMIF(C$2:C1987,Historico_y_Forms[[#This Row],[Proyecto]],D$2:D1987)</f>
        <v>0</v>
      </c>
      <c r="H1987">
        <f>SUMIF(C$2:C1987,Historico_y_Forms[[#This Row],[Proyecto]],F$2:F1987)</f>
        <v>0</v>
      </c>
      <c r="I198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1987">
        <f>SUMIF(C$2:C1987,Historico_y_Forms[[#This Row],[Proyecto]],E$2:E1987)</f>
        <v>0</v>
      </c>
    </row>
    <row r="1988" spans="1:10" x14ac:dyDescent="0.25">
      <c r="A1988" s="167">
        <v>44469</v>
      </c>
      <c r="B1988">
        <v>13</v>
      </c>
      <c r="C1988" t="s">
        <v>133</v>
      </c>
      <c r="D1988">
        <v>55</v>
      </c>
      <c r="E1988">
        <v>10</v>
      </c>
      <c r="F1988">
        <v>0</v>
      </c>
      <c r="G1988">
        <f>SUMIF(C$2:C1988,Historico_y_Forms[[#This Row],[Proyecto]],D$2:D1988)</f>
        <v>55</v>
      </c>
      <c r="H1988">
        <f>SUMIF(C$2:C1988,Historico_y_Forms[[#This Row],[Proyecto]],F$2:F1988)</f>
        <v>0</v>
      </c>
      <c r="I1988">
        <f>VLOOKUP(Historico_y_Forms[[#This Row],[Proyecto]],Dim_Proyectos[[#All],[Proyecto]:[Fecha de terminacion]],5,0)-Historico_y_Forms[[#This Row],[Ventas acumuladas]]+Historico_y_Forms[[#This Row],[Desistimientos acumulados]]</f>
        <v>244</v>
      </c>
      <c r="J1988">
        <f>SUMIF(C$2:C1988,Historico_y_Forms[[#This Row],[Proyecto]],E$2:E1988)</f>
        <v>10</v>
      </c>
    </row>
    <row r="1989" spans="1:10" x14ac:dyDescent="0.25">
      <c r="A1989" s="167">
        <v>44469</v>
      </c>
      <c r="B1989">
        <v>14</v>
      </c>
      <c r="C1989" t="s">
        <v>134</v>
      </c>
      <c r="D1989">
        <v>0</v>
      </c>
      <c r="E1989">
        <v>0</v>
      </c>
      <c r="F1989">
        <v>0</v>
      </c>
      <c r="G1989">
        <f>SUMIF(C$2:C1989,Historico_y_Forms[[#This Row],[Proyecto]],D$2:D1989)</f>
        <v>0</v>
      </c>
      <c r="H1989">
        <f>SUMIF(C$2:C1989,Historico_y_Forms[[#This Row],[Proyecto]],F$2:F1989)</f>
        <v>0</v>
      </c>
      <c r="I198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1989">
        <f>SUMIF(C$2:C1989,Historico_y_Forms[[#This Row],[Proyecto]],E$2:E1989)</f>
        <v>0</v>
      </c>
    </row>
    <row r="1990" spans="1:10" x14ac:dyDescent="0.25">
      <c r="A1990" s="167">
        <v>44469</v>
      </c>
      <c r="B1990">
        <v>15</v>
      </c>
      <c r="C1990" t="s">
        <v>135</v>
      </c>
      <c r="D1990">
        <v>0</v>
      </c>
      <c r="E1990">
        <v>0</v>
      </c>
      <c r="F1990">
        <v>0</v>
      </c>
      <c r="G1990">
        <f>SUMIF(C$2:C1990,Historico_y_Forms[[#This Row],[Proyecto]],D$2:D1990)</f>
        <v>0</v>
      </c>
      <c r="H1990">
        <f>SUMIF(C$2:C1990,Historico_y_Forms[[#This Row],[Proyecto]],F$2:F1990)</f>
        <v>0</v>
      </c>
      <c r="I199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1990">
        <f>SUMIF(C$2:C1990,Historico_y_Forms[[#This Row],[Proyecto]],E$2:E1990)</f>
        <v>0</v>
      </c>
    </row>
    <row r="1991" spans="1:10" x14ac:dyDescent="0.25">
      <c r="A1991" s="167">
        <v>44469</v>
      </c>
      <c r="B1991">
        <v>41</v>
      </c>
      <c r="C1991" t="s">
        <v>150</v>
      </c>
      <c r="D1991">
        <v>0</v>
      </c>
      <c r="E1991">
        <v>0</v>
      </c>
      <c r="F1991">
        <v>0</v>
      </c>
      <c r="G1991">
        <f>SUMIF(C$2:C1991,Historico_y_Forms[[#This Row],[Proyecto]],D$2:D1991)</f>
        <v>158</v>
      </c>
      <c r="H1991">
        <f>SUMIF(C$2:C1991,Historico_y_Forms[[#This Row],[Proyecto]],F$2:F1991)</f>
        <v>2</v>
      </c>
      <c r="I19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1991">
        <f>SUMIF(C$2:C1991,Historico_y_Forms[[#This Row],[Proyecto]],E$2:E1991)</f>
        <v>156</v>
      </c>
    </row>
    <row r="1992" spans="1:10" x14ac:dyDescent="0.25">
      <c r="A1992" s="167">
        <v>44469</v>
      </c>
      <c r="B1992">
        <v>10</v>
      </c>
      <c r="C1992" t="s">
        <v>81</v>
      </c>
      <c r="D1992">
        <v>0</v>
      </c>
      <c r="E1992">
        <v>0</v>
      </c>
      <c r="F1992">
        <v>0</v>
      </c>
      <c r="G1992">
        <f>SUMIF(C$2:C1992,Historico_y_Forms[[#This Row],[Proyecto]],D$2:D1992)</f>
        <v>0</v>
      </c>
      <c r="H1992">
        <f>SUMIF(C$2:C1992,Historico_y_Forms[[#This Row],[Proyecto]],F$2:F1992)</f>
        <v>0</v>
      </c>
      <c r="I1992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1992">
        <f>SUMIF(C$2:C1992,Historico_y_Forms[[#This Row],[Proyecto]],E$2:E1992)</f>
        <v>0</v>
      </c>
    </row>
    <row r="1993" spans="1:10" x14ac:dyDescent="0.25">
      <c r="A1993" s="167">
        <v>44469</v>
      </c>
      <c r="B1993">
        <v>23</v>
      </c>
      <c r="C1993" t="s">
        <v>142</v>
      </c>
      <c r="D1993">
        <v>0</v>
      </c>
      <c r="E1993">
        <v>0</v>
      </c>
      <c r="F1993">
        <v>0</v>
      </c>
      <c r="G1993">
        <f>SUMIF(C$2:C1993,Historico_y_Forms[[#This Row],[Proyecto]],D$2:D1993)</f>
        <v>105</v>
      </c>
      <c r="H1993">
        <f>SUMIF(C$2:C1993,Historico_y_Forms[[#This Row],[Proyecto]],F$2:F1993)</f>
        <v>4</v>
      </c>
      <c r="I19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93">
        <f>SUMIF(C$2:C1993,Historico_y_Forms[[#This Row],[Proyecto]],E$2:E1993)</f>
        <v>0</v>
      </c>
    </row>
    <row r="1994" spans="1:10" x14ac:dyDescent="0.25">
      <c r="A1994" s="167">
        <v>44469</v>
      </c>
      <c r="B1994">
        <v>24</v>
      </c>
      <c r="C1994" t="s">
        <v>143</v>
      </c>
      <c r="D1994">
        <v>1</v>
      </c>
      <c r="E1994">
        <v>0</v>
      </c>
      <c r="F1994">
        <v>0</v>
      </c>
      <c r="G1994">
        <f>SUMIF(C$2:C1994,Historico_y_Forms[[#This Row],[Proyecto]],D$2:D1994)</f>
        <v>124</v>
      </c>
      <c r="H1994">
        <f>SUMIF(C$2:C1994,Historico_y_Forms[[#This Row],[Proyecto]],F$2:F1994)</f>
        <v>23</v>
      </c>
      <c r="I19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1994">
        <f>SUMIF(C$2:C1994,Historico_y_Forms[[#This Row],[Proyecto]],E$2:E1994)</f>
        <v>102</v>
      </c>
    </row>
    <row r="1995" spans="1:10" x14ac:dyDescent="0.25">
      <c r="A1995" s="167">
        <v>44469</v>
      </c>
      <c r="B1995">
        <v>25</v>
      </c>
      <c r="C1995" t="s">
        <v>92</v>
      </c>
      <c r="D1995">
        <v>0</v>
      </c>
      <c r="E1995">
        <v>0</v>
      </c>
      <c r="F1995">
        <v>0</v>
      </c>
      <c r="G1995">
        <f>SUMIF(C$2:C1995,Historico_y_Forms[[#This Row],[Proyecto]],D$2:D1995)</f>
        <v>0</v>
      </c>
      <c r="H1995">
        <f>SUMIF(C$2:C1995,Historico_y_Forms[[#This Row],[Proyecto]],F$2:F1995)</f>
        <v>0</v>
      </c>
      <c r="I1995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1995">
        <f>SUMIF(C$2:C1995,Historico_y_Forms[[#This Row],[Proyecto]],E$2:E1995)</f>
        <v>0</v>
      </c>
    </row>
    <row r="1996" spans="1:10" x14ac:dyDescent="0.25">
      <c r="A1996" s="167">
        <v>44469</v>
      </c>
      <c r="B1996">
        <v>26</v>
      </c>
      <c r="C1996" t="s">
        <v>141</v>
      </c>
      <c r="D1996">
        <v>5</v>
      </c>
      <c r="E1996">
        <v>5</v>
      </c>
      <c r="F1996">
        <v>0</v>
      </c>
      <c r="G1996">
        <f>SUMIF(C$2:C1996,Historico_y_Forms[[#This Row],[Proyecto]],D$2:D1996)</f>
        <v>82</v>
      </c>
      <c r="H1996">
        <f>SUMIF(C$2:C1996,Historico_y_Forms[[#This Row],[Proyecto]],F$2:F1996)</f>
        <v>0</v>
      </c>
      <c r="I1996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1996">
        <f>SUMIF(C$2:C1996,Historico_y_Forms[[#This Row],[Proyecto]],E$2:E1996)</f>
        <v>60</v>
      </c>
    </row>
    <row r="1997" spans="1:10" x14ac:dyDescent="0.25">
      <c r="A1997" s="167">
        <v>44469</v>
      </c>
      <c r="B1997">
        <v>7</v>
      </c>
      <c r="C1997" t="s">
        <v>128</v>
      </c>
      <c r="D1997">
        <v>53</v>
      </c>
      <c r="E1997">
        <v>20</v>
      </c>
      <c r="F1997">
        <v>0</v>
      </c>
      <c r="G1997">
        <f>SUMIF(C$2:C1997,Historico_y_Forms[[#This Row],[Proyecto]],D$2:D1997)</f>
        <v>53</v>
      </c>
      <c r="H1997">
        <f>SUMIF(C$2:C1997,Historico_y_Forms[[#This Row],[Proyecto]],F$2:F1997)</f>
        <v>0</v>
      </c>
      <c r="I1997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1997">
        <f>SUMIF(C$2:C1997,Historico_y_Forms[[#This Row],[Proyecto]],E$2:E1997)</f>
        <v>20</v>
      </c>
    </row>
    <row r="1998" spans="1:10" x14ac:dyDescent="0.25">
      <c r="A1998" s="167">
        <v>44469</v>
      </c>
      <c r="B1998">
        <v>27</v>
      </c>
      <c r="C1998" t="s">
        <v>30</v>
      </c>
      <c r="D1998">
        <v>0</v>
      </c>
      <c r="E1998">
        <v>0</v>
      </c>
      <c r="F1998">
        <v>0</v>
      </c>
      <c r="G1998">
        <f>SUMIF(C$2:C1998,Historico_y_Forms[[#This Row],[Proyecto]],D$2:D1998)</f>
        <v>0</v>
      </c>
      <c r="H1998">
        <f>SUMIF(C$2:C1998,Historico_y_Forms[[#This Row],[Proyecto]],F$2:F1998)</f>
        <v>0</v>
      </c>
      <c r="I19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98">
        <f>SUMIF(C$2:C1998,Historico_y_Forms[[#This Row],[Proyecto]],E$2:E1998)</f>
        <v>0</v>
      </c>
    </row>
    <row r="1999" spans="1:10" x14ac:dyDescent="0.25">
      <c r="A1999" s="167">
        <v>44469</v>
      </c>
      <c r="B1999">
        <v>28</v>
      </c>
      <c r="C1999" t="s">
        <v>31</v>
      </c>
      <c r="D1999">
        <v>0</v>
      </c>
      <c r="E1999">
        <v>0</v>
      </c>
      <c r="F1999">
        <v>0</v>
      </c>
      <c r="G1999">
        <f>SUMIF(C$2:C1999,Historico_y_Forms[[#This Row],[Proyecto]],D$2:D1999)</f>
        <v>0</v>
      </c>
      <c r="H1999">
        <f>SUMIF(C$2:C1999,Historico_y_Forms[[#This Row],[Proyecto]],F$2:F1999)</f>
        <v>0</v>
      </c>
      <c r="I19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1999">
        <f>SUMIF(C$2:C1999,Historico_y_Forms[[#This Row],[Proyecto]],E$2:E1999)</f>
        <v>0</v>
      </c>
    </row>
    <row r="2000" spans="1:10" x14ac:dyDescent="0.25">
      <c r="A2000" s="167">
        <v>44469</v>
      </c>
      <c r="B2000">
        <v>44</v>
      </c>
      <c r="C2000" t="s">
        <v>154</v>
      </c>
      <c r="D2000">
        <v>0</v>
      </c>
      <c r="E2000">
        <v>0</v>
      </c>
      <c r="F2000">
        <v>0</v>
      </c>
      <c r="G2000">
        <f>SUMIF(C$2:C2000,Historico_y_Forms[[#This Row],[Proyecto]],D$2:D2000)</f>
        <v>100</v>
      </c>
      <c r="H2000">
        <f>SUMIF(C$2:C2000,Historico_y_Forms[[#This Row],[Proyecto]],F$2:F2000)</f>
        <v>11</v>
      </c>
      <c r="I200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000">
        <f>SUMIF(C$2:C2000,Historico_y_Forms[[#This Row],[Proyecto]],E$2:E2000)</f>
        <v>96</v>
      </c>
    </row>
    <row r="2001" spans="1:10" x14ac:dyDescent="0.25">
      <c r="A2001" s="167">
        <v>44469</v>
      </c>
      <c r="B2001">
        <v>37</v>
      </c>
      <c r="C2001" t="s">
        <v>146</v>
      </c>
      <c r="D2001">
        <v>0</v>
      </c>
      <c r="E2001">
        <v>0</v>
      </c>
      <c r="F2001">
        <v>0</v>
      </c>
      <c r="G2001">
        <f>SUMIF(C$2:C2001,Historico_y_Forms[[#This Row],[Proyecto]],D$2:D2001)</f>
        <v>195</v>
      </c>
      <c r="H2001">
        <f>SUMIF(C$2:C2001,Historico_y_Forms[[#This Row],[Proyecto]],F$2:F2001)</f>
        <v>1</v>
      </c>
      <c r="I200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01">
        <f>SUMIF(C$2:C2001,Historico_y_Forms[[#This Row],[Proyecto]],E$2:E2001)</f>
        <v>196</v>
      </c>
    </row>
    <row r="2002" spans="1:10" x14ac:dyDescent="0.25">
      <c r="A2002" s="167">
        <v>44469</v>
      </c>
      <c r="B2002">
        <v>6</v>
      </c>
      <c r="C2002" t="s">
        <v>127</v>
      </c>
      <c r="D2002">
        <v>9</v>
      </c>
      <c r="E2002">
        <v>0</v>
      </c>
      <c r="F2002">
        <v>7</v>
      </c>
      <c r="G2002">
        <f>SUMIF(C$2:C2002,Historico_y_Forms[[#This Row],[Proyecto]],D$2:D2002)</f>
        <v>201</v>
      </c>
      <c r="H2002">
        <f>SUMIF(C$2:C2002,Historico_y_Forms[[#This Row],[Proyecto]],F$2:F2002)</f>
        <v>22</v>
      </c>
      <c r="I200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02">
        <f>SUMIF(C$2:C2002,Historico_y_Forms[[#This Row],[Proyecto]],E$2:E2002)</f>
        <v>180</v>
      </c>
    </row>
    <row r="2003" spans="1:10" x14ac:dyDescent="0.25">
      <c r="A2003" s="167">
        <v>44469</v>
      </c>
      <c r="B2003">
        <v>5</v>
      </c>
      <c r="C2003" t="s">
        <v>125</v>
      </c>
      <c r="D2003">
        <v>0</v>
      </c>
      <c r="E2003">
        <v>0</v>
      </c>
      <c r="F2003">
        <v>0</v>
      </c>
      <c r="G2003">
        <f>SUMIF(C$2:C2003,Historico_y_Forms[[#This Row],[Proyecto]],D$2:D2003)</f>
        <v>240</v>
      </c>
      <c r="H2003">
        <f>SUMIF(C$2:C2003,Historico_y_Forms[[#This Row],[Proyecto]],F$2:F2003)</f>
        <v>24</v>
      </c>
      <c r="I20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03">
        <f>SUMIF(C$2:C2003,Historico_y_Forms[[#This Row],[Proyecto]],E$2:E2003)</f>
        <v>216</v>
      </c>
    </row>
    <row r="2004" spans="1:10" x14ac:dyDescent="0.25">
      <c r="A2004" s="167">
        <v>44469</v>
      </c>
      <c r="B2004">
        <v>38</v>
      </c>
      <c r="C2004" t="s">
        <v>147</v>
      </c>
      <c r="D2004">
        <v>0</v>
      </c>
      <c r="E2004">
        <v>0</v>
      </c>
      <c r="F2004">
        <v>0</v>
      </c>
      <c r="G2004">
        <f>SUMIF(C$2:C2004,Historico_y_Forms[[#This Row],[Proyecto]],D$2:D2004)</f>
        <v>196</v>
      </c>
      <c r="H2004">
        <f>SUMIF(C$2:C2004,Historico_y_Forms[[#This Row],[Proyecto]],F$2:F2004)</f>
        <v>5</v>
      </c>
      <c r="I20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04">
        <f>SUMIF(C$2:C2004,Historico_y_Forms[[#This Row],[Proyecto]],E$2:E2004)</f>
        <v>0</v>
      </c>
    </row>
    <row r="2005" spans="1:10" x14ac:dyDescent="0.25">
      <c r="A2005" s="167">
        <v>44469</v>
      </c>
      <c r="B2005">
        <v>4</v>
      </c>
      <c r="C2005" t="s">
        <v>126</v>
      </c>
      <c r="D2005">
        <v>2</v>
      </c>
      <c r="E2005">
        <v>240</v>
      </c>
      <c r="F2005">
        <v>2</v>
      </c>
      <c r="G2005">
        <f>SUMIF(C$2:C2005,Historico_y_Forms[[#This Row],[Proyecto]],D$2:D2005)</f>
        <v>283</v>
      </c>
      <c r="H2005">
        <f>SUMIF(C$2:C2005,Historico_y_Forms[[#This Row],[Proyecto]],F$2:F2005)</f>
        <v>43</v>
      </c>
      <c r="I20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05">
        <f>SUMIF(C$2:C2005,Historico_y_Forms[[#This Row],[Proyecto]],E$2:E2005)</f>
        <v>7111</v>
      </c>
    </row>
    <row r="2006" spans="1:10" x14ac:dyDescent="0.25">
      <c r="A2006" s="167">
        <v>44469</v>
      </c>
      <c r="B2006">
        <v>8</v>
      </c>
      <c r="C2006" t="s">
        <v>77</v>
      </c>
      <c r="D2006">
        <v>3</v>
      </c>
      <c r="E2006">
        <v>3</v>
      </c>
      <c r="F2006">
        <v>2</v>
      </c>
      <c r="G2006">
        <f>SUMIF(C$2:C2006,Historico_y_Forms[[#This Row],[Proyecto]],D$2:D2006)</f>
        <v>141</v>
      </c>
      <c r="H2006">
        <f>SUMIF(C$2:C2006,Historico_y_Forms[[#This Row],[Proyecto]],F$2:F2006)</f>
        <v>25</v>
      </c>
      <c r="I2006">
        <f>VLOOKUP(Historico_y_Forms[[#This Row],[Proyecto]],Dim_Proyectos[[#All],[Proyecto]:[Fecha de terminacion]],5,0)-Historico_y_Forms[[#This Row],[Ventas acumuladas]]+Historico_y_Forms[[#This Row],[Desistimientos acumulados]]</f>
        <v>52</v>
      </c>
      <c r="J2006">
        <f>SUMIF(C$2:C2006,Historico_y_Forms[[#This Row],[Proyecto]],E$2:E2006)</f>
        <v>120</v>
      </c>
    </row>
    <row r="2007" spans="1:10" x14ac:dyDescent="0.25">
      <c r="A2007" s="167">
        <v>44469</v>
      </c>
      <c r="B2007">
        <v>18</v>
      </c>
      <c r="C2007" t="s">
        <v>152</v>
      </c>
      <c r="D2007">
        <v>0</v>
      </c>
      <c r="E2007">
        <v>0</v>
      </c>
      <c r="F2007">
        <v>0</v>
      </c>
      <c r="G2007">
        <f>SUMIF(C$2:C2007,Historico_y_Forms[[#This Row],[Proyecto]],D$2:D2007)</f>
        <v>174</v>
      </c>
      <c r="H2007">
        <f>SUMIF(C$2:C2007,Historico_y_Forms[[#This Row],[Proyecto]],F$2:F2007)</f>
        <v>10</v>
      </c>
      <c r="I200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07">
        <f>SUMIF(C$2:C2007,Historico_y_Forms[[#This Row],[Proyecto]],E$2:E2007)</f>
        <v>176</v>
      </c>
    </row>
    <row r="2008" spans="1:10" x14ac:dyDescent="0.25">
      <c r="A2008" s="167">
        <v>44469</v>
      </c>
      <c r="B2008">
        <v>19</v>
      </c>
      <c r="C2008" t="s">
        <v>138</v>
      </c>
      <c r="D2008">
        <v>3</v>
      </c>
      <c r="E2008">
        <v>0</v>
      </c>
      <c r="F2008">
        <v>2</v>
      </c>
      <c r="G2008">
        <f>SUMIF(C$2:C2008,Historico_y_Forms[[#This Row],[Proyecto]],D$2:D2008)</f>
        <v>197</v>
      </c>
      <c r="H2008">
        <f>SUMIF(C$2:C2008,Historico_y_Forms[[#This Row],[Proyecto]],F$2:F2008)</f>
        <v>22</v>
      </c>
      <c r="I200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08">
        <f>SUMIF(C$2:C2008,Historico_y_Forms[[#This Row],[Proyecto]],E$2:E2008)</f>
        <v>176</v>
      </c>
    </row>
    <row r="2009" spans="1:10" x14ac:dyDescent="0.25">
      <c r="A2009" s="167">
        <v>44469</v>
      </c>
      <c r="B2009">
        <v>20</v>
      </c>
      <c r="C2009" t="s">
        <v>88</v>
      </c>
      <c r="D2009">
        <v>10</v>
      </c>
      <c r="E2009">
        <v>7</v>
      </c>
      <c r="F2009">
        <v>2</v>
      </c>
      <c r="G2009">
        <f>SUMIF(C$2:C2009,Historico_y_Forms[[#This Row],[Proyecto]],D$2:D2009)</f>
        <v>142</v>
      </c>
      <c r="H2009">
        <f>SUMIF(C$2:C2009,Historico_y_Forms[[#This Row],[Proyecto]],F$2:F2009)</f>
        <v>6</v>
      </c>
      <c r="I2009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009">
        <f>SUMIF(C$2:C2009,Historico_y_Forms[[#This Row],[Proyecto]],E$2:E2009)</f>
        <v>81</v>
      </c>
    </row>
    <row r="2010" spans="1:10" x14ac:dyDescent="0.25">
      <c r="A2010" s="167">
        <v>44469</v>
      </c>
      <c r="B2010">
        <v>45</v>
      </c>
      <c r="C2010" t="s">
        <v>155</v>
      </c>
      <c r="D2010">
        <v>0</v>
      </c>
      <c r="E2010">
        <v>0</v>
      </c>
      <c r="F2010">
        <v>0</v>
      </c>
      <c r="G2010">
        <f>SUMIF(C$2:C2010,Historico_y_Forms[[#This Row],[Proyecto]],D$2:D2010)</f>
        <v>133</v>
      </c>
      <c r="H2010">
        <f>SUMIF(C$2:C2010,Historico_y_Forms[[#This Row],[Proyecto]],F$2:F2010)</f>
        <v>2</v>
      </c>
      <c r="I201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010">
        <f>SUMIF(C$2:C2010,Historico_y_Forms[[#This Row],[Proyecto]],E$2:E2010)</f>
        <v>0</v>
      </c>
    </row>
    <row r="2011" spans="1:10" x14ac:dyDescent="0.25">
      <c r="A2011" s="167">
        <v>44469</v>
      </c>
      <c r="B2011">
        <v>31</v>
      </c>
      <c r="C2011" t="s">
        <v>97</v>
      </c>
      <c r="D2011">
        <v>0</v>
      </c>
      <c r="E2011">
        <v>0</v>
      </c>
      <c r="F2011">
        <v>0</v>
      </c>
      <c r="G2011">
        <f>SUMIF(C$2:C2011,Historico_y_Forms[[#This Row],[Proyecto]],D$2:D2011)</f>
        <v>0</v>
      </c>
      <c r="H2011">
        <f>SUMIF(C$2:C2011,Historico_y_Forms[[#This Row],[Proyecto]],F$2:F2011)</f>
        <v>0</v>
      </c>
      <c r="I20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11">
        <f>SUMIF(C$2:C2011,Historico_y_Forms[[#This Row],[Proyecto]],E$2:E2011)</f>
        <v>0</v>
      </c>
    </row>
    <row r="2012" spans="1:10" x14ac:dyDescent="0.25">
      <c r="A2012" s="167">
        <v>44469</v>
      </c>
      <c r="B2012">
        <v>32</v>
      </c>
      <c r="C2012" t="s">
        <v>100</v>
      </c>
      <c r="D2012">
        <v>0</v>
      </c>
      <c r="E2012">
        <v>0</v>
      </c>
      <c r="F2012">
        <v>0</v>
      </c>
      <c r="G2012">
        <f>SUMIF(C$2:C2012,Historico_y_Forms[[#This Row],[Proyecto]],D$2:D2012)</f>
        <v>0</v>
      </c>
      <c r="H2012">
        <f>SUMIF(C$2:C2012,Historico_y_Forms[[#This Row],[Proyecto]],F$2:F2012)</f>
        <v>0</v>
      </c>
      <c r="I201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12">
        <f>SUMIF(C$2:C2012,Historico_y_Forms[[#This Row],[Proyecto]],E$2:E2012)</f>
        <v>0</v>
      </c>
    </row>
    <row r="2013" spans="1:10" x14ac:dyDescent="0.25">
      <c r="A2013" s="167">
        <v>44469</v>
      </c>
      <c r="B2013">
        <v>33</v>
      </c>
      <c r="C2013" t="s">
        <v>101</v>
      </c>
      <c r="D2013">
        <v>0</v>
      </c>
      <c r="E2013">
        <v>0</v>
      </c>
      <c r="F2013">
        <v>0</v>
      </c>
      <c r="G2013">
        <f>SUMIF(C$2:C2013,Historico_y_Forms[[#This Row],[Proyecto]],D$2:D2013)</f>
        <v>0</v>
      </c>
      <c r="H2013">
        <f>SUMIF(C$2:C2013,Historico_y_Forms[[#This Row],[Proyecto]],F$2:F2013)</f>
        <v>0</v>
      </c>
      <c r="I201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13">
        <f>SUMIF(C$2:C2013,Historico_y_Forms[[#This Row],[Proyecto]],E$2:E2013)</f>
        <v>0</v>
      </c>
    </row>
    <row r="2014" spans="1:10" x14ac:dyDescent="0.25">
      <c r="A2014" s="167">
        <v>44469</v>
      </c>
      <c r="B2014">
        <v>34</v>
      </c>
      <c r="C2014" t="s">
        <v>102</v>
      </c>
      <c r="D2014">
        <v>0</v>
      </c>
      <c r="E2014">
        <v>0</v>
      </c>
      <c r="F2014">
        <v>0</v>
      </c>
      <c r="G2014">
        <f>SUMIF(C$2:C2014,Historico_y_Forms[[#This Row],[Proyecto]],D$2:D2014)</f>
        <v>0</v>
      </c>
      <c r="H2014">
        <f>SUMIF(C$2:C2014,Historico_y_Forms[[#This Row],[Proyecto]],F$2:F2014)</f>
        <v>0</v>
      </c>
      <c r="I201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014">
        <f>SUMIF(C$2:C2014,Historico_y_Forms[[#This Row],[Proyecto]],E$2:E2014)</f>
        <v>0</v>
      </c>
    </row>
    <row r="2015" spans="1:10" x14ac:dyDescent="0.25">
      <c r="A2015" s="167">
        <v>44469</v>
      </c>
      <c r="B2015">
        <v>29</v>
      </c>
      <c r="C2015" t="s">
        <v>32</v>
      </c>
      <c r="D2015">
        <v>0</v>
      </c>
      <c r="E2015">
        <v>0</v>
      </c>
      <c r="F2015">
        <v>0</v>
      </c>
      <c r="G2015">
        <f>SUMIF(C$2:C2015,Historico_y_Forms[[#This Row],[Proyecto]],D$2:D2015)</f>
        <v>0</v>
      </c>
      <c r="H2015">
        <f>SUMIF(C$2:C2015,Historico_y_Forms[[#This Row],[Proyecto]],F$2:F2015)</f>
        <v>0</v>
      </c>
      <c r="I20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15">
        <f>SUMIF(C$2:C2015,Historico_y_Forms[[#This Row],[Proyecto]],E$2:E2015)</f>
        <v>0</v>
      </c>
    </row>
    <row r="2016" spans="1:10" x14ac:dyDescent="0.25">
      <c r="A2016" s="167">
        <v>44469</v>
      </c>
      <c r="B2016">
        <v>30</v>
      </c>
      <c r="C2016" t="s">
        <v>33</v>
      </c>
      <c r="D2016">
        <v>0</v>
      </c>
      <c r="E2016">
        <v>0</v>
      </c>
      <c r="F2016">
        <v>0</v>
      </c>
      <c r="G2016">
        <f>SUMIF(C$2:C2016,Historico_y_Forms[[#This Row],[Proyecto]],D$2:D2016)</f>
        <v>0</v>
      </c>
      <c r="H2016">
        <f>SUMIF(C$2:C2016,Historico_y_Forms[[#This Row],[Proyecto]],F$2:F2016)</f>
        <v>0</v>
      </c>
      <c r="I20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16">
        <f>SUMIF(C$2:C2016,Historico_y_Forms[[#This Row],[Proyecto]],E$2:E2016)</f>
        <v>0</v>
      </c>
    </row>
    <row r="2017" spans="1:10" x14ac:dyDescent="0.25">
      <c r="A2017" s="167">
        <v>44469</v>
      </c>
      <c r="B2017">
        <v>9</v>
      </c>
      <c r="C2017" t="s">
        <v>130</v>
      </c>
      <c r="D2017">
        <v>15</v>
      </c>
      <c r="E2017">
        <v>10</v>
      </c>
      <c r="F2017">
        <v>0</v>
      </c>
      <c r="G2017">
        <f>SUMIF(C$2:C2017,Historico_y_Forms[[#This Row],[Proyecto]],D$2:D2017)</f>
        <v>38</v>
      </c>
      <c r="H2017">
        <f>SUMIF(C$2:C2017,Historico_y_Forms[[#This Row],[Proyecto]],F$2:F2017)</f>
        <v>0</v>
      </c>
      <c r="I2017">
        <f>VLOOKUP(Historico_y_Forms[[#This Row],[Proyecto]],Dim_Proyectos[[#All],[Proyecto]:[Fecha de terminacion]],5,0)-Historico_y_Forms[[#This Row],[Ventas acumuladas]]+Historico_y_Forms[[#This Row],[Desistimientos acumulados]]</f>
        <v>310</v>
      </c>
      <c r="J2017">
        <f>SUMIF(C$2:C2017,Historico_y_Forms[[#This Row],[Proyecto]],E$2:E2017)</f>
        <v>30</v>
      </c>
    </row>
    <row r="2018" spans="1:10" x14ac:dyDescent="0.25">
      <c r="A2018" s="167">
        <v>44469</v>
      </c>
      <c r="B2018">
        <v>35</v>
      </c>
      <c r="C2018" t="s">
        <v>144</v>
      </c>
      <c r="D2018">
        <v>0</v>
      </c>
      <c r="E2018">
        <v>0</v>
      </c>
      <c r="F2018">
        <v>0</v>
      </c>
      <c r="G2018">
        <f>SUMIF(C$2:C2018,Historico_y_Forms[[#This Row],[Proyecto]],D$2:D2018)</f>
        <v>0</v>
      </c>
      <c r="H2018">
        <f>SUMIF(C$2:C2018,Historico_y_Forms[[#This Row],[Proyecto]],F$2:F2018)</f>
        <v>0</v>
      </c>
      <c r="I20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18">
        <f>SUMIF(C$2:C2018,Historico_y_Forms[[#This Row],[Proyecto]],E$2:E2018)</f>
        <v>0</v>
      </c>
    </row>
    <row r="2019" spans="1:10" x14ac:dyDescent="0.25">
      <c r="A2019" s="167">
        <v>44469</v>
      </c>
      <c r="B2019">
        <v>42</v>
      </c>
      <c r="C2019" t="s">
        <v>151</v>
      </c>
      <c r="D2019">
        <v>0</v>
      </c>
      <c r="E2019">
        <v>0</v>
      </c>
      <c r="F2019">
        <v>0</v>
      </c>
      <c r="G2019">
        <f>SUMIF(C$2:C2019,Historico_y_Forms[[#This Row],[Proyecto]],D$2:D2019)</f>
        <v>321</v>
      </c>
      <c r="H2019">
        <f>SUMIF(C$2:C2019,Historico_y_Forms[[#This Row],[Proyecto]],F$2:F2019)</f>
        <v>15</v>
      </c>
      <c r="I201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019">
        <f>SUMIF(C$2:C2019,Historico_y_Forms[[#This Row],[Proyecto]],E$2:E2019)</f>
        <v>250</v>
      </c>
    </row>
    <row r="2020" spans="1:10" x14ac:dyDescent="0.25">
      <c r="A2020" s="167">
        <v>44469</v>
      </c>
      <c r="B2020">
        <v>39</v>
      </c>
      <c r="C2020" t="s">
        <v>178</v>
      </c>
      <c r="D2020">
        <v>0</v>
      </c>
      <c r="E2020">
        <v>0</v>
      </c>
      <c r="F2020">
        <v>0</v>
      </c>
      <c r="G2020">
        <f>SUMIF(C$2:C2020,Historico_y_Forms[[#This Row],[Proyecto]],D$2:D2020)</f>
        <v>184</v>
      </c>
      <c r="H2020">
        <f>SUMIF(C$2:C2020,Historico_y_Forms[[#This Row],[Proyecto]],F$2:F2020)</f>
        <v>12</v>
      </c>
      <c r="I202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20">
        <f>SUMIF(C$2:C2020,Historico_y_Forms[[#This Row],[Proyecto]],E$2:E2020)</f>
        <v>149</v>
      </c>
    </row>
    <row r="2021" spans="1:10" x14ac:dyDescent="0.25">
      <c r="A2021" s="167">
        <v>44469</v>
      </c>
      <c r="B2021">
        <v>36</v>
      </c>
      <c r="C2021" t="s">
        <v>145</v>
      </c>
      <c r="D2021">
        <v>0</v>
      </c>
      <c r="E2021">
        <v>0</v>
      </c>
      <c r="F2021">
        <v>0</v>
      </c>
      <c r="G2021">
        <f>SUMIF(C$2:C2021,Historico_y_Forms[[#This Row],[Proyecto]],D$2:D2021)</f>
        <v>243</v>
      </c>
      <c r="H2021">
        <f>SUMIF(C$2:C2021,Historico_y_Forms[[#This Row],[Proyecto]],F$2:F2021)</f>
        <v>11</v>
      </c>
      <c r="I20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021">
        <f>SUMIF(C$2:C2021,Historico_y_Forms[[#This Row],[Proyecto]],E$2:E2021)</f>
        <v>240</v>
      </c>
    </row>
    <row r="2022" spans="1:10" x14ac:dyDescent="0.25">
      <c r="A2022" s="167">
        <v>44469</v>
      </c>
      <c r="B2022">
        <v>43</v>
      </c>
      <c r="C2022" t="s">
        <v>153</v>
      </c>
      <c r="D2022">
        <v>0</v>
      </c>
      <c r="E2022">
        <v>0</v>
      </c>
      <c r="F2022">
        <v>0</v>
      </c>
      <c r="G2022">
        <f>SUMIF(C$2:C2022,Historico_y_Forms[[#This Row],[Proyecto]],D$2:D2022)</f>
        <v>89</v>
      </c>
      <c r="H2022">
        <f>SUMIF(C$2:C2022,Historico_y_Forms[[#This Row],[Proyecto]],F$2:F2022)</f>
        <v>6</v>
      </c>
      <c r="I20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022">
        <f>SUMIF(C$2:C2022,Historico_y_Forms[[#This Row],[Proyecto]],E$2:E2022)</f>
        <v>24</v>
      </c>
    </row>
    <row r="2023" spans="1:10" x14ac:dyDescent="0.25">
      <c r="A2023" s="167">
        <v>44469</v>
      </c>
      <c r="B2023">
        <v>21</v>
      </c>
      <c r="C2023" t="s">
        <v>139</v>
      </c>
      <c r="D2023">
        <v>7</v>
      </c>
      <c r="E2023">
        <v>6</v>
      </c>
      <c r="F2023">
        <v>0</v>
      </c>
      <c r="G2023">
        <f>SUMIF(C$2:C2023,Historico_y_Forms[[#This Row],[Proyecto]],D$2:D2023)</f>
        <v>7</v>
      </c>
      <c r="H2023">
        <f>SUMIF(C$2:C2023,Historico_y_Forms[[#This Row],[Proyecto]],F$2:F2023)</f>
        <v>0</v>
      </c>
      <c r="I2023">
        <f>VLOOKUP(Historico_y_Forms[[#This Row],[Proyecto]],Dim_Proyectos[[#All],[Proyecto]:[Fecha de terminacion]],5,0)-Historico_y_Forms[[#This Row],[Ventas acumuladas]]+Historico_y_Forms[[#This Row],[Desistimientos acumulados]]</f>
        <v>79</v>
      </c>
      <c r="J2023">
        <f>SUMIF(C$2:C2023,Historico_y_Forms[[#This Row],[Proyecto]],E$2:E2023)</f>
        <v>6</v>
      </c>
    </row>
    <row r="2024" spans="1:10" x14ac:dyDescent="0.25">
      <c r="A2024" s="167">
        <v>44469</v>
      </c>
      <c r="B2024">
        <v>2</v>
      </c>
      <c r="C2024" t="s">
        <v>51</v>
      </c>
      <c r="D2024">
        <v>0</v>
      </c>
      <c r="E2024">
        <v>0</v>
      </c>
      <c r="F2024">
        <v>0</v>
      </c>
      <c r="G2024">
        <f>SUMIF(C$2:C2024,Historico_y_Forms[[#This Row],[Proyecto]],D$2:D2024)</f>
        <v>232</v>
      </c>
      <c r="H2024">
        <f>SUMIF(C$2:C2024,Historico_y_Forms[[#This Row],[Proyecto]],F$2:F2024)</f>
        <v>4</v>
      </c>
      <c r="I20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24">
        <f>SUMIF(C$2:C2024,Historico_y_Forms[[#This Row],[Proyecto]],E$2:E2024)</f>
        <v>228</v>
      </c>
    </row>
    <row r="2025" spans="1:10" x14ac:dyDescent="0.25">
      <c r="A2025" s="167">
        <v>44469</v>
      </c>
      <c r="B2025">
        <v>3</v>
      </c>
      <c r="C2025" t="s">
        <v>52</v>
      </c>
      <c r="D2025">
        <v>2</v>
      </c>
      <c r="E2025">
        <v>15</v>
      </c>
      <c r="F2025">
        <v>3</v>
      </c>
      <c r="G2025">
        <f>SUMIF(C$2:C2025,Historico_y_Forms[[#This Row],[Proyecto]],D$2:D2025)</f>
        <v>166</v>
      </c>
      <c r="H2025">
        <f>SUMIF(C$2:C2025,Historico_y_Forms[[#This Row],[Proyecto]],F$2:F2025)</f>
        <v>12</v>
      </c>
      <c r="I2025">
        <f>VLOOKUP(Historico_y_Forms[[#This Row],[Proyecto]],Dim_Proyectos[[#All],[Proyecto]:[Fecha de terminacion]],5,0)-Historico_y_Forms[[#This Row],[Ventas acumuladas]]+Historico_y_Forms[[#This Row],[Desistimientos acumulados]]</f>
        <v>218</v>
      </c>
      <c r="J2025">
        <f>SUMIF(C$2:C2025,Historico_y_Forms[[#This Row],[Proyecto]],E$2:E2025)</f>
        <v>165</v>
      </c>
    </row>
    <row r="2026" spans="1:10" x14ac:dyDescent="0.25">
      <c r="A2026" s="167">
        <v>44469</v>
      </c>
      <c r="B2026">
        <v>1</v>
      </c>
      <c r="C2026" t="s">
        <v>50</v>
      </c>
      <c r="D2026">
        <v>6</v>
      </c>
      <c r="E2026">
        <v>0</v>
      </c>
      <c r="F2026">
        <v>2</v>
      </c>
      <c r="G2026">
        <f>SUMIF(C$2:C2026,Historico_y_Forms[[#This Row],[Proyecto]],D$2:D2026)</f>
        <v>600</v>
      </c>
      <c r="H2026">
        <f>SUMIF(C$2:C2026,Historico_y_Forms[[#This Row],[Proyecto]],F$2:F2026)</f>
        <v>110</v>
      </c>
      <c r="I20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26">
        <f>SUMIF(C$2:C2026,Historico_y_Forms[[#This Row],[Proyecto]],E$2:E2026)</f>
        <v>492</v>
      </c>
    </row>
    <row r="2027" spans="1:10" x14ac:dyDescent="0.25">
      <c r="A2027" s="167">
        <v>44500</v>
      </c>
      <c r="B2027">
        <v>22</v>
      </c>
      <c r="C2027" t="s">
        <v>140</v>
      </c>
      <c r="D2027">
        <v>5</v>
      </c>
      <c r="E2027">
        <v>5</v>
      </c>
      <c r="F2027">
        <v>0</v>
      </c>
      <c r="G2027">
        <f>SUMIF(C$2:C2027,Historico_y_Forms[[#This Row],[Proyecto]],D$2:D2027)</f>
        <v>5</v>
      </c>
      <c r="H2027">
        <f>SUMIF(C$2:C2027,Historico_y_Forms[[#This Row],[Proyecto]],F$2:F2027)</f>
        <v>0</v>
      </c>
      <c r="I2027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2027">
        <f>SUMIF(C$2:C2027,Historico_y_Forms[[#This Row],[Proyecto]],E$2:E2027)</f>
        <v>5</v>
      </c>
    </row>
    <row r="2028" spans="1:10" x14ac:dyDescent="0.25">
      <c r="A2028" s="167">
        <v>44500</v>
      </c>
      <c r="B2028">
        <v>16</v>
      </c>
      <c r="C2028" t="s">
        <v>136</v>
      </c>
      <c r="D2028">
        <v>0</v>
      </c>
      <c r="E2028">
        <v>0</v>
      </c>
      <c r="F2028">
        <v>0</v>
      </c>
      <c r="G2028">
        <f>SUMIF(C$2:C2028,Historico_y_Forms[[#This Row],[Proyecto]],D$2:D2028)</f>
        <v>0</v>
      </c>
      <c r="H2028">
        <f>SUMIF(C$2:C2028,Historico_y_Forms[[#This Row],[Proyecto]],F$2:F2028)</f>
        <v>0</v>
      </c>
      <c r="I202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28">
        <f>SUMIF(C$2:C2028,Historico_y_Forms[[#This Row],[Proyecto]],E$2:E2028)</f>
        <v>0</v>
      </c>
    </row>
    <row r="2029" spans="1:10" x14ac:dyDescent="0.25">
      <c r="A2029" s="167">
        <v>44500</v>
      </c>
      <c r="B2029">
        <v>17</v>
      </c>
      <c r="C2029" t="s">
        <v>137</v>
      </c>
      <c r="D2029">
        <v>0</v>
      </c>
      <c r="E2029">
        <v>0</v>
      </c>
      <c r="F2029">
        <v>0</v>
      </c>
      <c r="G2029">
        <f>SUMIF(C$2:C2029,Historico_y_Forms[[#This Row],[Proyecto]],D$2:D2029)</f>
        <v>0</v>
      </c>
      <c r="H2029">
        <f>SUMIF(C$2:C2029,Historico_y_Forms[[#This Row],[Proyecto]],F$2:F2029)</f>
        <v>0</v>
      </c>
      <c r="I202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29">
        <f>SUMIF(C$2:C2029,Historico_y_Forms[[#This Row],[Proyecto]],E$2:E2029)</f>
        <v>0</v>
      </c>
    </row>
    <row r="2030" spans="1:10" x14ac:dyDescent="0.25">
      <c r="A2030" s="167">
        <v>44500</v>
      </c>
      <c r="B2030">
        <v>11</v>
      </c>
      <c r="C2030" t="s">
        <v>131</v>
      </c>
      <c r="D2030">
        <v>11</v>
      </c>
      <c r="E2030">
        <v>10</v>
      </c>
      <c r="F2030">
        <v>3</v>
      </c>
      <c r="G2030">
        <f>SUMIF(C$2:C2030,Historico_y_Forms[[#This Row],[Proyecto]],D$2:D2030)</f>
        <v>506</v>
      </c>
      <c r="H2030">
        <f>SUMIF(C$2:C2030,Historico_y_Forms[[#This Row],[Proyecto]],F$2:F2030)</f>
        <v>81</v>
      </c>
      <c r="I2030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2030">
        <f>SUMIF(C$2:C2030,Historico_y_Forms[[#This Row],[Proyecto]],E$2:E2030)</f>
        <v>415</v>
      </c>
    </row>
    <row r="2031" spans="1:10" x14ac:dyDescent="0.25">
      <c r="A2031" s="167">
        <v>44500</v>
      </c>
      <c r="B2031">
        <v>40</v>
      </c>
      <c r="C2031" t="s">
        <v>149</v>
      </c>
      <c r="D2031">
        <v>0</v>
      </c>
      <c r="E2031">
        <v>0</v>
      </c>
      <c r="F2031">
        <v>0</v>
      </c>
      <c r="G2031">
        <f>SUMIF(C$2:C2031,Historico_y_Forms[[#This Row],[Proyecto]],D$2:D2031)</f>
        <v>396</v>
      </c>
      <c r="H2031">
        <f>SUMIF(C$2:C2031,Historico_y_Forms[[#This Row],[Proyecto]],F$2:F2031)</f>
        <v>0</v>
      </c>
      <c r="I20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31">
        <f>SUMIF(C$2:C2031,Historico_y_Forms[[#This Row],[Proyecto]],E$2:E2031)</f>
        <v>0</v>
      </c>
    </row>
    <row r="2032" spans="1:10" x14ac:dyDescent="0.25">
      <c r="A2032" s="167">
        <v>44500</v>
      </c>
      <c r="B2032">
        <v>12</v>
      </c>
      <c r="C2032" t="s">
        <v>132</v>
      </c>
      <c r="D2032">
        <v>0</v>
      </c>
      <c r="E2032">
        <v>0</v>
      </c>
      <c r="F2032">
        <v>0</v>
      </c>
      <c r="G2032">
        <f>SUMIF(C$2:C2032,Historico_y_Forms[[#This Row],[Proyecto]],D$2:D2032)</f>
        <v>0</v>
      </c>
      <c r="H2032">
        <f>SUMIF(C$2:C2032,Historico_y_Forms[[#This Row],[Proyecto]],F$2:F2032)</f>
        <v>0</v>
      </c>
      <c r="I203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032">
        <f>SUMIF(C$2:C2032,Historico_y_Forms[[#This Row],[Proyecto]],E$2:E2032)</f>
        <v>0</v>
      </c>
    </row>
    <row r="2033" spans="1:10" x14ac:dyDescent="0.25">
      <c r="A2033" s="167">
        <v>44500</v>
      </c>
      <c r="B2033">
        <v>13</v>
      </c>
      <c r="C2033" t="s">
        <v>133</v>
      </c>
      <c r="D2033">
        <v>155</v>
      </c>
      <c r="E2033">
        <v>50</v>
      </c>
      <c r="F2033">
        <v>0</v>
      </c>
      <c r="G2033">
        <f>SUMIF(C$2:C2033,Historico_y_Forms[[#This Row],[Proyecto]],D$2:D2033)</f>
        <v>210</v>
      </c>
      <c r="H2033">
        <f>SUMIF(C$2:C2033,Historico_y_Forms[[#This Row],[Proyecto]],F$2:F2033)</f>
        <v>0</v>
      </c>
      <c r="I2033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2033">
        <f>SUMIF(C$2:C2033,Historico_y_Forms[[#This Row],[Proyecto]],E$2:E2033)</f>
        <v>60</v>
      </c>
    </row>
    <row r="2034" spans="1:10" x14ac:dyDescent="0.25">
      <c r="A2034" s="167">
        <v>44500</v>
      </c>
      <c r="B2034">
        <v>14</v>
      </c>
      <c r="C2034" t="s">
        <v>134</v>
      </c>
      <c r="D2034">
        <v>0</v>
      </c>
      <c r="E2034">
        <v>0</v>
      </c>
      <c r="F2034">
        <v>0</v>
      </c>
      <c r="G2034">
        <f>SUMIF(C$2:C2034,Historico_y_Forms[[#This Row],[Proyecto]],D$2:D2034)</f>
        <v>0</v>
      </c>
      <c r="H2034">
        <f>SUMIF(C$2:C2034,Historico_y_Forms[[#This Row],[Proyecto]],F$2:F2034)</f>
        <v>0</v>
      </c>
      <c r="I2034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34">
        <f>SUMIF(C$2:C2034,Historico_y_Forms[[#This Row],[Proyecto]],E$2:E2034)</f>
        <v>0</v>
      </c>
    </row>
    <row r="2035" spans="1:10" x14ac:dyDescent="0.25">
      <c r="A2035" s="167">
        <v>44500</v>
      </c>
      <c r="B2035">
        <v>15</v>
      </c>
      <c r="C2035" t="s">
        <v>135</v>
      </c>
      <c r="D2035">
        <v>0</v>
      </c>
      <c r="E2035">
        <v>0</v>
      </c>
      <c r="F2035">
        <v>0</v>
      </c>
      <c r="G2035">
        <f>SUMIF(C$2:C2035,Historico_y_Forms[[#This Row],[Proyecto]],D$2:D2035)</f>
        <v>0</v>
      </c>
      <c r="H2035">
        <f>SUMIF(C$2:C2035,Historico_y_Forms[[#This Row],[Proyecto]],F$2:F2035)</f>
        <v>0</v>
      </c>
      <c r="I203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035">
        <f>SUMIF(C$2:C2035,Historico_y_Forms[[#This Row],[Proyecto]],E$2:E2035)</f>
        <v>0</v>
      </c>
    </row>
    <row r="2036" spans="1:10" x14ac:dyDescent="0.25">
      <c r="A2036" s="167">
        <v>44500</v>
      </c>
      <c r="B2036">
        <v>41</v>
      </c>
      <c r="C2036" t="s">
        <v>150</v>
      </c>
      <c r="D2036">
        <v>0</v>
      </c>
      <c r="E2036">
        <v>0</v>
      </c>
      <c r="F2036">
        <v>0</v>
      </c>
      <c r="G2036">
        <f>SUMIF(C$2:C2036,Historico_y_Forms[[#This Row],[Proyecto]],D$2:D2036)</f>
        <v>158</v>
      </c>
      <c r="H2036">
        <f>SUMIF(C$2:C2036,Historico_y_Forms[[#This Row],[Proyecto]],F$2:F2036)</f>
        <v>2</v>
      </c>
      <c r="I20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36">
        <f>SUMIF(C$2:C2036,Historico_y_Forms[[#This Row],[Proyecto]],E$2:E2036)</f>
        <v>156</v>
      </c>
    </row>
    <row r="2037" spans="1:10" x14ac:dyDescent="0.25">
      <c r="A2037" s="167">
        <v>44500</v>
      </c>
      <c r="B2037">
        <v>10</v>
      </c>
      <c r="C2037" t="s">
        <v>81</v>
      </c>
      <c r="D2037">
        <v>0</v>
      </c>
      <c r="E2037">
        <v>0</v>
      </c>
      <c r="F2037">
        <v>0</v>
      </c>
      <c r="G2037">
        <f>SUMIF(C$2:C2037,Historico_y_Forms[[#This Row],[Proyecto]],D$2:D2037)</f>
        <v>0</v>
      </c>
      <c r="H2037">
        <f>SUMIF(C$2:C2037,Historico_y_Forms[[#This Row],[Proyecto]],F$2:F2037)</f>
        <v>0</v>
      </c>
      <c r="I2037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037">
        <f>SUMIF(C$2:C2037,Historico_y_Forms[[#This Row],[Proyecto]],E$2:E2037)</f>
        <v>0</v>
      </c>
    </row>
    <row r="2038" spans="1:10" x14ac:dyDescent="0.25">
      <c r="A2038" s="167">
        <v>44500</v>
      </c>
      <c r="B2038">
        <v>23</v>
      </c>
      <c r="C2038" t="s">
        <v>142</v>
      </c>
      <c r="D2038">
        <v>0</v>
      </c>
      <c r="E2038">
        <v>0</v>
      </c>
      <c r="F2038">
        <v>0</v>
      </c>
      <c r="G2038">
        <f>SUMIF(C$2:C2038,Historico_y_Forms[[#This Row],[Proyecto]],D$2:D2038)</f>
        <v>105</v>
      </c>
      <c r="H2038">
        <f>SUMIF(C$2:C2038,Historico_y_Forms[[#This Row],[Proyecto]],F$2:F2038)</f>
        <v>4</v>
      </c>
      <c r="I20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38">
        <f>SUMIF(C$2:C2038,Historico_y_Forms[[#This Row],[Proyecto]],E$2:E2038)</f>
        <v>0</v>
      </c>
    </row>
    <row r="2039" spans="1:10" x14ac:dyDescent="0.25">
      <c r="A2039" s="167">
        <v>44500</v>
      </c>
      <c r="B2039">
        <v>24</v>
      </c>
      <c r="C2039" t="s">
        <v>143</v>
      </c>
      <c r="D2039">
        <v>0</v>
      </c>
      <c r="E2039">
        <v>0</v>
      </c>
      <c r="F2039">
        <v>0</v>
      </c>
      <c r="G2039">
        <f>SUMIF(C$2:C2039,Historico_y_Forms[[#This Row],[Proyecto]],D$2:D2039)</f>
        <v>124</v>
      </c>
      <c r="H2039">
        <f>SUMIF(C$2:C2039,Historico_y_Forms[[#This Row],[Proyecto]],F$2:F2039)</f>
        <v>23</v>
      </c>
      <c r="I20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39">
        <f>SUMIF(C$2:C2039,Historico_y_Forms[[#This Row],[Proyecto]],E$2:E2039)</f>
        <v>102</v>
      </c>
    </row>
    <row r="2040" spans="1:10" x14ac:dyDescent="0.25">
      <c r="A2040" s="167">
        <v>44500</v>
      </c>
      <c r="B2040">
        <v>25</v>
      </c>
      <c r="C2040" t="s">
        <v>92</v>
      </c>
      <c r="D2040">
        <v>0</v>
      </c>
      <c r="E2040">
        <v>0</v>
      </c>
      <c r="F2040">
        <v>0</v>
      </c>
      <c r="G2040">
        <f>SUMIF(C$2:C2040,Historico_y_Forms[[#This Row],[Proyecto]],D$2:D2040)</f>
        <v>0</v>
      </c>
      <c r="H2040">
        <f>SUMIF(C$2:C2040,Historico_y_Forms[[#This Row],[Proyecto]],F$2:F2040)</f>
        <v>0</v>
      </c>
      <c r="I2040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2040">
        <f>SUMIF(C$2:C2040,Historico_y_Forms[[#This Row],[Proyecto]],E$2:E2040)</f>
        <v>0</v>
      </c>
    </row>
    <row r="2041" spans="1:10" x14ac:dyDescent="0.25">
      <c r="A2041" s="167">
        <v>44500</v>
      </c>
      <c r="B2041">
        <v>26</v>
      </c>
      <c r="C2041" t="s">
        <v>141</v>
      </c>
      <c r="D2041">
        <v>5</v>
      </c>
      <c r="E2041">
        <v>5</v>
      </c>
      <c r="F2041">
        <v>0</v>
      </c>
      <c r="G2041">
        <f>SUMIF(C$2:C2041,Historico_y_Forms[[#This Row],[Proyecto]],D$2:D2041)</f>
        <v>87</v>
      </c>
      <c r="H2041">
        <f>SUMIF(C$2:C2041,Historico_y_Forms[[#This Row],[Proyecto]],F$2:F2041)</f>
        <v>0</v>
      </c>
      <c r="I2041">
        <f>VLOOKUP(Historico_y_Forms[[#This Row],[Proyecto]],Dim_Proyectos[[#All],[Proyecto]:[Fecha de terminacion]],5,0)-Historico_y_Forms[[#This Row],[Ventas acumuladas]]+Historico_y_Forms[[#This Row],[Desistimientos acumulados]]</f>
        <v>33</v>
      </c>
      <c r="J2041">
        <f>SUMIF(C$2:C2041,Historico_y_Forms[[#This Row],[Proyecto]],E$2:E2041)</f>
        <v>65</v>
      </c>
    </row>
    <row r="2042" spans="1:10" x14ac:dyDescent="0.25">
      <c r="A2042" s="167">
        <v>44500</v>
      </c>
      <c r="B2042">
        <v>7</v>
      </c>
      <c r="C2042" t="s">
        <v>128</v>
      </c>
      <c r="D2042">
        <v>54</v>
      </c>
      <c r="E2042">
        <v>40</v>
      </c>
      <c r="F2042">
        <v>0</v>
      </c>
      <c r="G2042">
        <f>SUMIF(C$2:C2042,Historico_y_Forms[[#This Row],[Proyecto]],D$2:D2042)</f>
        <v>107</v>
      </c>
      <c r="H2042">
        <f>SUMIF(C$2:C2042,Historico_y_Forms[[#This Row],[Proyecto]],F$2:F2042)</f>
        <v>0</v>
      </c>
      <c r="I2042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042">
        <f>SUMIF(C$2:C2042,Historico_y_Forms[[#This Row],[Proyecto]],E$2:E2042)</f>
        <v>60</v>
      </c>
    </row>
    <row r="2043" spans="1:10" x14ac:dyDescent="0.25">
      <c r="A2043" s="167">
        <v>44500</v>
      </c>
      <c r="B2043">
        <v>27</v>
      </c>
      <c r="C2043" t="s">
        <v>30</v>
      </c>
      <c r="D2043">
        <v>0</v>
      </c>
      <c r="E2043">
        <v>0</v>
      </c>
      <c r="F2043">
        <v>0</v>
      </c>
      <c r="G2043">
        <f>SUMIF(C$2:C2043,Historico_y_Forms[[#This Row],[Proyecto]],D$2:D2043)</f>
        <v>0</v>
      </c>
      <c r="H2043">
        <f>SUMIF(C$2:C2043,Historico_y_Forms[[#This Row],[Proyecto]],F$2:F2043)</f>
        <v>0</v>
      </c>
      <c r="I20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43">
        <f>SUMIF(C$2:C2043,Historico_y_Forms[[#This Row],[Proyecto]],E$2:E2043)</f>
        <v>0</v>
      </c>
    </row>
    <row r="2044" spans="1:10" x14ac:dyDescent="0.25">
      <c r="A2044" s="167">
        <v>44500</v>
      </c>
      <c r="B2044">
        <v>28</v>
      </c>
      <c r="C2044" t="s">
        <v>31</v>
      </c>
      <c r="D2044">
        <v>0</v>
      </c>
      <c r="E2044">
        <v>0</v>
      </c>
      <c r="F2044">
        <v>0</v>
      </c>
      <c r="G2044">
        <f>SUMIF(C$2:C2044,Historico_y_Forms[[#This Row],[Proyecto]],D$2:D2044)</f>
        <v>0</v>
      </c>
      <c r="H2044">
        <f>SUMIF(C$2:C2044,Historico_y_Forms[[#This Row],[Proyecto]],F$2:F2044)</f>
        <v>0</v>
      </c>
      <c r="I20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44">
        <f>SUMIF(C$2:C2044,Historico_y_Forms[[#This Row],[Proyecto]],E$2:E2044)</f>
        <v>0</v>
      </c>
    </row>
    <row r="2045" spans="1:10" x14ac:dyDescent="0.25">
      <c r="A2045" s="167">
        <v>44500</v>
      </c>
      <c r="B2045">
        <v>44</v>
      </c>
      <c r="C2045" t="s">
        <v>154</v>
      </c>
      <c r="D2045">
        <v>0</v>
      </c>
      <c r="E2045">
        <v>0</v>
      </c>
      <c r="F2045">
        <v>0</v>
      </c>
      <c r="G2045">
        <f>SUMIF(C$2:C2045,Historico_y_Forms[[#This Row],[Proyecto]],D$2:D2045)</f>
        <v>100</v>
      </c>
      <c r="H2045">
        <f>SUMIF(C$2:C2045,Historico_y_Forms[[#This Row],[Proyecto]],F$2:F2045)</f>
        <v>11</v>
      </c>
      <c r="I204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045">
        <f>SUMIF(C$2:C2045,Historico_y_Forms[[#This Row],[Proyecto]],E$2:E2045)</f>
        <v>96</v>
      </c>
    </row>
    <row r="2046" spans="1:10" x14ac:dyDescent="0.25">
      <c r="A2046" s="167">
        <v>44500</v>
      </c>
      <c r="B2046">
        <v>37</v>
      </c>
      <c r="C2046" t="s">
        <v>146</v>
      </c>
      <c r="D2046">
        <v>0</v>
      </c>
      <c r="E2046">
        <v>0</v>
      </c>
      <c r="F2046">
        <v>0</v>
      </c>
      <c r="G2046">
        <f>SUMIF(C$2:C2046,Historico_y_Forms[[#This Row],[Proyecto]],D$2:D2046)</f>
        <v>195</v>
      </c>
      <c r="H2046">
        <f>SUMIF(C$2:C2046,Historico_y_Forms[[#This Row],[Proyecto]],F$2:F2046)</f>
        <v>1</v>
      </c>
      <c r="I204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46">
        <f>SUMIF(C$2:C2046,Historico_y_Forms[[#This Row],[Proyecto]],E$2:E2046)</f>
        <v>196</v>
      </c>
    </row>
    <row r="2047" spans="1:10" x14ac:dyDescent="0.25">
      <c r="A2047" s="167">
        <v>44500</v>
      </c>
      <c r="B2047">
        <v>6</v>
      </c>
      <c r="C2047" t="s">
        <v>127</v>
      </c>
      <c r="D2047">
        <v>1</v>
      </c>
      <c r="E2047">
        <v>0</v>
      </c>
      <c r="F2047">
        <v>0</v>
      </c>
      <c r="G2047">
        <f>SUMIF(C$2:C2047,Historico_y_Forms[[#This Row],[Proyecto]],D$2:D2047)</f>
        <v>202</v>
      </c>
      <c r="H2047">
        <f>SUMIF(C$2:C2047,Historico_y_Forms[[#This Row],[Proyecto]],F$2:F2047)</f>
        <v>22</v>
      </c>
      <c r="I20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47">
        <f>SUMIF(C$2:C2047,Historico_y_Forms[[#This Row],[Proyecto]],E$2:E2047)</f>
        <v>180</v>
      </c>
    </row>
    <row r="2048" spans="1:10" x14ac:dyDescent="0.25">
      <c r="A2048" s="167">
        <v>44500</v>
      </c>
      <c r="B2048">
        <v>5</v>
      </c>
      <c r="C2048" t="s">
        <v>125</v>
      </c>
      <c r="D2048">
        <v>1</v>
      </c>
      <c r="E2048">
        <v>0</v>
      </c>
      <c r="F2048">
        <v>1</v>
      </c>
      <c r="G2048">
        <f>SUMIF(C$2:C2048,Historico_y_Forms[[#This Row],[Proyecto]],D$2:D2048)</f>
        <v>241</v>
      </c>
      <c r="H2048">
        <f>SUMIF(C$2:C2048,Historico_y_Forms[[#This Row],[Proyecto]],F$2:F2048)</f>
        <v>25</v>
      </c>
      <c r="I20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48">
        <f>SUMIF(C$2:C2048,Historico_y_Forms[[#This Row],[Proyecto]],E$2:E2048)</f>
        <v>216</v>
      </c>
    </row>
    <row r="2049" spans="1:10" x14ac:dyDescent="0.25">
      <c r="A2049" s="167">
        <v>44500</v>
      </c>
      <c r="B2049">
        <v>38</v>
      </c>
      <c r="C2049" t="s">
        <v>147</v>
      </c>
      <c r="D2049">
        <v>0</v>
      </c>
      <c r="E2049">
        <v>0</v>
      </c>
      <c r="F2049">
        <v>0</v>
      </c>
      <c r="G2049">
        <f>SUMIF(C$2:C2049,Historico_y_Forms[[#This Row],[Proyecto]],D$2:D2049)</f>
        <v>196</v>
      </c>
      <c r="H2049">
        <f>SUMIF(C$2:C2049,Historico_y_Forms[[#This Row],[Proyecto]],F$2:F2049)</f>
        <v>5</v>
      </c>
      <c r="I20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49">
        <f>SUMIF(C$2:C2049,Historico_y_Forms[[#This Row],[Proyecto]],E$2:E2049)</f>
        <v>0</v>
      </c>
    </row>
    <row r="2050" spans="1:10" x14ac:dyDescent="0.25">
      <c r="A2050" s="167">
        <v>44500</v>
      </c>
      <c r="B2050">
        <v>4</v>
      </c>
      <c r="C2050" t="s">
        <v>126</v>
      </c>
      <c r="D2050">
        <v>1</v>
      </c>
      <c r="E2050">
        <v>240</v>
      </c>
      <c r="F2050">
        <v>1</v>
      </c>
      <c r="G2050">
        <f>SUMIF(C$2:C2050,Historico_y_Forms[[#This Row],[Proyecto]],D$2:D2050)</f>
        <v>284</v>
      </c>
      <c r="H2050">
        <f>SUMIF(C$2:C2050,Historico_y_Forms[[#This Row],[Proyecto]],F$2:F2050)</f>
        <v>44</v>
      </c>
      <c r="I20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50">
        <f>SUMIF(C$2:C2050,Historico_y_Forms[[#This Row],[Proyecto]],E$2:E2050)</f>
        <v>7351</v>
      </c>
    </row>
    <row r="2051" spans="1:10" x14ac:dyDescent="0.25">
      <c r="A2051" s="167">
        <v>44500</v>
      </c>
      <c r="B2051">
        <v>8</v>
      </c>
      <c r="C2051" t="s">
        <v>77</v>
      </c>
      <c r="D2051">
        <v>1</v>
      </c>
      <c r="E2051">
        <v>3</v>
      </c>
      <c r="F2051">
        <v>0</v>
      </c>
      <c r="G2051">
        <f>SUMIF(C$2:C2051,Historico_y_Forms[[#This Row],[Proyecto]],D$2:D2051)</f>
        <v>142</v>
      </c>
      <c r="H2051">
        <f>SUMIF(C$2:C2051,Historico_y_Forms[[#This Row],[Proyecto]],F$2:F2051)</f>
        <v>25</v>
      </c>
      <c r="I2051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2051">
        <f>SUMIF(C$2:C2051,Historico_y_Forms[[#This Row],[Proyecto]],E$2:E2051)</f>
        <v>123</v>
      </c>
    </row>
    <row r="2052" spans="1:10" x14ac:dyDescent="0.25">
      <c r="A2052" s="167">
        <v>44500</v>
      </c>
      <c r="B2052">
        <v>18</v>
      </c>
      <c r="C2052" t="s">
        <v>152</v>
      </c>
      <c r="D2052">
        <v>0</v>
      </c>
      <c r="E2052">
        <v>0</v>
      </c>
      <c r="F2052">
        <v>0</v>
      </c>
      <c r="G2052">
        <f>SUMIF(C$2:C2052,Historico_y_Forms[[#This Row],[Proyecto]],D$2:D2052)</f>
        <v>174</v>
      </c>
      <c r="H2052">
        <f>SUMIF(C$2:C2052,Historico_y_Forms[[#This Row],[Proyecto]],F$2:F2052)</f>
        <v>10</v>
      </c>
      <c r="I205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52">
        <f>SUMIF(C$2:C2052,Historico_y_Forms[[#This Row],[Proyecto]],E$2:E2052)</f>
        <v>176</v>
      </c>
    </row>
    <row r="2053" spans="1:10" x14ac:dyDescent="0.25">
      <c r="A2053" s="167">
        <v>44500</v>
      </c>
      <c r="B2053">
        <v>19</v>
      </c>
      <c r="C2053" t="s">
        <v>138</v>
      </c>
      <c r="D2053">
        <v>0</v>
      </c>
      <c r="E2053">
        <v>0</v>
      </c>
      <c r="F2053">
        <v>1</v>
      </c>
      <c r="G2053">
        <f>SUMIF(C$2:C2053,Historico_y_Forms[[#This Row],[Proyecto]],D$2:D2053)</f>
        <v>197</v>
      </c>
      <c r="H2053">
        <f>SUMIF(C$2:C2053,Historico_y_Forms[[#This Row],[Proyecto]],F$2:F2053)</f>
        <v>23</v>
      </c>
      <c r="I2053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53">
        <f>SUMIF(C$2:C2053,Historico_y_Forms[[#This Row],[Proyecto]],E$2:E2053)</f>
        <v>176</v>
      </c>
    </row>
    <row r="2054" spans="1:10" x14ac:dyDescent="0.25">
      <c r="A2054" s="167">
        <v>44500</v>
      </c>
      <c r="B2054">
        <v>20</v>
      </c>
      <c r="C2054" t="s">
        <v>88</v>
      </c>
      <c r="D2054">
        <v>4</v>
      </c>
      <c r="E2054">
        <v>7</v>
      </c>
      <c r="F2054">
        <v>1</v>
      </c>
      <c r="G2054">
        <f>SUMIF(C$2:C2054,Historico_y_Forms[[#This Row],[Proyecto]],D$2:D2054)</f>
        <v>146</v>
      </c>
      <c r="H2054">
        <f>SUMIF(C$2:C2054,Historico_y_Forms[[#This Row],[Proyecto]],F$2:F2054)</f>
        <v>7</v>
      </c>
      <c r="I2054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054">
        <f>SUMIF(C$2:C2054,Historico_y_Forms[[#This Row],[Proyecto]],E$2:E2054)</f>
        <v>88</v>
      </c>
    </row>
    <row r="2055" spans="1:10" x14ac:dyDescent="0.25">
      <c r="A2055" s="167">
        <v>44500</v>
      </c>
      <c r="B2055">
        <v>45</v>
      </c>
      <c r="C2055" t="s">
        <v>155</v>
      </c>
      <c r="D2055">
        <v>0</v>
      </c>
      <c r="E2055">
        <v>0</v>
      </c>
      <c r="F2055">
        <v>0</v>
      </c>
      <c r="G2055">
        <f>SUMIF(C$2:C2055,Historico_y_Forms[[#This Row],[Proyecto]],D$2:D2055)</f>
        <v>133</v>
      </c>
      <c r="H2055">
        <f>SUMIF(C$2:C2055,Historico_y_Forms[[#This Row],[Proyecto]],F$2:F2055)</f>
        <v>2</v>
      </c>
      <c r="I20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055">
        <f>SUMIF(C$2:C2055,Historico_y_Forms[[#This Row],[Proyecto]],E$2:E2055)</f>
        <v>0</v>
      </c>
    </row>
    <row r="2056" spans="1:10" x14ac:dyDescent="0.25">
      <c r="A2056" s="167">
        <v>44500</v>
      </c>
      <c r="B2056">
        <v>31</v>
      </c>
      <c r="C2056" t="s">
        <v>97</v>
      </c>
      <c r="D2056">
        <v>0</v>
      </c>
      <c r="E2056">
        <v>0</v>
      </c>
      <c r="F2056">
        <v>0</v>
      </c>
      <c r="G2056">
        <f>SUMIF(C$2:C2056,Historico_y_Forms[[#This Row],[Proyecto]],D$2:D2056)</f>
        <v>0</v>
      </c>
      <c r="H2056">
        <f>SUMIF(C$2:C2056,Historico_y_Forms[[#This Row],[Proyecto]],F$2:F2056)</f>
        <v>0</v>
      </c>
      <c r="I20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56">
        <f>SUMIF(C$2:C2056,Historico_y_Forms[[#This Row],[Proyecto]],E$2:E2056)</f>
        <v>0</v>
      </c>
    </row>
    <row r="2057" spans="1:10" x14ac:dyDescent="0.25">
      <c r="A2057" s="167">
        <v>44500</v>
      </c>
      <c r="B2057">
        <v>32</v>
      </c>
      <c r="C2057" t="s">
        <v>100</v>
      </c>
      <c r="D2057">
        <v>0</v>
      </c>
      <c r="E2057">
        <v>0</v>
      </c>
      <c r="F2057">
        <v>0</v>
      </c>
      <c r="G2057">
        <f>SUMIF(C$2:C2057,Historico_y_Forms[[#This Row],[Proyecto]],D$2:D2057)</f>
        <v>0</v>
      </c>
      <c r="H2057">
        <f>SUMIF(C$2:C2057,Historico_y_Forms[[#This Row],[Proyecto]],F$2:F2057)</f>
        <v>0</v>
      </c>
      <c r="I205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57">
        <f>SUMIF(C$2:C2057,Historico_y_Forms[[#This Row],[Proyecto]],E$2:E2057)</f>
        <v>0</v>
      </c>
    </row>
    <row r="2058" spans="1:10" x14ac:dyDescent="0.25">
      <c r="A2058" s="167">
        <v>44500</v>
      </c>
      <c r="B2058">
        <v>33</v>
      </c>
      <c r="C2058" t="s">
        <v>101</v>
      </c>
      <c r="D2058">
        <v>0</v>
      </c>
      <c r="E2058">
        <v>0</v>
      </c>
      <c r="F2058">
        <v>0</v>
      </c>
      <c r="G2058">
        <f>SUMIF(C$2:C2058,Historico_y_Forms[[#This Row],[Proyecto]],D$2:D2058)</f>
        <v>0</v>
      </c>
      <c r="H2058">
        <f>SUMIF(C$2:C2058,Historico_y_Forms[[#This Row],[Proyecto]],F$2:F2058)</f>
        <v>0</v>
      </c>
      <c r="I205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058">
        <f>SUMIF(C$2:C2058,Historico_y_Forms[[#This Row],[Proyecto]],E$2:E2058)</f>
        <v>0</v>
      </c>
    </row>
    <row r="2059" spans="1:10" x14ac:dyDescent="0.25">
      <c r="A2059" s="167">
        <v>44500</v>
      </c>
      <c r="B2059">
        <v>34</v>
      </c>
      <c r="C2059" t="s">
        <v>102</v>
      </c>
      <c r="D2059">
        <v>0</v>
      </c>
      <c r="E2059">
        <v>0</v>
      </c>
      <c r="F2059">
        <v>0</v>
      </c>
      <c r="G2059">
        <f>SUMIF(C$2:C2059,Historico_y_Forms[[#This Row],[Proyecto]],D$2:D2059)</f>
        <v>0</v>
      </c>
      <c r="H2059">
        <f>SUMIF(C$2:C2059,Historico_y_Forms[[#This Row],[Proyecto]],F$2:F2059)</f>
        <v>0</v>
      </c>
      <c r="I205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059">
        <f>SUMIF(C$2:C2059,Historico_y_Forms[[#This Row],[Proyecto]],E$2:E2059)</f>
        <v>0</v>
      </c>
    </row>
    <row r="2060" spans="1:10" x14ac:dyDescent="0.25">
      <c r="A2060" s="167">
        <v>44500</v>
      </c>
      <c r="B2060">
        <v>29</v>
      </c>
      <c r="C2060" t="s">
        <v>32</v>
      </c>
      <c r="D2060">
        <v>0</v>
      </c>
      <c r="E2060">
        <v>0</v>
      </c>
      <c r="F2060">
        <v>0</v>
      </c>
      <c r="G2060">
        <f>SUMIF(C$2:C2060,Historico_y_Forms[[#This Row],[Proyecto]],D$2:D2060)</f>
        <v>0</v>
      </c>
      <c r="H2060">
        <f>SUMIF(C$2:C2060,Historico_y_Forms[[#This Row],[Proyecto]],F$2:F2060)</f>
        <v>0</v>
      </c>
      <c r="I20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60">
        <f>SUMIF(C$2:C2060,Historico_y_Forms[[#This Row],[Proyecto]],E$2:E2060)</f>
        <v>0</v>
      </c>
    </row>
    <row r="2061" spans="1:10" x14ac:dyDescent="0.25">
      <c r="A2061" s="167">
        <v>44500</v>
      </c>
      <c r="B2061">
        <v>30</v>
      </c>
      <c r="C2061" t="s">
        <v>33</v>
      </c>
      <c r="D2061">
        <v>0</v>
      </c>
      <c r="E2061">
        <v>0</v>
      </c>
      <c r="F2061">
        <v>0</v>
      </c>
      <c r="G2061">
        <f>SUMIF(C$2:C2061,Historico_y_Forms[[#This Row],[Proyecto]],D$2:D2061)</f>
        <v>0</v>
      </c>
      <c r="H2061">
        <f>SUMIF(C$2:C2061,Historico_y_Forms[[#This Row],[Proyecto]],F$2:F2061)</f>
        <v>0</v>
      </c>
      <c r="I20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061">
        <f>SUMIF(C$2:C2061,Historico_y_Forms[[#This Row],[Proyecto]],E$2:E2061)</f>
        <v>0</v>
      </c>
    </row>
    <row r="2062" spans="1:10" x14ac:dyDescent="0.25">
      <c r="A2062" s="167">
        <v>44500</v>
      </c>
      <c r="B2062">
        <v>9</v>
      </c>
      <c r="C2062" t="s">
        <v>130</v>
      </c>
      <c r="D2062">
        <v>8</v>
      </c>
      <c r="E2062">
        <v>10</v>
      </c>
      <c r="F2062">
        <v>0</v>
      </c>
      <c r="G2062">
        <f>SUMIF(C$2:C2062,Historico_y_Forms[[#This Row],[Proyecto]],D$2:D2062)</f>
        <v>46</v>
      </c>
      <c r="H2062">
        <f>SUMIF(C$2:C2062,Historico_y_Forms[[#This Row],[Proyecto]],F$2:F2062)</f>
        <v>0</v>
      </c>
      <c r="I2062">
        <f>VLOOKUP(Historico_y_Forms[[#This Row],[Proyecto]],Dim_Proyectos[[#All],[Proyecto]:[Fecha de terminacion]],5,0)-Historico_y_Forms[[#This Row],[Ventas acumuladas]]+Historico_y_Forms[[#This Row],[Desistimientos acumulados]]</f>
        <v>302</v>
      </c>
      <c r="J2062">
        <f>SUMIF(C$2:C2062,Historico_y_Forms[[#This Row],[Proyecto]],E$2:E2062)</f>
        <v>40</v>
      </c>
    </row>
    <row r="2063" spans="1:10" x14ac:dyDescent="0.25">
      <c r="A2063" s="167">
        <v>44500</v>
      </c>
      <c r="B2063">
        <v>35</v>
      </c>
      <c r="C2063" t="s">
        <v>144</v>
      </c>
      <c r="D2063">
        <v>0</v>
      </c>
      <c r="E2063">
        <v>0</v>
      </c>
      <c r="F2063">
        <v>0</v>
      </c>
      <c r="G2063">
        <f>SUMIF(C$2:C2063,Historico_y_Forms[[#This Row],[Proyecto]],D$2:D2063)</f>
        <v>0</v>
      </c>
      <c r="H2063">
        <f>SUMIF(C$2:C2063,Historico_y_Forms[[#This Row],[Proyecto]],F$2:F2063)</f>
        <v>0</v>
      </c>
      <c r="I20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63">
        <f>SUMIF(C$2:C2063,Historico_y_Forms[[#This Row],[Proyecto]],E$2:E2063)</f>
        <v>0</v>
      </c>
    </row>
    <row r="2064" spans="1:10" x14ac:dyDescent="0.25">
      <c r="A2064" s="167">
        <v>44500</v>
      </c>
      <c r="B2064">
        <v>42</v>
      </c>
      <c r="C2064" t="s">
        <v>151</v>
      </c>
      <c r="D2064">
        <v>0</v>
      </c>
      <c r="E2064">
        <v>0</v>
      </c>
      <c r="F2064">
        <v>0</v>
      </c>
      <c r="G2064">
        <f>SUMIF(C$2:C2064,Historico_y_Forms[[#This Row],[Proyecto]],D$2:D2064)</f>
        <v>321</v>
      </c>
      <c r="H2064">
        <f>SUMIF(C$2:C2064,Historico_y_Forms[[#This Row],[Proyecto]],F$2:F2064)</f>
        <v>15</v>
      </c>
      <c r="I20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064">
        <f>SUMIF(C$2:C2064,Historico_y_Forms[[#This Row],[Proyecto]],E$2:E2064)</f>
        <v>250</v>
      </c>
    </row>
    <row r="2065" spans="1:10" x14ac:dyDescent="0.25">
      <c r="A2065" s="167">
        <v>44500</v>
      </c>
      <c r="B2065">
        <v>39</v>
      </c>
      <c r="C2065" t="s">
        <v>178</v>
      </c>
      <c r="D2065">
        <v>0</v>
      </c>
      <c r="E2065">
        <v>0</v>
      </c>
      <c r="F2065">
        <v>0</v>
      </c>
      <c r="G2065">
        <f>SUMIF(C$2:C2065,Historico_y_Forms[[#This Row],[Proyecto]],D$2:D2065)</f>
        <v>184</v>
      </c>
      <c r="H2065">
        <f>SUMIF(C$2:C2065,Historico_y_Forms[[#This Row],[Proyecto]],F$2:F2065)</f>
        <v>12</v>
      </c>
      <c r="I206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65">
        <f>SUMIF(C$2:C2065,Historico_y_Forms[[#This Row],[Proyecto]],E$2:E2065)</f>
        <v>149</v>
      </c>
    </row>
    <row r="2066" spans="1:10" x14ac:dyDescent="0.25">
      <c r="A2066" s="167">
        <v>44500</v>
      </c>
      <c r="B2066">
        <v>36</v>
      </c>
      <c r="C2066" t="s">
        <v>145</v>
      </c>
      <c r="D2066">
        <v>0</v>
      </c>
      <c r="E2066">
        <v>0</v>
      </c>
      <c r="F2066">
        <v>0</v>
      </c>
      <c r="G2066">
        <f>SUMIF(C$2:C2066,Historico_y_Forms[[#This Row],[Proyecto]],D$2:D2066)</f>
        <v>243</v>
      </c>
      <c r="H2066">
        <f>SUMIF(C$2:C2066,Historico_y_Forms[[#This Row],[Proyecto]],F$2:F2066)</f>
        <v>11</v>
      </c>
      <c r="I206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066">
        <f>SUMIF(C$2:C2066,Historico_y_Forms[[#This Row],[Proyecto]],E$2:E2066)</f>
        <v>240</v>
      </c>
    </row>
    <row r="2067" spans="1:10" x14ac:dyDescent="0.25">
      <c r="A2067" s="167">
        <v>44500</v>
      </c>
      <c r="B2067">
        <v>43</v>
      </c>
      <c r="C2067" t="s">
        <v>153</v>
      </c>
      <c r="D2067">
        <v>0</v>
      </c>
      <c r="E2067">
        <v>0</v>
      </c>
      <c r="F2067">
        <v>0</v>
      </c>
      <c r="G2067">
        <f>SUMIF(C$2:C2067,Historico_y_Forms[[#This Row],[Proyecto]],D$2:D2067)</f>
        <v>89</v>
      </c>
      <c r="H2067">
        <f>SUMIF(C$2:C2067,Historico_y_Forms[[#This Row],[Proyecto]],F$2:F2067)</f>
        <v>6</v>
      </c>
      <c r="I20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067">
        <f>SUMIF(C$2:C2067,Historico_y_Forms[[#This Row],[Proyecto]],E$2:E2067)</f>
        <v>24</v>
      </c>
    </row>
    <row r="2068" spans="1:10" x14ac:dyDescent="0.25">
      <c r="A2068" s="167">
        <v>44500</v>
      </c>
      <c r="B2068">
        <v>21</v>
      </c>
      <c r="C2068" t="s">
        <v>139</v>
      </c>
      <c r="D2068">
        <v>14</v>
      </c>
      <c r="E2068">
        <v>6</v>
      </c>
      <c r="F2068">
        <v>0</v>
      </c>
      <c r="G2068">
        <f>SUMIF(C$2:C2068,Historico_y_Forms[[#This Row],[Proyecto]],D$2:D2068)</f>
        <v>21</v>
      </c>
      <c r="H2068">
        <f>SUMIF(C$2:C2068,Historico_y_Forms[[#This Row],[Proyecto]],F$2:F2068)</f>
        <v>0</v>
      </c>
      <c r="I2068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068">
        <f>SUMIF(C$2:C2068,Historico_y_Forms[[#This Row],[Proyecto]],E$2:E2068)</f>
        <v>12</v>
      </c>
    </row>
    <row r="2069" spans="1:10" x14ac:dyDescent="0.25">
      <c r="A2069" s="167">
        <v>44500</v>
      </c>
      <c r="B2069">
        <v>2</v>
      </c>
      <c r="C2069" t="s">
        <v>51</v>
      </c>
      <c r="D2069">
        <v>0</v>
      </c>
      <c r="E2069">
        <v>0</v>
      </c>
      <c r="F2069">
        <v>0</v>
      </c>
      <c r="G2069">
        <f>SUMIF(C$2:C2069,Historico_y_Forms[[#This Row],[Proyecto]],D$2:D2069)</f>
        <v>232</v>
      </c>
      <c r="H2069">
        <f>SUMIF(C$2:C2069,Historico_y_Forms[[#This Row],[Proyecto]],F$2:F2069)</f>
        <v>4</v>
      </c>
      <c r="I20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69">
        <f>SUMIF(C$2:C2069,Historico_y_Forms[[#This Row],[Proyecto]],E$2:E2069)</f>
        <v>228</v>
      </c>
    </row>
    <row r="2070" spans="1:10" x14ac:dyDescent="0.25">
      <c r="A2070" s="167">
        <v>44500</v>
      </c>
      <c r="B2070">
        <v>3</v>
      </c>
      <c r="C2070" t="s">
        <v>52</v>
      </c>
      <c r="D2070">
        <v>16</v>
      </c>
      <c r="E2070">
        <v>15</v>
      </c>
      <c r="F2070">
        <v>0</v>
      </c>
      <c r="G2070">
        <f>SUMIF(C$2:C2070,Historico_y_Forms[[#This Row],[Proyecto]],D$2:D2070)</f>
        <v>182</v>
      </c>
      <c r="H2070">
        <f>SUMIF(C$2:C2070,Historico_y_Forms[[#This Row],[Proyecto]],F$2:F2070)</f>
        <v>12</v>
      </c>
      <c r="I2070">
        <f>VLOOKUP(Historico_y_Forms[[#This Row],[Proyecto]],Dim_Proyectos[[#All],[Proyecto]:[Fecha de terminacion]],5,0)-Historico_y_Forms[[#This Row],[Ventas acumuladas]]+Historico_y_Forms[[#This Row],[Desistimientos acumulados]]</f>
        <v>202</v>
      </c>
      <c r="J2070">
        <f>SUMIF(C$2:C2070,Historico_y_Forms[[#This Row],[Proyecto]],E$2:E2070)</f>
        <v>180</v>
      </c>
    </row>
    <row r="2071" spans="1:10" x14ac:dyDescent="0.25">
      <c r="A2071" s="167">
        <v>44500</v>
      </c>
      <c r="B2071">
        <v>1</v>
      </c>
      <c r="C2071" t="s">
        <v>50</v>
      </c>
      <c r="D2071">
        <v>0</v>
      </c>
      <c r="E2071">
        <v>0</v>
      </c>
      <c r="F2071">
        <v>3</v>
      </c>
      <c r="G2071">
        <f>SUMIF(C$2:C2071,Historico_y_Forms[[#This Row],[Proyecto]],D$2:D2071)</f>
        <v>600</v>
      </c>
      <c r="H2071">
        <f>SUMIF(C$2:C2071,Historico_y_Forms[[#This Row],[Proyecto]],F$2:F2071)</f>
        <v>113</v>
      </c>
      <c r="I2071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071">
        <f>SUMIF(C$2:C2071,Historico_y_Forms[[#This Row],[Proyecto]],E$2:E2071)</f>
        <v>492</v>
      </c>
    </row>
    <row r="2072" spans="1:10" x14ac:dyDescent="0.25">
      <c r="A2072" s="167">
        <v>44530</v>
      </c>
      <c r="B2072">
        <v>22</v>
      </c>
      <c r="C2072" t="s">
        <v>140</v>
      </c>
      <c r="D2072">
        <v>10</v>
      </c>
      <c r="E2072">
        <v>10</v>
      </c>
      <c r="F2072">
        <v>0</v>
      </c>
      <c r="G2072">
        <f>SUMIF(C$2:C2072,Historico_y_Forms[[#This Row],[Proyecto]],D$2:D2072)</f>
        <v>15</v>
      </c>
      <c r="H2072">
        <f>SUMIF(C$2:C2072,Historico_y_Forms[[#This Row],[Proyecto]],F$2:F2072)</f>
        <v>0</v>
      </c>
      <c r="I2072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072">
        <f>SUMIF(C$2:C2072,Historico_y_Forms[[#This Row],[Proyecto]],E$2:E2072)</f>
        <v>15</v>
      </c>
    </row>
    <row r="2073" spans="1:10" x14ac:dyDescent="0.25">
      <c r="A2073" s="167">
        <v>44530</v>
      </c>
      <c r="B2073">
        <v>16</v>
      </c>
      <c r="C2073" t="s">
        <v>136</v>
      </c>
      <c r="D2073">
        <v>0</v>
      </c>
      <c r="E2073">
        <v>0</v>
      </c>
      <c r="F2073">
        <v>0</v>
      </c>
      <c r="G2073">
        <f>SUMIF(C$2:C2073,Historico_y_Forms[[#This Row],[Proyecto]],D$2:D2073)</f>
        <v>0</v>
      </c>
      <c r="H2073">
        <f>SUMIF(C$2:C2073,Historico_y_Forms[[#This Row],[Proyecto]],F$2:F2073)</f>
        <v>0</v>
      </c>
      <c r="I207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73">
        <f>SUMIF(C$2:C2073,Historico_y_Forms[[#This Row],[Proyecto]],E$2:E2073)</f>
        <v>0</v>
      </c>
    </row>
    <row r="2074" spans="1:10" x14ac:dyDescent="0.25">
      <c r="A2074" s="167">
        <v>44530</v>
      </c>
      <c r="B2074">
        <v>17</v>
      </c>
      <c r="C2074" t="s">
        <v>137</v>
      </c>
      <c r="D2074">
        <v>0</v>
      </c>
      <c r="E2074">
        <v>0</v>
      </c>
      <c r="F2074">
        <v>0</v>
      </c>
      <c r="G2074">
        <f>SUMIF(C$2:C2074,Historico_y_Forms[[#This Row],[Proyecto]],D$2:D2074)</f>
        <v>0</v>
      </c>
      <c r="H2074">
        <f>SUMIF(C$2:C2074,Historico_y_Forms[[#This Row],[Proyecto]],F$2:F2074)</f>
        <v>0</v>
      </c>
      <c r="I207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074">
        <f>SUMIF(C$2:C2074,Historico_y_Forms[[#This Row],[Proyecto]],E$2:E2074)</f>
        <v>0</v>
      </c>
    </row>
    <row r="2075" spans="1:10" x14ac:dyDescent="0.25">
      <c r="A2075" s="167">
        <v>44530</v>
      </c>
      <c r="B2075">
        <v>11</v>
      </c>
      <c r="C2075" t="s">
        <v>131</v>
      </c>
      <c r="D2075">
        <v>11</v>
      </c>
      <c r="E2075">
        <v>10</v>
      </c>
      <c r="F2075">
        <v>8</v>
      </c>
      <c r="G2075">
        <f>SUMIF(C$2:C2075,Historico_y_Forms[[#This Row],[Proyecto]],D$2:D2075)</f>
        <v>517</v>
      </c>
      <c r="H2075">
        <f>SUMIF(C$2:C2075,Historico_y_Forms[[#This Row],[Proyecto]],F$2:F2075)</f>
        <v>89</v>
      </c>
      <c r="I2075">
        <f>VLOOKUP(Historico_y_Forms[[#This Row],[Proyecto]],Dim_Proyectos[[#All],[Proyecto]:[Fecha de terminacion]],5,0)-Historico_y_Forms[[#This Row],[Ventas acumuladas]]+Historico_y_Forms[[#This Row],[Desistimientos acumulados]]</f>
        <v>185</v>
      </c>
      <c r="J2075">
        <f>SUMIF(C$2:C2075,Historico_y_Forms[[#This Row],[Proyecto]],E$2:E2075)</f>
        <v>425</v>
      </c>
    </row>
    <row r="2076" spans="1:10" x14ac:dyDescent="0.25">
      <c r="A2076" s="167">
        <v>44530</v>
      </c>
      <c r="B2076">
        <v>40</v>
      </c>
      <c r="C2076" t="s">
        <v>149</v>
      </c>
      <c r="D2076">
        <v>0</v>
      </c>
      <c r="E2076">
        <v>0</v>
      </c>
      <c r="F2076">
        <v>0</v>
      </c>
      <c r="G2076">
        <f>SUMIF(C$2:C2076,Historico_y_Forms[[#This Row],[Proyecto]],D$2:D2076)</f>
        <v>396</v>
      </c>
      <c r="H2076">
        <f>SUMIF(C$2:C2076,Historico_y_Forms[[#This Row],[Proyecto]],F$2:F2076)</f>
        <v>0</v>
      </c>
      <c r="I20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76">
        <f>SUMIF(C$2:C2076,Historico_y_Forms[[#This Row],[Proyecto]],E$2:E2076)</f>
        <v>0</v>
      </c>
    </row>
    <row r="2077" spans="1:10" x14ac:dyDescent="0.25">
      <c r="A2077" s="167">
        <v>44530</v>
      </c>
      <c r="B2077">
        <v>12</v>
      </c>
      <c r="C2077" t="s">
        <v>132</v>
      </c>
      <c r="D2077">
        <v>0</v>
      </c>
      <c r="E2077">
        <v>0</v>
      </c>
      <c r="F2077">
        <v>0</v>
      </c>
      <c r="G2077">
        <f>SUMIF(C$2:C2077,Historico_y_Forms[[#This Row],[Proyecto]],D$2:D2077)</f>
        <v>0</v>
      </c>
      <c r="H2077">
        <f>SUMIF(C$2:C2077,Historico_y_Forms[[#This Row],[Proyecto]],F$2:F2077)</f>
        <v>0</v>
      </c>
      <c r="I207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077">
        <f>SUMIF(C$2:C2077,Historico_y_Forms[[#This Row],[Proyecto]],E$2:E2077)</f>
        <v>0</v>
      </c>
    </row>
    <row r="2078" spans="1:10" x14ac:dyDescent="0.25">
      <c r="A2078" s="167">
        <v>44530</v>
      </c>
      <c r="B2078">
        <v>13</v>
      </c>
      <c r="C2078" t="s">
        <v>133</v>
      </c>
      <c r="D2078">
        <v>19</v>
      </c>
      <c r="E2078">
        <v>20</v>
      </c>
      <c r="F2078">
        <v>0</v>
      </c>
      <c r="G2078">
        <f>SUMIF(C$2:C2078,Historico_y_Forms[[#This Row],[Proyecto]],D$2:D2078)</f>
        <v>229</v>
      </c>
      <c r="H2078">
        <f>SUMIF(C$2:C2078,Historico_y_Forms[[#This Row],[Proyecto]],F$2:F2078)</f>
        <v>0</v>
      </c>
      <c r="I2078">
        <f>VLOOKUP(Historico_y_Forms[[#This Row],[Proyecto]],Dim_Proyectos[[#All],[Proyecto]:[Fecha de terminacion]],5,0)-Historico_y_Forms[[#This Row],[Ventas acumuladas]]+Historico_y_Forms[[#This Row],[Desistimientos acumulados]]</f>
        <v>70</v>
      </c>
      <c r="J2078">
        <f>SUMIF(C$2:C2078,Historico_y_Forms[[#This Row],[Proyecto]],E$2:E2078)</f>
        <v>80</v>
      </c>
    </row>
    <row r="2079" spans="1:10" x14ac:dyDescent="0.25">
      <c r="A2079" s="167">
        <v>44530</v>
      </c>
      <c r="B2079">
        <v>14</v>
      </c>
      <c r="C2079" t="s">
        <v>134</v>
      </c>
      <c r="D2079">
        <v>0</v>
      </c>
      <c r="E2079">
        <v>0</v>
      </c>
      <c r="F2079">
        <v>0</v>
      </c>
      <c r="G2079">
        <f>SUMIF(C$2:C2079,Historico_y_Forms[[#This Row],[Proyecto]],D$2:D2079)</f>
        <v>0</v>
      </c>
      <c r="H2079">
        <f>SUMIF(C$2:C2079,Historico_y_Forms[[#This Row],[Proyecto]],F$2:F2079)</f>
        <v>0</v>
      </c>
      <c r="I2079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2079">
        <f>SUMIF(C$2:C2079,Historico_y_Forms[[#This Row],[Proyecto]],E$2:E2079)</f>
        <v>0</v>
      </c>
    </row>
    <row r="2080" spans="1:10" x14ac:dyDescent="0.25">
      <c r="A2080" s="167">
        <v>44530</v>
      </c>
      <c r="B2080">
        <v>15</v>
      </c>
      <c r="C2080" t="s">
        <v>135</v>
      </c>
      <c r="D2080">
        <v>0</v>
      </c>
      <c r="E2080">
        <v>0</v>
      </c>
      <c r="F2080">
        <v>0</v>
      </c>
      <c r="G2080">
        <f>SUMIF(C$2:C2080,Historico_y_Forms[[#This Row],[Proyecto]],D$2:D2080)</f>
        <v>0</v>
      </c>
      <c r="H2080">
        <f>SUMIF(C$2:C2080,Historico_y_Forms[[#This Row],[Proyecto]],F$2:F2080)</f>
        <v>0</v>
      </c>
      <c r="I208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080">
        <f>SUMIF(C$2:C2080,Historico_y_Forms[[#This Row],[Proyecto]],E$2:E2080)</f>
        <v>0</v>
      </c>
    </row>
    <row r="2081" spans="1:10" x14ac:dyDescent="0.25">
      <c r="A2081" s="167">
        <v>44530</v>
      </c>
      <c r="B2081">
        <v>41</v>
      </c>
      <c r="C2081" t="s">
        <v>150</v>
      </c>
      <c r="D2081">
        <v>0</v>
      </c>
      <c r="E2081">
        <v>0</v>
      </c>
      <c r="F2081">
        <v>0</v>
      </c>
      <c r="G2081">
        <f>SUMIF(C$2:C2081,Historico_y_Forms[[#This Row],[Proyecto]],D$2:D2081)</f>
        <v>158</v>
      </c>
      <c r="H2081">
        <f>SUMIF(C$2:C2081,Historico_y_Forms[[#This Row],[Proyecto]],F$2:F2081)</f>
        <v>2</v>
      </c>
      <c r="I20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81">
        <f>SUMIF(C$2:C2081,Historico_y_Forms[[#This Row],[Proyecto]],E$2:E2081)</f>
        <v>156</v>
      </c>
    </row>
    <row r="2082" spans="1:10" x14ac:dyDescent="0.25">
      <c r="A2082" s="167">
        <v>44530</v>
      </c>
      <c r="B2082">
        <v>10</v>
      </c>
      <c r="C2082" t="s">
        <v>81</v>
      </c>
      <c r="D2082">
        <v>81</v>
      </c>
      <c r="E2082">
        <v>50</v>
      </c>
      <c r="F2082">
        <v>0</v>
      </c>
      <c r="G2082">
        <f>SUMIF(C$2:C2082,Historico_y_Forms[[#This Row],[Proyecto]],D$2:D2082)</f>
        <v>81</v>
      </c>
      <c r="H2082">
        <f>SUMIF(C$2:C2082,Historico_y_Forms[[#This Row],[Proyecto]],F$2:F2082)</f>
        <v>0</v>
      </c>
      <c r="I2082">
        <f>VLOOKUP(Historico_y_Forms[[#This Row],[Proyecto]],Dim_Proyectos[[#All],[Proyecto]:[Fecha de terminacion]],5,0)-Historico_y_Forms[[#This Row],[Ventas acumuladas]]+Historico_y_Forms[[#This Row],[Desistimientos acumulados]]</f>
        <v>109</v>
      </c>
      <c r="J2082">
        <f>SUMIF(C$2:C2082,Historico_y_Forms[[#This Row],[Proyecto]],E$2:E2082)</f>
        <v>50</v>
      </c>
    </row>
    <row r="2083" spans="1:10" x14ac:dyDescent="0.25">
      <c r="A2083" s="167">
        <v>44530</v>
      </c>
      <c r="B2083">
        <v>23</v>
      </c>
      <c r="C2083" t="s">
        <v>142</v>
      </c>
      <c r="D2083">
        <v>0</v>
      </c>
      <c r="E2083">
        <v>0</v>
      </c>
      <c r="F2083">
        <v>0</v>
      </c>
      <c r="G2083">
        <f>SUMIF(C$2:C2083,Historico_y_Forms[[#This Row],[Proyecto]],D$2:D2083)</f>
        <v>105</v>
      </c>
      <c r="H2083">
        <f>SUMIF(C$2:C2083,Historico_y_Forms[[#This Row],[Proyecto]],F$2:F2083)</f>
        <v>4</v>
      </c>
      <c r="I20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83">
        <f>SUMIF(C$2:C2083,Historico_y_Forms[[#This Row],[Proyecto]],E$2:E2083)</f>
        <v>0</v>
      </c>
    </row>
    <row r="2084" spans="1:10" x14ac:dyDescent="0.25">
      <c r="A2084" s="167">
        <v>44530</v>
      </c>
      <c r="B2084">
        <v>24</v>
      </c>
      <c r="C2084" t="s">
        <v>143</v>
      </c>
      <c r="D2084">
        <v>0</v>
      </c>
      <c r="E2084">
        <v>0</v>
      </c>
      <c r="F2084">
        <v>0</v>
      </c>
      <c r="G2084">
        <f>SUMIF(C$2:C2084,Historico_y_Forms[[#This Row],[Proyecto]],D$2:D2084)</f>
        <v>124</v>
      </c>
      <c r="H2084">
        <f>SUMIF(C$2:C2084,Historico_y_Forms[[#This Row],[Proyecto]],F$2:F2084)</f>
        <v>23</v>
      </c>
      <c r="I20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84">
        <f>SUMIF(C$2:C2084,Historico_y_Forms[[#This Row],[Proyecto]],E$2:E2084)</f>
        <v>102</v>
      </c>
    </row>
    <row r="2085" spans="1:10" x14ac:dyDescent="0.25">
      <c r="A2085" s="167">
        <v>44530</v>
      </c>
      <c r="B2085">
        <v>25</v>
      </c>
      <c r="C2085" t="s">
        <v>92</v>
      </c>
      <c r="D2085">
        <v>5</v>
      </c>
      <c r="E2085">
        <v>3</v>
      </c>
      <c r="F2085">
        <v>0</v>
      </c>
      <c r="G2085">
        <f>SUMIF(C$2:C2085,Historico_y_Forms[[#This Row],[Proyecto]],D$2:D2085)</f>
        <v>5</v>
      </c>
      <c r="H2085">
        <f>SUMIF(C$2:C2085,Historico_y_Forms[[#This Row],[Proyecto]],F$2:F2085)</f>
        <v>0</v>
      </c>
      <c r="I2085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2085">
        <f>SUMIF(C$2:C2085,Historico_y_Forms[[#This Row],[Proyecto]],E$2:E2085)</f>
        <v>3</v>
      </c>
    </row>
    <row r="2086" spans="1:10" x14ac:dyDescent="0.25">
      <c r="A2086" s="167">
        <v>44530</v>
      </c>
      <c r="B2086">
        <v>26</v>
      </c>
      <c r="C2086" t="s">
        <v>141</v>
      </c>
      <c r="D2086">
        <v>1</v>
      </c>
      <c r="E2086">
        <v>3</v>
      </c>
      <c r="F2086">
        <v>0</v>
      </c>
      <c r="G2086">
        <f>SUMIF(C$2:C2086,Historico_y_Forms[[#This Row],[Proyecto]],D$2:D2086)</f>
        <v>88</v>
      </c>
      <c r="H2086">
        <f>SUMIF(C$2:C2086,Historico_y_Forms[[#This Row],[Proyecto]],F$2:F2086)</f>
        <v>0</v>
      </c>
      <c r="I2086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086">
        <f>SUMIF(C$2:C2086,Historico_y_Forms[[#This Row],[Proyecto]],E$2:E2086)</f>
        <v>68</v>
      </c>
    </row>
    <row r="2087" spans="1:10" x14ac:dyDescent="0.25">
      <c r="A2087" s="167">
        <v>44530</v>
      </c>
      <c r="B2087">
        <v>7</v>
      </c>
      <c r="C2087" t="s">
        <v>128</v>
      </c>
      <c r="D2087">
        <v>25</v>
      </c>
      <c r="E2087">
        <v>40</v>
      </c>
      <c r="F2087">
        <v>0</v>
      </c>
      <c r="G2087">
        <f>SUMIF(C$2:C2087,Historico_y_Forms[[#This Row],[Proyecto]],D$2:D2087)</f>
        <v>132</v>
      </c>
      <c r="H2087">
        <f>SUMIF(C$2:C2087,Historico_y_Forms[[#This Row],[Proyecto]],F$2:F2087)</f>
        <v>0</v>
      </c>
      <c r="I2087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087">
        <f>SUMIF(C$2:C2087,Historico_y_Forms[[#This Row],[Proyecto]],E$2:E2087)</f>
        <v>100</v>
      </c>
    </row>
    <row r="2088" spans="1:10" x14ac:dyDescent="0.25">
      <c r="A2088" s="167">
        <v>44530</v>
      </c>
      <c r="B2088">
        <v>27</v>
      </c>
      <c r="C2088" t="s">
        <v>30</v>
      </c>
      <c r="D2088">
        <v>0</v>
      </c>
      <c r="E2088">
        <v>0</v>
      </c>
      <c r="F2088">
        <v>0</v>
      </c>
      <c r="G2088">
        <f>SUMIF(C$2:C2088,Historico_y_Forms[[#This Row],[Proyecto]],D$2:D2088)</f>
        <v>0</v>
      </c>
      <c r="H2088">
        <f>SUMIF(C$2:C2088,Historico_y_Forms[[#This Row],[Proyecto]],F$2:F2088)</f>
        <v>0</v>
      </c>
      <c r="I20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88">
        <f>SUMIF(C$2:C2088,Historico_y_Forms[[#This Row],[Proyecto]],E$2:E2088)</f>
        <v>0</v>
      </c>
    </row>
    <row r="2089" spans="1:10" x14ac:dyDescent="0.25">
      <c r="A2089" s="167">
        <v>44530</v>
      </c>
      <c r="B2089">
        <v>28</v>
      </c>
      <c r="C2089" t="s">
        <v>31</v>
      </c>
      <c r="D2089">
        <v>0</v>
      </c>
      <c r="E2089">
        <v>0</v>
      </c>
      <c r="F2089">
        <v>0</v>
      </c>
      <c r="G2089">
        <f>SUMIF(C$2:C2089,Historico_y_Forms[[#This Row],[Proyecto]],D$2:D2089)</f>
        <v>0</v>
      </c>
      <c r="H2089">
        <f>SUMIF(C$2:C2089,Historico_y_Forms[[#This Row],[Proyecto]],F$2:F2089)</f>
        <v>0</v>
      </c>
      <c r="I20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089">
        <f>SUMIF(C$2:C2089,Historico_y_Forms[[#This Row],[Proyecto]],E$2:E2089)</f>
        <v>0</v>
      </c>
    </row>
    <row r="2090" spans="1:10" x14ac:dyDescent="0.25">
      <c r="A2090" s="167">
        <v>44530</v>
      </c>
      <c r="B2090">
        <v>44</v>
      </c>
      <c r="C2090" t="s">
        <v>154</v>
      </c>
      <c r="D2090">
        <v>0</v>
      </c>
      <c r="E2090">
        <v>0</v>
      </c>
      <c r="F2090">
        <v>0</v>
      </c>
      <c r="G2090">
        <f>SUMIF(C$2:C2090,Historico_y_Forms[[#This Row],[Proyecto]],D$2:D2090)</f>
        <v>100</v>
      </c>
      <c r="H2090">
        <f>SUMIF(C$2:C2090,Historico_y_Forms[[#This Row],[Proyecto]],F$2:F2090)</f>
        <v>11</v>
      </c>
      <c r="I209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090">
        <f>SUMIF(C$2:C2090,Historico_y_Forms[[#This Row],[Proyecto]],E$2:E2090)</f>
        <v>96</v>
      </c>
    </row>
    <row r="2091" spans="1:10" x14ac:dyDescent="0.25">
      <c r="A2091" s="167">
        <v>44530</v>
      </c>
      <c r="B2091">
        <v>37</v>
      </c>
      <c r="C2091" t="s">
        <v>146</v>
      </c>
      <c r="D2091">
        <v>0</v>
      </c>
      <c r="E2091">
        <v>0</v>
      </c>
      <c r="F2091">
        <v>0</v>
      </c>
      <c r="G2091">
        <f>SUMIF(C$2:C2091,Historico_y_Forms[[#This Row],[Proyecto]],D$2:D2091)</f>
        <v>195</v>
      </c>
      <c r="H2091">
        <f>SUMIF(C$2:C2091,Historico_y_Forms[[#This Row],[Proyecto]],F$2:F2091)</f>
        <v>1</v>
      </c>
      <c r="I209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91">
        <f>SUMIF(C$2:C2091,Historico_y_Forms[[#This Row],[Proyecto]],E$2:E2091)</f>
        <v>196</v>
      </c>
    </row>
    <row r="2092" spans="1:10" x14ac:dyDescent="0.25">
      <c r="A2092" s="167">
        <v>44530</v>
      </c>
      <c r="B2092">
        <v>6</v>
      </c>
      <c r="C2092" t="s">
        <v>127</v>
      </c>
      <c r="D2092">
        <v>0</v>
      </c>
      <c r="E2092">
        <v>0</v>
      </c>
      <c r="F2092">
        <v>0</v>
      </c>
      <c r="G2092">
        <f>SUMIF(C$2:C2092,Historico_y_Forms[[#This Row],[Proyecto]],D$2:D2092)</f>
        <v>202</v>
      </c>
      <c r="H2092">
        <f>SUMIF(C$2:C2092,Historico_y_Forms[[#This Row],[Proyecto]],F$2:F2092)</f>
        <v>22</v>
      </c>
      <c r="I20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92">
        <f>SUMIF(C$2:C2092,Historico_y_Forms[[#This Row],[Proyecto]],E$2:E2092)</f>
        <v>180</v>
      </c>
    </row>
    <row r="2093" spans="1:10" x14ac:dyDescent="0.25">
      <c r="A2093" s="167">
        <v>44530</v>
      </c>
      <c r="B2093">
        <v>5</v>
      </c>
      <c r="C2093" t="s">
        <v>125</v>
      </c>
      <c r="D2093">
        <v>0</v>
      </c>
      <c r="E2093">
        <v>0</v>
      </c>
      <c r="F2093">
        <v>0</v>
      </c>
      <c r="G2093">
        <f>SUMIF(C$2:C2093,Historico_y_Forms[[#This Row],[Proyecto]],D$2:D2093)</f>
        <v>241</v>
      </c>
      <c r="H2093">
        <f>SUMIF(C$2:C2093,Historico_y_Forms[[#This Row],[Proyecto]],F$2:F2093)</f>
        <v>25</v>
      </c>
      <c r="I20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93">
        <f>SUMIF(C$2:C2093,Historico_y_Forms[[#This Row],[Proyecto]],E$2:E2093)</f>
        <v>216</v>
      </c>
    </row>
    <row r="2094" spans="1:10" x14ac:dyDescent="0.25">
      <c r="A2094" s="167">
        <v>44530</v>
      </c>
      <c r="B2094">
        <v>38</v>
      </c>
      <c r="C2094" t="s">
        <v>147</v>
      </c>
      <c r="D2094">
        <v>0</v>
      </c>
      <c r="E2094">
        <v>0</v>
      </c>
      <c r="F2094">
        <v>0</v>
      </c>
      <c r="G2094">
        <f>SUMIF(C$2:C2094,Historico_y_Forms[[#This Row],[Proyecto]],D$2:D2094)</f>
        <v>196</v>
      </c>
      <c r="H2094">
        <f>SUMIF(C$2:C2094,Historico_y_Forms[[#This Row],[Proyecto]],F$2:F2094)</f>
        <v>5</v>
      </c>
      <c r="I20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094">
        <f>SUMIF(C$2:C2094,Historico_y_Forms[[#This Row],[Proyecto]],E$2:E2094)</f>
        <v>0</v>
      </c>
    </row>
    <row r="2095" spans="1:10" x14ac:dyDescent="0.25">
      <c r="A2095" s="167">
        <v>44530</v>
      </c>
      <c r="B2095">
        <v>4</v>
      </c>
      <c r="C2095" t="s">
        <v>126</v>
      </c>
      <c r="D2095">
        <v>0</v>
      </c>
      <c r="E2095">
        <v>240</v>
      </c>
      <c r="F2095">
        <v>0</v>
      </c>
      <c r="G2095">
        <f>SUMIF(C$2:C2095,Historico_y_Forms[[#This Row],[Proyecto]],D$2:D2095)</f>
        <v>284</v>
      </c>
      <c r="H2095">
        <f>SUMIF(C$2:C2095,Historico_y_Forms[[#This Row],[Proyecto]],F$2:F2095)</f>
        <v>44</v>
      </c>
      <c r="I20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095">
        <f>SUMIF(C$2:C2095,Historico_y_Forms[[#This Row],[Proyecto]],E$2:E2095)</f>
        <v>7591</v>
      </c>
    </row>
    <row r="2096" spans="1:10" x14ac:dyDescent="0.25">
      <c r="A2096" s="167">
        <v>44530</v>
      </c>
      <c r="B2096">
        <v>8</v>
      </c>
      <c r="C2096" t="s">
        <v>77</v>
      </c>
      <c r="D2096">
        <v>2</v>
      </c>
      <c r="E2096">
        <v>3</v>
      </c>
      <c r="F2096">
        <v>1</v>
      </c>
      <c r="G2096">
        <f>SUMIF(C$2:C2096,Historico_y_Forms[[#This Row],[Proyecto]],D$2:D2096)</f>
        <v>144</v>
      </c>
      <c r="H2096">
        <f>SUMIF(C$2:C2096,Historico_y_Forms[[#This Row],[Proyecto]],F$2:F2096)</f>
        <v>26</v>
      </c>
      <c r="I2096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096">
        <f>SUMIF(C$2:C2096,Historico_y_Forms[[#This Row],[Proyecto]],E$2:E2096)</f>
        <v>126</v>
      </c>
    </row>
    <row r="2097" spans="1:10" x14ac:dyDescent="0.25">
      <c r="A2097" s="167">
        <v>44530</v>
      </c>
      <c r="B2097">
        <v>18</v>
      </c>
      <c r="C2097" t="s">
        <v>152</v>
      </c>
      <c r="D2097">
        <v>0</v>
      </c>
      <c r="E2097">
        <v>0</v>
      </c>
      <c r="F2097">
        <v>0</v>
      </c>
      <c r="G2097">
        <f>SUMIF(C$2:C2097,Historico_y_Forms[[#This Row],[Proyecto]],D$2:D2097)</f>
        <v>174</v>
      </c>
      <c r="H2097">
        <f>SUMIF(C$2:C2097,Historico_y_Forms[[#This Row],[Proyecto]],F$2:F2097)</f>
        <v>10</v>
      </c>
      <c r="I209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097">
        <f>SUMIF(C$2:C2097,Historico_y_Forms[[#This Row],[Proyecto]],E$2:E2097)</f>
        <v>176</v>
      </c>
    </row>
    <row r="2098" spans="1:10" x14ac:dyDescent="0.25">
      <c r="A2098" s="167">
        <v>44530</v>
      </c>
      <c r="B2098">
        <v>19</v>
      </c>
      <c r="C2098" t="s">
        <v>138</v>
      </c>
      <c r="D2098">
        <v>1</v>
      </c>
      <c r="E2098">
        <v>0</v>
      </c>
      <c r="F2098">
        <v>1</v>
      </c>
      <c r="G2098">
        <f>SUMIF(C$2:C2098,Historico_y_Forms[[#This Row],[Proyecto]],D$2:D2098)</f>
        <v>198</v>
      </c>
      <c r="H2098">
        <f>SUMIF(C$2:C2098,Historico_y_Forms[[#This Row],[Proyecto]],F$2:F2098)</f>
        <v>24</v>
      </c>
      <c r="I209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098">
        <f>SUMIF(C$2:C2098,Historico_y_Forms[[#This Row],[Proyecto]],E$2:E2098)</f>
        <v>176</v>
      </c>
    </row>
    <row r="2099" spans="1:10" x14ac:dyDescent="0.25">
      <c r="A2099" s="167">
        <v>44530</v>
      </c>
      <c r="B2099">
        <v>20</v>
      </c>
      <c r="C2099" t="s">
        <v>88</v>
      </c>
      <c r="D2099">
        <v>3</v>
      </c>
      <c r="E2099">
        <v>7</v>
      </c>
      <c r="F2099">
        <v>2</v>
      </c>
      <c r="G2099">
        <f>SUMIF(C$2:C2099,Historico_y_Forms[[#This Row],[Proyecto]],D$2:D2099)</f>
        <v>149</v>
      </c>
      <c r="H2099">
        <f>SUMIF(C$2:C2099,Historico_y_Forms[[#This Row],[Proyecto]],F$2:F2099)</f>
        <v>9</v>
      </c>
      <c r="I2099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099">
        <f>SUMIF(C$2:C2099,Historico_y_Forms[[#This Row],[Proyecto]],E$2:E2099)</f>
        <v>95</v>
      </c>
    </row>
    <row r="2100" spans="1:10" x14ac:dyDescent="0.25">
      <c r="A2100" s="167">
        <v>44530</v>
      </c>
      <c r="B2100">
        <v>45</v>
      </c>
      <c r="C2100" t="s">
        <v>155</v>
      </c>
      <c r="D2100">
        <v>0</v>
      </c>
      <c r="E2100">
        <v>0</v>
      </c>
      <c r="F2100">
        <v>0</v>
      </c>
      <c r="G2100">
        <f>SUMIF(C$2:C2100,Historico_y_Forms[[#This Row],[Proyecto]],D$2:D2100)</f>
        <v>133</v>
      </c>
      <c r="H2100">
        <f>SUMIF(C$2:C2100,Historico_y_Forms[[#This Row],[Proyecto]],F$2:F2100)</f>
        <v>2</v>
      </c>
      <c r="I21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100">
        <f>SUMIF(C$2:C2100,Historico_y_Forms[[#This Row],[Proyecto]],E$2:E2100)</f>
        <v>0</v>
      </c>
    </row>
    <row r="2101" spans="1:10" x14ac:dyDescent="0.25">
      <c r="A2101" s="167">
        <v>44530</v>
      </c>
      <c r="B2101">
        <v>31</v>
      </c>
      <c r="C2101" t="s">
        <v>97</v>
      </c>
      <c r="D2101">
        <v>0</v>
      </c>
      <c r="E2101">
        <v>0</v>
      </c>
      <c r="F2101">
        <v>0</v>
      </c>
      <c r="G2101">
        <f>SUMIF(C$2:C2101,Historico_y_Forms[[#This Row],[Proyecto]],D$2:D2101)</f>
        <v>0</v>
      </c>
      <c r="H2101">
        <f>SUMIF(C$2:C2101,Historico_y_Forms[[#This Row],[Proyecto]],F$2:F2101)</f>
        <v>0</v>
      </c>
      <c r="I21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01">
        <f>SUMIF(C$2:C2101,Historico_y_Forms[[#This Row],[Proyecto]],E$2:E2101)</f>
        <v>0</v>
      </c>
    </row>
    <row r="2102" spans="1:10" x14ac:dyDescent="0.25">
      <c r="A2102" s="167">
        <v>44530</v>
      </c>
      <c r="B2102">
        <v>32</v>
      </c>
      <c r="C2102" t="s">
        <v>100</v>
      </c>
      <c r="D2102">
        <v>0</v>
      </c>
      <c r="E2102">
        <v>0</v>
      </c>
      <c r="F2102">
        <v>0</v>
      </c>
      <c r="G2102">
        <f>SUMIF(C$2:C2102,Historico_y_Forms[[#This Row],[Proyecto]],D$2:D2102)</f>
        <v>0</v>
      </c>
      <c r="H2102">
        <f>SUMIF(C$2:C2102,Historico_y_Forms[[#This Row],[Proyecto]],F$2:F2102)</f>
        <v>0</v>
      </c>
      <c r="I210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02">
        <f>SUMIF(C$2:C2102,Historico_y_Forms[[#This Row],[Proyecto]],E$2:E2102)</f>
        <v>0</v>
      </c>
    </row>
    <row r="2103" spans="1:10" x14ac:dyDescent="0.25">
      <c r="A2103" s="167">
        <v>44530</v>
      </c>
      <c r="B2103">
        <v>33</v>
      </c>
      <c r="C2103" t="s">
        <v>101</v>
      </c>
      <c r="D2103">
        <v>0</v>
      </c>
      <c r="E2103">
        <v>0</v>
      </c>
      <c r="F2103">
        <v>0</v>
      </c>
      <c r="G2103">
        <f>SUMIF(C$2:C2103,Historico_y_Forms[[#This Row],[Proyecto]],D$2:D2103)</f>
        <v>0</v>
      </c>
      <c r="H2103">
        <f>SUMIF(C$2:C2103,Historico_y_Forms[[#This Row],[Proyecto]],F$2:F2103)</f>
        <v>0</v>
      </c>
      <c r="I210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03">
        <f>SUMIF(C$2:C2103,Historico_y_Forms[[#This Row],[Proyecto]],E$2:E2103)</f>
        <v>0</v>
      </c>
    </row>
    <row r="2104" spans="1:10" x14ac:dyDescent="0.25">
      <c r="A2104" s="167">
        <v>44530</v>
      </c>
      <c r="B2104">
        <v>34</v>
      </c>
      <c r="C2104" t="s">
        <v>102</v>
      </c>
      <c r="D2104">
        <v>0</v>
      </c>
      <c r="E2104">
        <v>0</v>
      </c>
      <c r="F2104">
        <v>0</v>
      </c>
      <c r="G2104">
        <f>SUMIF(C$2:C2104,Historico_y_Forms[[#This Row],[Proyecto]],D$2:D2104)</f>
        <v>0</v>
      </c>
      <c r="H2104">
        <f>SUMIF(C$2:C2104,Historico_y_Forms[[#This Row],[Proyecto]],F$2:F2104)</f>
        <v>0</v>
      </c>
      <c r="I210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04">
        <f>SUMIF(C$2:C2104,Historico_y_Forms[[#This Row],[Proyecto]],E$2:E2104)</f>
        <v>0</v>
      </c>
    </row>
    <row r="2105" spans="1:10" x14ac:dyDescent="0.25">
      <c r="A2105" s="167">
        <v>44530</v>
      </c>
      <c r="B2105">
        <v>29</v>
      </c>
      <c r="C2105" t="s">
        <v>32</v>
      </c>
      <c r="D2105">
        <v>0</v>
      </c>
      <c r="E2105">
        <v>0</v>
      </c>
      <c r="F2105">
        <v>0</v>
      </c>
      <c r="G2105">
        <f>SUMIF(C$2:C2105,Historico_y_Forms[[#This Row],[Proyecto]],D$2:D2105)</f>
        <v>0</v>
      </c>
      <c r="H2105">
        <f>SUMIF(C$2:C2105,Historico_y_Forms[[#This Row],[Proyecto]],F$2:F2105)</f>
        <v>0</v>
      </c>
      <c r="I21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05">
        <f>SUMIF(C$2:C2105,Historico_y_Forms[[#This Row],[Proyecto]],E$2:E2105)</f>
        <v>0</v>
      </c>
    </row>
    <row r="2106" spans="1:10" x14ac:dyDescent="0.25">
      <c r="A2106" s="167">
        <v>44530</v>
      </c>
      <c r="B2106">
        <v>30</v>
      </c>
      <c r="C2106" t="s">
        <v>33</v>
      </c>
      <c r="D2106">
        <v>0</v>
      </c>
      <c r="E2106">
        <v>0</v>
      </c>
      <c r="F2106">
        <v>0</v>
      </c>
      <c r="G2106">
        <f>SUMIF(C$2:C2106,Historico_y_Forms[[#This Row],[Proyecto]],D$2:D2106)</f>
        <v>0</v>
      </c>
      <c r="H2106">
        <f>SUMIF(C$2:C2106,Historico_y_Forms[[#This Row],[Proyecto]],F$2:F2106)</f>
        <v>0</v>
      </c>
      <c r="I21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06">
        <f>SUMIF(C$2:C2106,Historico_y_Forms[[#This Row],[Proyecto]],E$2:E2106)</f>
        <v>0</v>
      </c>
    </row>
    <row r="2107" spans="1:10" x14ac:dyDescent="0.25">
      <c r="A2107" s="167">
        <v>44530</v>
      </c>
      <c r="B2107">
        <v>9</v>
      </c>
      <c r="C2107" t="s">
        <v>130</v>
      </c>
      <c r="D2107">
        <v>15</v>
      </c>
      <c r="E2107">
        <v>10</v>
      </c>
      <c r="F2107">
        <v>0</v>
      </c>
      <c r="G2107">
        <f>SUMIF(C$2:C2107,Historico_y_Forms[[#This Row],[Proyecto]],D$2:D2107)</f>
        <v>61</v>
      </c>
      <c r="H2107">
        <f>SUMIF(C$2:C2107,Historico_y_Forms[[#This Row],[Proyecto]],F$2:F2107)</f>
        <v>0</v>
      </c>
      <c r="I2107">
        <f>VLOOKUP(Historico_y_Forms[[#This Row],[Proyecto]],Dim_Proyectos[[#All],[Proyecto]:[Fecha de terminacion]],5,0)-Historico_y_Forms[[#This Row],[Ventas acumuladas]]+Historico_y_Forms[[#This Row],[Desistimientos acumulados]]</f>
        <v>287</v>
      </c>
      <c r="J2107">
        <f>SUMIF(C$2:C2107,Historico_y_Forms[[#This Row],[Proyecto]],E$2:E2107)</f>
        <v>50</v>
      </c>
    </row>
    <row r="2108" spans="1:10" x14ac:dyDescent="0.25">
      <c r="A2108" s="167">
        <v>44530</v>
      </c>
      <c r="B2108">
        <v>35</v>
      </c>
      <c r="C2108" t="s">
        <v>144</v>
      </c>
      <c r="D2108">
        <v>0</v>
      </c>
      <c r="E2108">
        <v>0</v>
      </c>
      <c r="F2108">
        <v>0</v>
      </c>
      <c r="G2108">
        <f>SUMIF(C$2:C2108,Historico_y_Forms[[#This Row],[Proyecto]],D$2:D2108)</f>
        <v>0</v>
      </c>
      <c r="H2108">
        <f>SUMIF(C$2:C2108,Historico_y_Forms[[#This Row],[Proyecto]],F$2:F2108)</f>
        <v>0</v>
      </c>
      <c r="I21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08">
        <f>SUMIF(C$2:C2108,Historico_y_Forms[[#This Row],[Proyecto]],E$2:E2108)</f>
        <v>0</v>
      </c>
    </row>
    <row r="2109" spans="1:10" x14ac:dyDescent="0.25">
      <c r="A2109" s="167">
        <v>44530</v>
      </c>
      <c r="B2109">
        <v>42</v>
      </c>
      <c r="C2109" t="s">
        <v>151</v>
      </c>
      <c r="D2109">
        <v>0</v>
      </c>
      <c r="E2109">
        <v>0</v>
      </c>
      <c r="F2109">
        <v>0</v>
      </c>
      <c r="G2109">
        <f>SUMIF(C$2:C2109,Historico_y_Forms[[#This Row],[Proyecto]],D$2:D2109)</f>
        <v>321</v>
      </c>
      <c r="H2109">
        <f>SUMIF(C$2:C2109,Historico_y_Forms[[#This Row],[Proyecto]],F$2:F2109)</f>
        <v>15</v>
      </c>
      <c r="I210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109">
        <f>SUMIF(C$2:C2109,Historico_y_Forms[[#This Row],[Proyecto]],E$2:E2109)</f>
        <v>250</v>
      </c>
    </row>
    <row r="2110" spans="1:10" x14ac:dyDescent="0.25">
      <c r="A2110" s="167">
        <v>44530</v>
      </c>
      <c r="B2110">
        <v>39</v>
      </c>
      <c r="C2110" t="s">
        <v>178</v>
      </c>
      <c r="D2110">
        <v>0</v>
      </c>
      <c r="E2110">
        <v>0</v>
      </c>
      <c r="F2110">
        <v>0</v>
      </c>
      <c r="G2110">
        <f>SUMIF(C$2:C2110,Historico_y_Forms[[#This Row],[Proyecto]],D$2:D2110)</f>
        <v>184</v>
      </c>
      <c r="H2110">
        <f>SUMIF(C$2:C2110,Historico_y_Forms[[#This Row],[Proyecto]],F$2:F2110)</f>
        <v>12</v>
      </c>
      <c r="I211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10">
        <f>SUMIF(C$2:C2110,Historico_y_Forms[[#This Row],[Proyecto]],E$2:E2110)</f>
        <v>149</v>
      </c>
    </row>
    <row r="2111" spans="1:10" x14ac:dyDescent="0.25">
      <c r="A2111" s="167">
        <v>44530</v>
      </c>
      <c r="B2111">
        <v>36</v>
      </c>
      <c r="C2111" t="s">
        <v>145</v>
      </c>
      <c r="D2111">
        <v>0</v>
      </c>
      <c r="E2111">
        <v>0</v>
      </c>
      <c r="F2111">
        <v>0</v>
      </c>
      <c r="G2111">
        <f>SUMIF(C$2:C2111,Historico_y_Forms[[#This Row],[Proyecto]],D$2:D2111)</f>
        <v>243</v>
      </c>
      <c r="H2111">
        <f>SUMIF(C$2:C2111,Historico_y_Forms[[#This Row],[Proyecto]],F$2:F2111)</f>
        <v>11</v>
      </c>
      <c r="I211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111">
        <f>SUMIF(C$2:C2111,Historico_y_Forms[[#This Row],[Proyecto]],E$2:E2111)</f>
        <v>240</v>
      </c>
    </row>
    <row r="2112" spans="1:10" x14ac:dyDescent="0.25">
      <c r="A2112" s="167">
        <v>44530</v>
      </c>
      <c r="B2112">
        <v>43</v>
      </c>
      <c r="C2112" t="s">
        <v>153</v>
      </c>
      <c r="D2112">
        <v>0</v>
      </c>
      <c r="E2112">
        <v>0</v>
      </c>
      <c r="F2112">
        <v>0</v>
      </c>
      <c r="G2112">
        <f>SUMIF(C$2:C2112,Historico_y_Forms[[#This Row],[Proyecto]],D$2:D2112)</f>
        <v>89</v>
      </c>
      <c r="H2112">
        <f>SUMIF(C$2:C2112,Historico_y_Forms[[#This Row],[Proyecto]],F$2:F2112)</f>
        <v>6</v>
      </c>
      <c r="I211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112">
        <f>SUMIF(C$2:C2112,Historico_y_Forms[[#This Row],[Proyecto]],E$2:E2112)</f>
        <v>24</v>
      </c>
    </row>
    <row r="2113" spans="1:10" x14ac:dyDescent="0.25">
      <c r="A2113" s="167">
        <v>44530</v>
      </c>
      <c r="B2113">
        <v>21</v>
      </c>
      <c r="C2113" t="s">
        <v>139</v>
      </c>
      <c r="D2113">
        <v>3</v>
      </c>
      <c r="E2113">
        <v>6</v>
      </c>
      <c r="F2113">
        <v>0</v>
      </c>
      <c r="G2113">
        <f>SUMIF(C$2:C2113,Historico_y_Forms[[#This Row],[Proyecto]],D$2:D2113)</f>
        <v>24</v>
      </c>
      <c r="H2113">
        <f>SUMIF(C$2:C2113,Historico_y_Forms[[#This Row],[Proyecto]],F$2:F2113)</f>
        <v>0</v>
      </c>
      <c r="I2113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2113">
        <f>SUMIF(C$2:C2113,Historico_y_Forms[[#This Row],[Proyecto]],E$2:E2113)</f>
        <v>18</v>
      </c>
    </row>
    <row r="2114" spans="1:10" x14ac:dyDescent="0.25">
      <c r="A2114" s="167">
        <v>44530</v>
      </c>
      <c r="B2114">
        <v>2</v>
      </c>
      <c r="C2114" t="s">
        <v>51</v>
      </c>
      <c r="D2114">
        <v>0</v>
      </c>
      <c r="E2114">
        <v>0</v>
      </c>
      <c r="F2114">
        <v>6</v>
      </c>
      <c r="G2114">
        <f>SUMIF(C$2:C2114,Historico_y_Forms[[#This Row],[Proyecto]],D$2:D2114)</f>
        <v>232</v>
      </c>
      <c r="H2114">
        <f>SUMIF(C$2:C2114,Historico_y_Forms[[#This Row],[Proyecto]],F$2:F2114)</f>
        <v>10</v>
      </c>
      <c r="I211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114">
        <f>SUMIF(C$2:C2114,Historico_y_Forms[[#This Row],[Proyecto]],E$2:E2114)</f>
        <v>228</v>
      </c>
    </row>
    <row r="2115" spans="1:10" x14ac:dyDescent="0.25">
      <c r="A2115" s="167">
        <v>44530</v>
      </c>
      <c r="B2115">
        <v>3</v>
      </c>
      <c r="C2115" t="s">
        <v>52</v>
      </c>
      <c r="D2115">
        <v>23</v>
      </c>
      <c r="E2115">
        <v>15</v>
      </c>
      <c r="F2115">
        <v>2</v>
      </c>
      <c r="G2115">
        <f>SUMIF(C$2:C2115,Historico_y_Forms[[#This Row],[Proyecto]],D$2:D2115)</f>
        <v>205</v>
      </c>
      <c r="H2115">
        <f>SUMIF(C$2:C2115,Historico_y_Forms[[#This Row],[Proyecto]],F$2:F2115)</f>
        <v>14</v>
      </c>
      <c r="I2115">
        <f>VLOOKUP(Historico_y_Forms[[#This Row],[Proyecto]],Dim_Proyectos[[#All],[Proyecto]:[Fecha de terminacion]],5,0)-Historico_y_Forms[[#This Row],[Ventas acumuladas]]+Historico_y_Forms[[#This Row],[Desistimientos acumulados]]</f>
        <v>181</v>
      </c>
      <c r="J2115">
        <f>SUMIF(C$2:C2115,Historico_y_Forms[[#This Row],[Proyecto]],E$2:E2115)</f>
        <v>195</v>
      </c>
    </row>
    <row r="2116" spans="1:10" x14ac:dyDescent="0.25">
      <c r="A2116" s="167">
        <v>44530</v>
      </c>
      <c r="B2116">
        <v>1</v>
      </c>
      <c r="C2116" t="s">
        <v>50</v>
      </c>
      <c r="D2116">
        <v>3</v>
      </c>
      <c r="E2116">
        <v>0</v>
      </c>
      <c r="F2116">
        <v>2</v>
      </c>
      <c r="G2116">
        <f>SUMIF(C$2:C2116,Historico_y_Forms[[#This Row],[Proyecto]],D$2:D2116)</f>
        <v>603</v>
      </c>
      <c r="H2116">
        <f>SUMIF(C$2:C2116,Historico_y_Forms[[#This Row],[Proyecto]],F$2:F2116)</f>
        <v>115</v>
      </c>
      <c r="I211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116">
        <f>SUMIF(C$2:C2116,Historico_y_Forms[[#This Row],[Proyecto]],E$2:E2116)</f>
        <v>492</v>
      </c>
    </row>
    <row r="2117" spans="1:10" x14ac:dyDescent="0.25">
      <c r="A2117" s="167">
        <v>44561</v>
      </c>
      <c r="B2117">
        <v>22</v>
      </c>
      <c r="C2117" t="s">
        <v>140</v>
      </c>
      <c r="D2117">
        <v>6</v>
      </c>
      <c r="E2117">
        <v>6</v>
      </c>
      <c r="F2117">
        <v>0</v>
      </c>
      <c r="G2117">
        <f>SUMIF(C$2:C2117,Historico_y_Forms[[#This Row],[Proyecto]],D$2:D2117)</f>
        <v>21</v>
      </c>
      <c r="H2117">
        <f>SUMIF(C$2:C2117,Historico_y_Forms[[#This Row],[Proyecto]],F$2:F2117)</f>
        <v>0</v>
      </c>
      <c r="I2117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2117">
        <f>SUMIF(C$2:C2117,Historico_y_Forms[[#This Row],[Proyecto]],E$2:E2117)</f>
        <v>21</v>
      </c>
    </row>
    <row r="2118" spans="1:10" x14ac:dyDescent="0.25">
      <c r="A2118" s="167">
        <v>44561</v>
      </c>
      <c r="B2118">
        <v>16</v>
      </c>
      <c r="C2118" t="s">
        <v>136</v>
      </c>
      <c r="D2118">
        <v>0</v>
      </c>
      <c r="E2118">
        <v>0</v>
      </c>
      <c r="F2118">
        <v>0</v>
      </c>
      <c r="G2118">
        <f>SUMIF(C$2:C2118,Historico_y_Forms[[#This Row],[Proyecto]],D$2:D2118)</f>
        <v>0</v>
      </c>
      <c r="H2118">
        <f>SUMIF(C$2:C2118,Historico_y_Forms[[#This Row],[Proyecto]],F$2:F2118)</f>
        <v>0</v>
      </c>
      <c r="I211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18">
        <f>SUMIF(C$2:C2118,Historico_y_Forms[[#This Row],[Proyecto]],E$2:E2118)</f>
        <v>0</v>
      </c>
    </row>
    <row r="2119" spans="1:10" x14ac:dyDescent="0.25">
      <c r="A2119" s="167">
        <v>44561</v>
      </c>
      <c r="B2119">
        <v>17</v>
      </c>
      <c r="C2119" t="s">
        <v>137</v>
      </c>
      <c r="D2119">
        <v>0</v>
      </c>
      <c r="E2119">
        <v>0</v>
      </c>
      <c r="F2119">
        <v>0</v>
      </c>
      <c r="G2119">
        <f>SUMIF(C$2:C2119,Historico_y_Forms[[#This Row],[Proyecto]],D$2:D2119)</f>
        <v>0</v>
      </c>
      <c r="H2119">
        <f>SUMIF(C$2:C2119,Historico_y_Forms[[#This Row],[Proyecto]],F$2:F2119)</f>
        <v>0</v>
      </c>
      <c r="I211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19">
        <f>SUMIF(C$2:C2119,Historico_y_Forms[[#This Row],[Proyecto]],E$2:E2119)</f>
        <v>0</v>
      </c>
    </row>
    <row r="2120" spans="1:10" x14ac:dyDescent="0.25">
      <c r="A2120" s="167">
        <v>44561</v>
      </c>
      <c r="B2120">
        <v>11</v>
      </c>
      <c r="C2120" t="s">
        <v>131</v>
      </c>
      <c r="D2120">
        <v>6</v>
      </c>
      <c r="E2120">
        <v>10</v>
      </c>
      <c r="F2120">
        <v>11</v>
      </c>
      <c r="G2120">
        <f>SUMIF(C$2:C2120,Historico_y_Forms[[#This Row],[Proyecto]],D$2:D2120)</f>
        <v>523</v>
      </c>
      <c r="H2120">
        <f>SUMIF(C$2:C2120,Historico_y_Forms[[#This Row],[Proyecto]],F$2:F2120)</f>
        <v>100</v>
      </c>
      <c r="I2120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120">
        <f>SUMIF(C$2:C2120,Historico_y_Forms[[#This Row],[Proyecto]],E$2:E2120)</f>
        <v>435</v>
      </c>
    </row>
    <row r="2121" spans="1:10" x14ac:dyDescent="0.25">
      <c r="A2121" s="167">
        <v>44561</v>
      </c>
      <c r="B2121">
        <v>40</v>
      </c>
      <c r="C2121" t="s">
        <v>149</v>
      </c>
      <c r="D2121">
        <v>0</v>
      </c>
      <c r="E2121">
        <v>0</v>
      </c>
      <c r="F2121">
        <v>0</v>
      </c>
      <c r="G2121">
        <f>SUMIF(C$2:C2121,Historico_y_Forms[[#This Row],[Proyecto]],D$2:D2121)</f>
        <v>396</v>
      </c>
      <c r="H2121">
        <f>SUMIF(C$2:C2121,Historico_y_Forms[[#This Row],[Proyecto]],F$2:F2121)</f>
        <v>0</v>
      </c>
      <c r="I21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21">
        <f>SUMIF(C$2:C2121,Historico_y_Forms[[#This Row],[Proyecto]],E$2:E2121)</f>
        <v>0</v>
      </c>
    </row>
    <row r="2122" spans="1:10" x14ac:dyDescent="0.25">
      <c r="A2122" s="167">
        <v>44561</v>
      </c>
      <c r="B2122">
        <v>12</v>
      </c>
      <c r="C2122" t="s">
        <v>132</v>
      </c>
      <c r="D2122">
        <v>0</v>
      </c>
      <c r="E2122">
        <v>0</v>
      </c>
      <c r="F2122">
        <v>0</v>
      </c>
      <c r="G2122">
        <f>SUMIF(C$2:C2122,Historico_y_Forms[[#This Row],[Proyecto]],D$2:D2122)</f>
        <v>0</v>
      </c>
      <c r="H2122">
        <f>SUMIF(C$2:C2122,Historico_y_Forms[[#This Row],[Proyecto]],F$2:F2122)</f>
        <v>0</v>
      </c>
      <c r="I212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122">
        <f>SUMIF(C$2:C2122,Historico_y_Forms[[#This Row],[Proyecto]],E$2:E2122)</f>
        <v>0</v>
      </c>
    </row>
    <row r="2123" spans="1:10" x14ac:dyDescent="0.25">
      <c r="A2123" s="167">
        <v>44561</v>
      </c>
      <c r="B2123">
        <v>13</v>
      </c>
      <c r="C2123" t="s">
        <v>133</v>
      </c>
      <c r="D2123">
        <v>10</v>
      </c>
      <c r="E2123">
        <v>20</v>
      </c>
      <c r="F2123">
        <v>0</v>
      </c>
      <c r="G2123">
        <f>SUMIF(C$2:C2123,Historico_y_Forms[[#This Row],[Proyecto]],D$2:D2123)</f>
        <v>239</v>
      </c>
      <c r="H2123">
        <f>SUMIF(C$2:C2123,Historico_y_Forms[[#This Row],[Proyecto]],F$2:F2123)</f>
        <v>0</v>
      </c>
      <c r="I2123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123">
        <f>SUMIF(C$2:C2123,Historico_y_Forms[[#This Row],[Proyecto]],E$2:E2123)</f>
        <v>100</v>
      </c>
    </row>
    <row r="2124" spans="1:10" x14ac:dyDescent="0.25">
      <c r="A2124" s="167">
        <v>44561</v>
      </c>
      <c r="B2124">
        <v>14</v>
      </c>
      <c r="C2124" t="s">
        <v>134</v>
      </c>
      <c r="D2124">
        <v>37</v>
      </c>
      <c r="E2124">
        <v>25</v>
      </c>
      <c r="F2124">
        <v>0</v>
      </c>
      <c r="G2124">
        <f>SUMIF(C$2:C2124,Historico_y_Forms[[#This Row],[Proyecto]],D$2:D2124)</f>
        <v>37</v>
      </c>
      <c r="H2124">
        <f>SUMIF(C$2:C2124,Historico_y_Forms[[#This Row],[Proyecto]],F$2:F2124)</f>
        <v>0</v>
      </c>
      <c r="I2124">
        <f>VLOOKUP(Historico_y_Forms[[#This Row],[Proyecto]],Dim_Proyectos[[#All],[Proyecto]:[Fecha de terminacion]],5,0)-Historico_y_Forms[[#This Row],[Ventas acumuladas]]+Historico_y_Forms[[#This Row],[Desistimientos acumulados]]</f>
        <v>143</v>
      </c>
      <c r="J2124">
        <f>SUMIF(C$2:C2124,Historico_y_Forms[[#This Row],[Proyecto]],E$2:E2124)</f>
        <v>25</v>
      </c>
    </row>
    <row r="2125" spans="1:10" x14ac:dyDescent="0.25">
      <c r="A2125" s="167">
        <v>44561</v>
      </c>
      <c r="B2125">
        <v>15</v>
      </c>
      <c r="C2125" t="s">
        <v>135</v>
      </c>
      <c r="D2125">
        <v>0</v>
      </c>
      <c r="E2125">
        <v>0</v>
      </c>
      <c r="F2125">
        <v>0</v>
      </c>
      <c r="G2125">
        <f>SUMIF(C$2:C2125,Historico_y_Forms[[#This Row],[Proyecto]],D$2:D2125)</f>
        <v>0</v>
      </c>
      <c r="H2125">
        <f>SUMIF(C$2:C2125,Historico_y_Forms[[#This Row],[Proyecto]],F$2:F2125)</f>
        <v>0</v>
      </c>
      <c r="I212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125">
        <f>SUMIF(C$2:C2125,Historico_y_Forms[[#This Row],[Proyecto]],E$2:E2125)</f>
        <v>0</v>
      </c>
    </row>
    <row r="2126" spans="1:10" x14ac:dyDescent="0.25">
      <c r="A2126" s="167">
        <v>44561</v>
      </c>
      <c r="B2126">
        <v>41</v>
      </c>
      <c r="C2126" t="s">
        <v>150</v>
      </c>
      <c r="D2126">
        <v>0</v>
      </c>
      <c r="E2126">
        <v>0</v>
      </c>
      <c r="F2126">
        <v>0</v>
      </c>
      <c r="G2126">
        <f>SUMIF(C$2:C2126,Historico_y_Forms[[#This Row],[Proyecto]],D$2:D2126)</f>
        <v>158</v>
      </c>
      <c r="H2126">
        <f>SUMIF(C$2:C2126,Historico_y_Forms[[#This Row],[Proyecto]],F$2:F2126)</f>
        <v>2</v>
      </c>
      <c r="I21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26">
        <f>SUMIF(C$2:C2126,Historico_y_Forms[[#This Row],[Proyecto]],E$2:E2126)</f>
        <v>156</v>
      </c>
    </row>
    <row r="2127" spans="1:10" x14ac:dyDescent="0.25">
      <c r="A2127" s="167">
        <v>44561</v>
      </c>
      <c r="B2127">
        <v>10</v>
      </c>
      <c r="C2127" t="s">
        <v>81</v>
      </c>
      <c r="D2127">
        <v>51</v>
      </c>
      <c r="E2127">
        <v>50</v>
      </c>
      <c r="F2127">
        <v>0</v>
      </c>
      <c r="G2127">
        <f>SUMIF(C$2:C2127,Historico_y_Forms[[#This Row],[Proyecto]],D$2:D2127)</f>
        <v>132</v>
      </c>
      <c r="H2127">
        <f>SUMIF(C$2:C2127,Historico_y_Forms[[#This Row],[Proyecto]],F$2:F2127)</f>
        <v>0</v>
      </c>
      <c r="I2127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127">
        <f>SUMIF(C$2:C2127,Historico_y_Forms[[#This Row],[Proyecto]],E$2:E2127)</f>
        <v>100</v>
      </c>
    </row>
    <row r="2128" spans="1:10" x14ac:dyDescent="0.25">
      <c r="A2128" s="167">
        <v>44561</v>
      </c>
      <c r="B2128">
        <v>23</v>
      </c>
      <c r="C2128" t="s">
        <v>142</v>
      </c>
      <c r="D2128">
        <v>0</v>
      </c>
      <c r="E2128">
        <v>0</v>
      </c>
      <c r="F2128">
        <v>0</v>
      </c>
      <c r="G2128">
        <f>SUMIF(C$2:C2128,Historico_y_Forms[[#This Row],[Proyecto]],D$2:D2128)</f>
        <v>105</v>
      </c>
      <c r="H2128">
        <f>SUMIF(C$2:C2128,Historico_y_Forms[[#This Row],[Proyecto]],F$2:F2128)</f>
        <v>4</v>
      </c>
      <c r="I21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28">
        <f>SUMIF(C$2:C2128,Historico_y_Forms[[#This Row],[Proyecto]],E$2:E2128)</f>
        <v>0</v>
      </c>
    </row>
    <row r="2129" spans="1:10" x14ac:dyDescent="0.25">
      <c r="A2129" s="167">
        <v>44561</v>
      </c>
      <c r="B2129">
        <v>24</v>
      </c>
      <c r="C2129" t="s">
        <v>143</v>
      </c>
      <c r="D2129">
        <v>0</v>
      </c>
      <c r="E2129">
        <v>0</v>
      </c>
      <c r="F2129">
        <v>0</v>
      </c>
      <c r="G2129">
        <f>SUMIF(C$2:C2129,Historico_y_Forms[[#This Row],[Proyecto]],D$2:D2129)</f>
        <v>124</v>
      </c>
      <c r="H2129">
        <f>SUMIF(C$2:C2129,Historico_y_Forms[[#This Row],[Proyecto]],F$2:F2129)</f>
        <v>23</v>
      </c>
      <c r="I21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29">
        <f>SUMIF(C$2:C2129,Historico_y_Forms[[#This Row],[Proyecto]],E$2:E2129)</f>
        <v>102</v>
      </c>
    </row>
    <row r="2130" spans="1:10" x14ac:dyDescent="0.25">
      <c r="A2130" s="167">
        <v>44561</v>
      </c>
      <c r="B2130">
        <v>25</v>
      </c>
      <c r="C2130" t="s">
        <v>92</v>
      </c>
      <c r="D2130">
        <v>7</v>
      </c>
      <c r="E2130">
        <v>2</v>
      </c>
      <c r="F2130">
        <v>0</v>
      </c>
      <c r="G2130">
        <f>SUMIF(C$2:C2130,Historico_y_Forms[[#This Row],[Proyecto]],D$2:D2130)</f>
        <v>12</v>
      </c>
      <c r="H2130">
        <f>SUMIF(C$2:C2130,Historico_y_Forms[[#This Row],[Proyecto]],F$2:F2130)</f>
        <v>0</v>
      </c>
      <c r="I2130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2130">
        <f>SUMIF(C$2:C2130,Historico_y_Forms[[#This Row],[Proyecto]],E$2:E2130)</f>
        <v>5</v>
      </c>
    </row>
    <row r="2131" spans="1:10" x14ac:dyDescent="0.25">
      <c r="A2131" s="167">
        <v>44561</v>
      </c>
      <c r="B2131">
        <v>26</v>
      </c>
      <c r="C2131" t="s">
        <v>141</v>
      </c>
      <c r="D2131">
        <v>0</v>
      </c>
      <c r="E2131">
        <v>3</v>
      </c>
      <c r="F2131">
        <v>0</v>
      </c>
      <c r="G2131">
        <f>SUMIF(C$2:C2131,Historico_y_Forms[[#This Row],[Proyecto]],D$2:D2131)</f>
        <v>88</v>
      </c>
      <c r="H2131">
        <f>SUMIF(C$2:C2131,Historico_y_Forms[[#This Row],[Proyecto]],F$2:F2131)</f>
        <v>0</v>
      </c>
      <c r="I2131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131">
        <f>SUMIF(C$2:C2131,Historico_y_Forms[[#This Row],[Proyecto]],E$2:E2131)</f>
        <v>71</v>
      </c>
    </row>
    <row r="2132" spans="1:10" x14ac:dyDescent="0.25">
      <c r="A2132" s="167">
        <v>44561</v>
      </c>
      <c r="B2132">
        <v>7</v>
      </c>
      <c r="C2132" t="s">
        <v>128</v>
      </c>
      <c r="D2132">
        <v>23</v>
      </c>
      <c r="E2132">
        <v>40</v>
      </c>
      <c r="F2132">
        <v>0</v>
      </c>
      <c r="G2132">
        <f>SUMIF(C$2:C2132,Historico_y_Forms[[#This Row],[Proyecto]],D$2:D2132)</f>
        <v>155</v>
      </c>
      <c r="H2132">
        <f>SUMIF(C$2:C2132,Historico_y_Forms[[#This Row],[Proyecto]],F$2:F2132)</f>
        <v>0</v>
      </c>
      <c r="I2132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132">
        <f>SUMIF(C$2:C2132,Historico_y_Forms[[#This Row],[Proyecto]],E$2:E2132)</f>
        <v>140</v>
      </c>
    </row>
    <row r="2133" spans="1:10" x14ac:dyDescent="0.25">
      <c r="A2133" s="167">
        <v>44561</v>
      </c>
      <c r="B2133">
        <v>27</v>
      </c>
      <c r="C2133" t="s">
        <v>30</v>
      </c>
      <c r="D2133">
        <v>0</v>
      </c>
      <c r="E2133">
        <v>0</v>
      </c>
      <c r="F2133">
        <v>0</v>
      </c>
      <c r="G2133">
        <f>SUMIF(C$2:C2133,Historico_y_Forms[[#This Row],[Proyecto]],D$2:D2133)</f>
        <v>0</v>
      </c>
      <c r="H2133">
        <f>SUMIF(C$2:C2133,Historico_y_Forms[[#This Row],[Proyecto]],F$2:F2133)</f>
        <v>0</v>
      </c>
      <c r="I21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33">
        <f>SUMIF(C$2:C2133,Historico_y_Forms[[#This Row],[Proyecto]],E$2:E2133)</f>
        <v>0</v>
      </c>
    </row>
    <row r="2134" spans="1:10" x14ac:dyDescent="0.25">
      <c r="A2134" s="167">
        <v>44561</v>
      </c>
      <c r="B2134">
        <v>28</v>
      </c>
      <c r="C2134" t="s">
        <v>31</v>
      </c>
      <c r="D2134">
        <v>0</v>
      </c>
      <c r="E2134">
        <v>0</v>
      </c>
      <c r="F2134">
        <v>0</v>
      </c>
      <c r="G2134">
        <f>SUMIF(C$2:C2134,Historico_y_Forms[[#This Row],[Proyecto]],D$2:D2134)</f>
        <v>0</v>
      </c>
      <c r="H2134">
        <f>SUMIF(C$2:C2134,Historico_y_Forms[[#This Row],[Proyecto]],F$2:F2134)</f>
        <v>0</v>
      </c>
      <c r="I21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34">
        <f>SUMIF(C$2:C2134,Historico_y_Forms[[#This Row],[Proyecto]],E$2:E2134)</f>
        <v>0</v>
      </c>
    </row>
    <row r="2135" spans="1:10" x14ac:dyDescent="0.25">
      <c r="A2135" s="167">
        <v>44561</v>
      </c>
      <c r="B2135">
        <v>44</v>
      </c>
      <c r="C2135" t="s">
        <v>154</v>
      </c>
      <c r="D2135">
        <v>0</v>
      </c>
      <c r="E2135">
        <v>0</v>
      </c>
      <c r="F2135">
        <v>0</v>
      </c>
      <c r="G2135">
        <f>SUMIF(C$2:C2135,Historico_y_Forms[[#This Row],[Proyecto]],D$2:D2135)</f>
        <v>100</v>
      </c>
      <c r="H2135">
        <f>SUMIF(C$2:C2135,Historico_y_Forms[[#This Row],[Proyecto]],F$2:F2135)</f>
        <v>11</v>
      </c>
      <c r="I213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135">
        <f>SUMIF(C$2:C2135,Historico_y_Forms[[#This Row],[Proyecto]],E$2:E2135)</f>
        <v>96</v>
      </c>
    </row>
    <row r="2136" spans="1:10" x14ac:dyDescent="0.25">
      <c r="A2136" s="167">
        <v>44561</v>
      </c>
      <c r="B2136">
        <v>37</v>
      </c>
      <c r="C2136" t="s">
        <v>146</v>
      </c>
      <c r="D2136">
        <v>0</v>
      </c>
      <c r="E2136">
        <v>0</v>
      </c>
      <c r="F2136">
        <v>0</v>
      </c>
      <c r="G2136">
        <f>SUMIF(C$2:C2136,Historico_y_Forms[[#This Row],[Proyecto]],D$2:D2136)</f>
        <v>195</v>
      </c>
      <c r="H2136">
        <f>SUMIF(C$2:C2136,Historico_y_Forms[[#This Row],[Proyecto]],F$2:F2136)</f>
        <v>1</v>
      </c>
      <c r="I213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136">
        <f>SUMIF(C$2:C2136,Historico_y_Forms[[#This Row],[Proyecto]],E$2:E2136)</f>
        <v>196</v>
      </c>
    </row>
    <row r="2137" spans="1:10" x14ac:dyDescent="0.25">
      <c r="A2137" s="167">
        <v>44561</v>
      </c>
      <c r="B2137">
        <v>6</v>
      </c>
      <c r="C2137" t="s">
        <v>127</v>
      </c>
      <c r="D2137">
        <v>0</v>
      </c>
      <c r="E2137">
        <v>0</v>
      </c>
      <c r="F2137">
        <v>1</v>
      </c>
      <c r="G2137">
        <f>SUMIF(C$2:C2137,Historico_y_Forms[[#This Row],[Proyecto]],D$2:D2137)</f>
        <v>202</v>
      </c>
      <c r="H2137">
        <f>SUMIF(C$2:C2137,Historico_y_Forms[[#This Row],[Proyecto]],F$2:F2137)</f>
        <v>23</v>
      </c>
      <c r="I213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37">
        <f>SUMIF(C$2:C2137,Historico_y_Forms[[#This Row],[Proyecto]],E$2:E2137)</f>
        <v>180</v>
      </c>
    </row>
    <row r="2138" spans="1:10" x14ac:dyDescent="0.25">
      <c r="A2138" s="167">
        <v>44561</v>
      </c>
      <c r="B2138">
        <v>5</v>
      </c>
      <c r="C2138" t="s">
        <v>125</v>
      </c>
      <c r="D2138">
        <v>1</v>
      </c>
      <c r="E2138">
        <v>0</v>
      </c>
      <c r="F2138">
        <v>1</v>
      </c>
      <c r="G2138">
        <f>SUMIF(C$2:C2138,Historico_y_Forms[[#This Row],[Proyecto]],D$2:D2138)</f>
        <v>242</v>
      </c>
      <c r="H2138">
        <f>SUMIF(C$2:C2138,Historico_y_Forms[[#This Row],[Proyecto]],F$2:F2138)</f>
        <v>26</v>
      </c>
      <c r="I21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38">
        <f>SUMIF(C$2:C2138,Historico_y_Forms[[#This Row],[Proyecto]],E$2:E2138)</f>
        <v>216</v>
      </c>
    </row>
    <row r="2139" spans="1:10" x14ac:dyDescent="0.25">
      <c r="A2139" s="167">
        <v>44561</v>
      </c>
      <c r="B2139">
        <v>38</v>
      </c>
      <c r="C2139" t="s">
        <v>147</v>
      </c>
      <c r="D2139">
        <v>0</v>
      </c>
      <c r="E2139">
        <v>0</v>
      </c>
      <c r="F2139">
        <v>0</v>
      </c>
      <c r="G2139">
        <f>SUMIF(C$2:C2139,Historico_y_Forms[[#This Row],[Proyecto]],D$2:D2139)</f>
        <v>196</v>
      </c>
      <c r="H2139">
        <f>SUMIF(C$2:C2139,Historico_y_Forms[[#This Row],[Proyecto]],F$2:F2139)</f>
        <v>5</v>
      </c>
      <c r="I21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39">
        <f>SUMIF(C$2:C2139,Historico_y_Forms[[#This Row],[Proyecto]],E$2:E2139)</f>
        <v>0</v>
      </c>
    </row>
    <row r="2140" spans="1:10" x14ac:dyDescent="0.25">
      <c r="A2140" s="167">
        <v>44561</v>
      </c>
      <c r="B2140">
        <v>4</v>
      </c>
      <c r="C2140" t="s">
        <v>126</v>
      </c>
      <c r="D2140">
        <v>1</v>
      </c>
      <c r="E2140">
        <v>240</v>
      </c>
      <c r="F2140">
        <v>1</v>
      </c>
      <c r="G2140">
        <f>SUMIF(C$2:C2140,Historico_y_Forms[[#This Row],[Proyecto]],D$2:D2140)</f>
        <v>285</v>
      </c>
      <c r="H2140">
        <f>SUMIF(C$2:C2140,Historico_y_Forms[[#This Row],[Proyecto]],F$2:F2140)</f>
        <v>45</v>
      </c>
      <c r="I21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40">
        <f>SUMIF(C$2:C2140,Historico_y_Forms[[#This Row],[Proyecto]],E$2:E2140)</f>
        <v>7831</v>
      </c>
    </row>
    <row r="2141" spans="1:10" x14ac:dyDescent="0.25">
      <c r="A2141" s="167">
        <v>44561</v>
      </c>
      <c r="B2141">
        <v>8</v>
      </c>
      <c r="C2141" t="s">
        <v>77</v>
      </c>
      <c r="D2141">
        <v>3</v>
      </c>
      <c r="E2141">
        <v>3</v>
      </c>
      <c r="F2141">
        <v>1</v>
      </c>
      <c r="G2141">
        <f>SUMIF(C$2:C2141,Historico_y_Forms[[#This Row],[Proyecto]],D$2:D2141)</f>
        <v>147</v>
      </c>
      <c r="H2141">
        <f>SUMIF(C$2:C2141,Historico_y_Forms[[#This Row],[Proyecto]],F$2:F2141)</f>
        <v>27</v>
      </c>
      <c r="I2141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2141">
        <f>SUMIF(C$2:C2141,Historico_y_Forms[[#This Row],[Proyecto]],E$2:E2141)</f>
        <v>129</v>
      </c>
    </row>
    <row r="2142" spans="1:10" x14ac:dyDescent="0.25">
      <c r="A2142" s="167">
        <v>44561</v>
      </c>
      <c r="B2142">
        <v>18</v>
      </c>
      <c r="C2142" t="s">
        <v>152</v>
      </c>
      <c r="D2142">
        <v>0</v>
      </c>
      <c r="E2142">
        <v>0</v>
      </c>
      <c r="F2142">
        <v>0</v>
      </c>
      <c r="G2142">
        <f>SUMIF(C$2:C2142,Historico_y_Forms[[#This Row],[Proyecto]],D$2:D2142)</f>
        <v>174</v>
      </c>
      <c r="H2142">
        <f>SUMIF(C$2:C2142,Historico_y_Forms[[#This Row],[Proyecto]],F$2:F2142)</f>
        <v>10</v>
      </c>
      <c r="I214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42">
        <f>SUMIF(C$2:C2142,Historico_y_Forms[[#This Row],[Proyecto]],E$2:E2142)</f>
        <v>176</v>
      </c>
    </row>
    <row r="2143" spans="1:10" x14ac:dyDescent="0.25">
      <c r="A2143" s="167">
        <v>44561</v>
      </c>
      <c r="B2143">
        <v>19</v>
      </c>
      <c r="C2143" t="s">
        <v>138</v>
      </c>
      <c r="D2143">
        <v>1</v>
      </c>
      <c r="E2143">
        <v>0</v>
      </c>
      <c r="F2143">
        <v>0</v>
      </c>
      <c r="G2143">
        <f>SUMIF(C$2:C2143,Historico_y_Forms[[#This Row],[Proyecto]],D$2:D2143)</f>
        <v>199</v>
      </c>
      <c r="H2143">
        <f>SUMIF(C$2:C2143,Historico_y_Forms[[#This Row],[Proyecto]],F$2:F2143)</f>
        <v>24</v>
      </c>
      <c r="I21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43">
        <f>SUMIF(C$2:C2143,Historico_y_Forms[[#This Row],[Proyecto]],E$2:E2143)</f>
        <v>176</v>
      </c>
    </row>
    <row r="2144" spans="1:10" x14ac:dyDescent="0.25">
      <c r="A2144" s="167">
        <v>44561</v>
      </c>
      <c r="B2144">
        <v>20</v>
      </c>
      <c r="C2144" t="s">
        <v>88</v>
      </c>
      <c r="D2144">
        <v>3</v>
      </c>
      <c r="E2144">
        <v>7</v>
      </c>
      <c r="F2144">
        <v>2</v>
      </c>
      <c r="G2144">
        <f>SUMIF(C$2:C2144,Historico_y_Forms[[#This Row],[Proyecto]],D$2:D2144)</f>
        <v>152</v>
      </c>
      <c r="H2144">
        <f>SUMIF(C$2:C2144,Historico_y_Forms[[#This Row],[Proyecto]],F$2:F2144)</f>
        <v>11</v>
      </c>
      <c r="I2144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2144">
        <f>SUMIF(C$2:C2144,Historico_y_Forms[[#This Row],[Proyecto]],E$2:E2144)</f>
        <v>102</v>
      </c>
    </row>
    <row r="2145" spans="1:10" x14ac:dyDescent="0.25">
      <c r="A2145" s="167">
        <v>44561</v>
      </c>
      <c r="B2145">
        <v>45</v>
      </c>
      <c r="C2145" t="s">
        <v>155</v>
      </c>
      <c r="D2145">
        <v>0</v>
      </c>
      <c r="E2145">
        <v>0</v>
      </c>
      <c r="F2145">
        <v>0</v>
      </c>
      <c r="G2145">
        <f>SUMIF(C$2:C2145,Historico_y_Forms[[#This Row],[Proyecto]],D$2:D2145)</f>
        <v>133</v>
      </c>
      <c r="H2145">
        <f>SUMIF(C$2:C2145,Historico_y_Forms[[#This Row],[Proyecto]],F$2:F2145)</f>
        <v>2</v>
      </c>
      <c r="I214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145">
        <f>SUMIF(C$2:C2145,Historico_y_Forms[[#This Row],[Proyecto]],E$2:E2145)</f>
        <v>0</v>
      </c>
    </row>
    <row r="2146" spans="1:10" x14ac:dyDescent="0.25">
      <c r="A2146" s="167">
        <v>44561</v>
      </c>
      <c r="B2146">
        <v>31</v>
      </c>
      <c r="C2146" t="s">
        <v>97</v>
      </c>
      <c r="D2146">
        <v>0</v>
      </c>
      <c r="E2146">
        <v>0</v>
      </c>
      <c r="F2146">
        <v>0</v>
      </c>
      <c r="G2146">
        <f>SUMIF(C$2:C2146,Historico_y_Forms[[#This Row],[Proyecto]],D$2:D2146)</f>
        <v>0</v>
      </c>
      <c r="H2146">
        <f>SUMIF(C$2:C2146,Historico_y_Forms[[#This Row],[Proyecto]],F$2:F2146)</f>
        <v>0</v>
      </c>
      <c r="I21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46">
        <f>SUMIF(C$2:C2146,Historico_y_Forms[[#This Row],[Proyecto]],E$2:E2146)</f>
        <v>0</v>
      </c>
    </row>
    <row r="2147" spans="1:10" x14ac:dyDescent="0.25">
      <c r="A2147" s="167">
        <v>44561</v>
      </c>
      <c r="B2147">
        <v>32</v>
      </c>
      <c r="C2147" t="s">
        <v>100</v>
      </c>
      <c r="D2147">
        <v>0</v>
      </c>
      <c r="E2147">
        <v>0</v>
      </c>
      <c r="F2147">
        <v>0</v>
      </c>
      <c r="G2147">
        <f>SUMIF(C$2:C2147,Historico_y_Forms[[#This Row],[Proyecto]],D$2:D2147)</f>
        <v>0</v>
      </c>
      <c r="H2147">
        <f>SUMIF(C$2:C2147,Historico_y_Forms[[#This Row],[Proyecto]],F$2:F2147)</f>
        <v>0</v>
      </c>
      <c r="I214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47">
        <f>SUMIF(C$2:C2147,Historico_y_Forms[[#This Row],[Proyecto]],E$2:E2147)</f>
        <v>0</v>
      </c>
    </row>
    <row r="2148" spans="1:10" x14ac:dyDescent="0.25">
      <c r="A2148" s="167">
        <v>44561</v>
      </c>
      <c r="B2148">
        <v>33</v>
      </c>
      <c r="C2148" t="s">
        <v>101</v>
      </c>
      <c r="D2148">
        <v>0</v>
      </c>
      <c r="E2148">
        <v>0</v>
      </c>
      <c r="F2148">
        <v>0</v>
      </c>
      <c r="G2148">
        <f>SUMIF(C$2:C2148,Historico_y_Forms[[#This Row],[Proyecto]],D$2:D2148)</f>
        <v>0</v>
      </c>
      <c r="H2148">
        <f>SUMIF(C$2:C2148,Historico_y_Forms[[#This Row],[Proyecto]],F$2:F2148)</f>
        <v>0</v>
      </c>
      <c r="I214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48">
        <f>SUMIF(C$2:C2148,Historico_y_Forms[[#This Row],[Proyecto]],E$2:E2148)</f>
        <v>0</v>
      </c>
    </row>
    <row r="2149" spans="1:10" x14ac:dyDescent="0.25">
      <c r="A2149" s="167">
        <v>44561</v>
      </c>
      <c r="B2149">
        <v>34</v>
      </c>
      <c r="C2149" t="s">
        <v>102</v>
      </c>
      <c r="D2149">
        <v>0</v>
      </c>
      <c r="E2149">
        <v>0</v>
      </c>
      <c r="F2149">
        <v>0</v>
      </c>
      <c r="G2149">
        <f>SUMIF(C$2:C2149,Historico_y_Forms[[#This Row],[Proyecto]],D$2:D2149)</f>
        <v>0</v>
      </c>
      <c r="H2149">
        <f>SUMIF(C$2:C2149,Historico_y_Forms[[#This Row],[Proyecto]],F$2:F2149)</f>
        <v>0</v>
      </c>
      <c r="I214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49">
        <f>SUMIF(C$2:C2149,Historico_y_Forms[[#This Row],[Proyecto]],E$2:E2149)</f>
        <v>0</v>
      </c>
    </row>
    <row r="2150" spans="1:10" x14ac:dyDescent="0.25">
      <c r="A2150" s="167">
        <v>44561</v>
      </c>
      <c r="B2150">
        <v>29</v>
      </c>
      <c r="C2150" t="s">
        <v>32</v>
      </c>
      <c r="D2150">
        <v>0</v>
      </c>
      <c r="E2150">
        <v>0</v>
      </c>
      <c r="F2150">
        <v>0</v>
      </c>
      <c r="G2150">
        <f>SUMIF(C$2:C2150,Historico_y_Forms[[#This Row],[Proyecto]],D$2:D2150)</f>
        <v>0</v>
      </c>
      <c r="H2150">
        <f>SUMIF(C$2:C2150,Historico_y_Forms[[#This Row],[Proyecto]],F$2:F2150)</f>
        <v>0</v>
      </c>
      <c r="I21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50">
        <f>SUMIF(C$2:C2150,Historico_y_Forms[[#This Row],[Proyecto]],E$2:E2150)</f>
        <v>0</v>
      </c>
    </row>
    <row r="2151" spans="1:10" x14ac:dyDescent="0.25">
      <c r="A2151" s="167">
        <v>44561</v>
      </c>
      <c r="B2151">
        <v>30</v>
      </c>
      <c r="C2151" t="s">
        <v>33</v>
      </c>
      <c r="D2151">
        <v>0</v>
      </c>
      <c r="E2151">
        <v>0</v>
      </c>
      <c r="F2151">
        <v>0</v>
      </c>
      <c r="G2151">
        <f>SUMIF(C$2:C2151,Historico_y_Forms[[#This Row],[Proyecto]],D$2:D2151)</f>
        <v>0</v>
      </c>
      <c r="H2151">
        <f>SUMIF(C$2:C2151,Historico_y_Forms[[#This Row],[Proyecto]],F$2:F2151)</f>
        <v>0</v>
      </c>
      <c r="I21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51">
        <f>SUMIF(C$2:C2151,Historico_y_Forms[[#This Row],[Proyecto]],E$2:E2151)</f>
        <v>0</v>
      </c>
    </row>
    <row r="2152" spans="1:10" x14ac:dyDescent="0.25">
      <c r="A2152" s="167">
        <v>44561</v>
      </c>
      <c r="B2152">
        <v>9</v>
      </c>
      <c r="C2152" t="s">
        <v>130</v>
      </c>
      <c r="D2152">
        <v>8</v>
      </c>
      <c r="E2152">
        <v>10</v>
      </c>
      <c r="F2152">
        <v>0</v>
      </c>
      <c r="G2152">
        <f>SUMIF(C$2:C2152,Historico_y_Forms[[#This Row],[Proyecto]],D$2:D2152)</f>
        <v>69</v>
      </c>
      <c r="H2152">
        <f>SUMIF(C$2:C2152,Historico_y_Forms[[#This Row],[Proyecto]],F$2:F2152)</f>
        <v>0</v>
      </c>
      <c r="I2152">
        <f>VLOOKUP(Historico_y_Forms[[#This Row],[Proyecto]],Dim_Proyectos[[#All],[Proyecto]:[Fecha de terminacion]],5,0)-Historico_y_Forms[[#This Row],[Ventas acumuladas]]+Historico_y_Forms[[#This Row],[Desistimientos acumulados]]</f>
        <v>279</v>
      </c>
      <c r="J2152">
        <f>SUMIF(C$2:C2152,Historico_y_Forms[[#This Row],[Proyecto]],E$2:E2152)</f>
        <v>60</v>
      </c>
    </row>
    <row r="2153" spans="1:10" x14ac:dyDescent="0.25">
      <c r="A2153" s="167">
        <v>44561</v>
      </c>
      <c r="B2153">
        <v>35</v>
      </c>
      <c r="C2153" t="s">
        <v>144</v>
      </c>
      <c r="D2153">
        <v>0</v>
      </c>
      <c r="E2153">
        <v>0</v>
      </c>
      <c r="F2153">
        <v>0</v>
      </c>
      <c r="G2153">
        <f>SUMIF(C$2:C2153,Historico_y_Forms[[#This Row],[Proyecto]],D$2:D2153)</f>
        <v>0</v>
      </c>
      <c r="H2153">
        <f>SUMIF(C$2:C2153,Historico_y_Forms[[#This Row],[Proyecto]],F$2:F2153)</f>
        <v>0</v>
      </c>
      <c r="I21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53">
        <f>SUMIF(C$2:C2153,Historico_y_Forms[[#This Row],[Proyecto]],E$2:E2153)</f>
        <v>0</v>
      </c>
    </row>
    <row r="2154" spans="1:10" x14ac:dyDescent="0.25">
      <c r="A2154" s="167">
        <v>44561</v>
      </c>
      <c r="B2154">
        <v>42</v>
      </c>
      <c r="C2154" t="s">
        <v>151</v>
      </c>
      <c r="D2154">
        <v>0</v>
      </c>
      <c r="E2154">
        <v>0</v>
      </c>
      <c r="F2154">
        <v>0</v>
      </c>
      <c r="G2154">
        <f>SUMIF(C$2:C2154,Historico_y_Forms[[#This Row],[Proyecto]],D$2:D2154)</f>
        <v>321</v>
      </c>
      <c r="H2154">
        <f>SUMIF(C$2:C2154,Historico_y_Forms[[#This Row],[Proyecto]],F$2:F2154)</f>
        <v>15</v>
      </c>
      <c r="I215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154">
        <f>SUMIF(C$2:C2154,Historico_y_Forms[[#This Row],[Proyecto]],E$2:E2154)</f>
        <v>250</v>
      </c>
    </row>
    <row r="2155" spans="1:10" x14ac:dyDescent="0.25">
      <c r="A2155" s="167">
        <v>44561</v>
      </c>
      <c r="B2155">
        <v>39</v>
      </c>
      <c r="C2155" t="s">
        <v>178</v>
      </c>
      <c r="D2155">
        <v>0</v>
      </c>
      <c r="E2155">
        <v>0</v>
      </c>
      <c r="F2155">
        <v>0</v>
      </c>
      <c r="G2155">
        <f>SUMIF(C$2:C2155,Historico_y_Forms[[#This Row],[Proyecto]],D$2:D2155)</f>
        <v>184</v>
      </c>
      <c r="H2155">
        <f>SUMIF(C$2:C2155,Historico_y_Forms[[#This Row],[Proyecto]],F$2:F2155)</f>
        <v>12</v>
      </c>
      <c r="I215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55">
        <f>SUMIF(C$2:C2155,Historico_y_Forms[[#This Row],[Proyecto]],E$2:E2155)</f>
        <v>149</v>
      </c>
    </row>
    <row r="2156" spans="1:10" x14ac:dyDescent="0.25">
      <c r="A2156" s="167">
        <v>44561</v>
      </c>
      <c r="B2156">
        <v>36</v>
      </c>
      <c r="C2156" t="s">
        <v>145</v>
      </c>
      <c r="D2156">
        <v>0</v>
      </c>
      <c r="E2156">
        <v>0</v>
      </c>
      <c r="F2156">
        <v>0</v>
      </c>
      <c r="G2156">
        <f>SUMIF(C$2:C2156,Historico_y_Forms[[#This Row],[Proyecto]],D$2:D2156)</f>
        <v>243</v>
      </c>
      <c r="H2156">
        <f>SUMIF(C$2:C2156,Historico_y_Forms[[#This Row],[Proyecto]],F$2:F2156)</f>
        <v>11</v>
      </c>
      <c r="I21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156">
        <f>SUMIF(C$2:C2156,Historico_y_Forms[[#This Row],[Proyecto]],E$2:E2156)</f>
        <v>240</v>
      </c>
    </row>
    <row r="2157" spans="1:10" x14ac:dyDescent="0.25">
      <c r="A2157" s="167">
        <v>44561</v>
      </c>
      <c r="B2157">
        <v>43</v>
      </c>
      <c r="C2157" t="s">
        <v>153</v>
      </c>
      <c r="D2157">
        <v>0</v>
      </c>
      <c r="E2157">
        <v>0</v>
      </c>
      <c r="F2157">
        <v>0</v>
      </c>
      <c r="G2157">
        <f>SUMIF(C$2:C2157,Historico_y_Forms[[#This Row],[Proyecto]],D$2:D2157)</f>
        <v>89</v>
      </c>
      <c r="H2157">
        <f>SUMIF(C$2:C2157,Historico_y_Forms[[#This Row],[Proyecto]],F$2:F2157)</f>
        <v>6</v>
      </c>
      <c r="I215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157">
        <f>SUMIF(C$2:C2157,Historico_y_Forms[[#This Row],[Proyecto]],E$2:E2157)</f>
        <v>24</v>
      </c>
    </row>
    <row r="2158" spans="1:10" x14ac:dyDescent="0.25">
      <c r="A2158" s="167">
        <v>44561</v>
      </c>
      <c r="B2158">
        <v>21</v>
      </c>
      <c r="C2158" t="s">
        <v>139</v>
      </c>
      <c r="D2158">
        <v>4</v>
      </c>
      <c r="E2158">
        <v>6</v>
      </c>
      <c r="F2158">
        <v>0</v>
      </c>
      <c r="G2158">
        <f>SUMIF(C$2:C2158,Historico_y_Forms[[#This Row],[Proyecto]],D$2:D2158)</f>
        <v>28</v>
      </c>
      <c r="H2158">
        <f>SUMIF(C$2:C2158,Historico_y_Forms[[#This Row],[Proyecto]],F$2:F2158)</f>
        <v>0</v>
      </c>
      <c r="I2158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158">
        <f>SUMIF(C$2:C2158,Historico_y_Forms[[#This Row],[Proyecto]],E$2:E2158)</f>
        <v>24</v>
      </c>
    </row>
    <row r="2159" spans="1:10" x14ac:dyDescent="0.25">
      <c r="A2159" s="167">
        <v>44561</v>
      </c>
      <c r="B2159">
        <v>2</v>
      </c>
      <c r="C2159" t="s">
        <v>51</v>
      </c>
      <c r="D2159">
        <v>7</v>
      </c>
      <c r="E2159">
        <v>0</v>
      </c>
      <c r="F2159">
        <v>6</v>
      </c>
      <c r="G2159">
        <f>SUMIF(C$2:C2159,Historico_y_Forms[[#This Row],[Proyecto]],D$2:D2159)</f>
        <v>239</v>
      </c>
      <c r="H2159">
        <f>SUMIF(C$2:C2159,Historico_y_Forms[[#This Row],[Proyecto]],F$2:F2159)</f>
        <v>16</v>
      </c>
      <c r="I215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159">
        <f>SUMIF(C$2:C2159,Historico_y_Forms[[#This Row],[Proyecto]],E$2:E2159)</f>
        <v>228</v>
      </c>
    </row>
    <row r="2160" spans="1:10" x14ac:dyDescent="0.25">
      <c r="A2160" s="167">
        <v>44561</v>
      </c>
      <c r="B2160">
        <v>3</v>
      </c>
      <c r="C2160" t="s">
        <v>52</v>
      </c>
      <c r="D2160">
        <v>17</v>
      </c>
      <c r="E2160">
        <v>15</v>
      </c>
      <c r="F2160">
        <v>0</v>
      </c>
      <c r="G2160">
        <f>SUMIF(C$2:C2160,Historico_y_Forms[[#This Row],[Proyecto]],D$2:D2160)</f>
        <v>222</v>
      </c>
      <c r="H2160">
        <f>SUMIF(C$2:C2160,Historico_y_Forms[[#This Row],[Proyecto]],F$2:F2160)</f>
        <v>14</v>
      </c>
      <c r="I2160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2160">
        <f>SUMIF(C$2:C2160,Historico_y_Forms[[#This Row],[Proyecto]],E$2:E2160)</f>
        <v>210</v>
      </c>
    </row>
    <row r="2161" spans="1:10" x14ac:dyDescent="0.25">
      <c r="A2161" s="167">
        <v>44561</v>
      </c>
      <c r="B2161">
        <v>1</v>
      </c>
      <c r="C2161" t="s">
        <v>50</v>
      </c>
      <c r="D2161">
        <v>3</v>
      </c>
      <c r="E2161">
        <v>0</v>
      </c>
      <c r="F2161">
        <v>1</v>
      </c>
      <c r="G2161">
        <f>SUMIF(C$2:C2161,Historico_y_Forms[[#This Row],[Proyecto]],D$2:D2161)</f>
        <v>606</v>
      </c>
      <c r="H2161">
        <f>SUMIF(C$2:C2161,Historico_y_Forms[[#This Row],[Proyecto]],F$2:F2161)</f>
        <v>116</v>
      </c>
      <c r="I216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161">
        <f>SUMIF(C$2:C2161,Historico_y_Forms[[#This Row],[Proyecto]],E$2:E2161)</f>
        <v>492</v>
      </c>
    </row>
    <row r="2162" spans="1:10" x14ac:dyDescent="0.25">
      <c r="A2162" s="167">
        <v>44592</v>
      </c>
      <c r="B2162">
        <v>22</v>
      </c>
      <c r="C2162" t="s">
        <v>140</v>
      </c>
      <c r="D2162">
        <v>4</v>
      </c>
      <c r="E2162">
        <v>4</v>
      </c>
      <c r="F2162">
        <v>0</v>
      </c>
      <c r="G2162">
        <f>SUMIF(C$2:C2162,Historico_y_Forms[[#This Row],[Proyecto]],D$2:D2162)</f>
        <v>25</v>
      </c>
      <c r="H2162">
        <f>SUMIF(C$2:C2162,Historico_y_Forms[[#This Row],[Proyecto]],F$2:F2162)</f>
        <v>0</v>
      </c>
      <c r="I2162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2162">
        <f>SUMIF(C$2:C2162,Historico_y_Forms[[#This Row],[Proyecto]],E$2:E2162)</f>
        <v>25</v>
      </c>
    </row>
    <row r="2163" spans="1:10" x14ac:dyDescent="0.25">
      <c r="A2163" s="167">
        <v>44592</v>
      </c>
      <c r="B2163">
        <v>16</v>
      </c>
      <c r="C2163" t="s">
        <v>136</v>
      </c>
      <c r="D2163">
        <v>0</v>
      </c>
      <c r="E2163">
        <v>0</v>
      </c>
      <c r="F2163">
        <v>0</v>
      </c>
      <c r="G2163">
        <f>SUMIF(C$2:C2163,Historico_y_Forms[[#This Row],[Proyecto]],D$2:D2163)</f>
        <v>0</v>
      </c>
      <c r="H2163">
        <f>SUMIF(C$2:C2163,Historico_y_Forms[[#This Row],[Proyecto]],F$2:F2163)</f>
        <v>0</v>
      </c>
      <c r="I216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63">
        <f>SUMIF(C$2:C2163,Historico_y_Forms[[#This Row],[Proyecto]],E$2:E2163)</f>
        <v>0</v>
      </c>
    </row>
    <row r="2164" spans="1:10" x14ac:dyDescent="0.25">
      <c r="A2164" s="167">
        <v>44592</v>
      </c>
      <c r="B2164">
        <v>17</v>
      </c>
      <c r="C2164" t="s">
        <v>137</v>
      </c>
      <c r="D2164">
        <v>0</v>
      </c>
      <c r="E2164">
        <v>0</v>
      </c>
      <c r="F2164">
        <v>0</v>
      </c>
      <c r="G2164">
        <f>SUMIF(C$2:C2164,Historico_y_Forms[[#This Row],[Proyecto]],D$2:D2164)</f>
        <v>0</v>
      </c>
      <c r="H2164">
        <f>SUMIF(C$2:C2164,Historico_y_Forms[[#This Row],[Proyecto]],F$2:F2164)</f>
        <v>0</v>
      </c>
      <c r="I216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64">
        <f>SUMIF(C$2:C2164,Historico_y_Forms[[#This Row],[Proyecto]],E$2:E2164)</f>
        <v>0</v>
      </c>
    </row>
    <row r="2165" spans="1:10" x14ac:dyDescent="0.25">
      <c r="A2165" s="167">
        <v>44592</v>
      </c>
      <c r="B2165">
        <v>11</v>
      </c>
      <c r="C2165" t="s">
        <v>131</v>
      </c>
      <c r="D2165">
        <v>4</v>
      </c>
      <c r="E2165">
        <v>10</v>
      </c>
      <c r="F2165">
        <v>4</v>
      </c>
      <c r="G2165">
        <f>SUMIF(C$2:C2165,Historico_y_Forms[[#This Row],[Proyecto]],D$2:D2165)</f>
        <v>527</v>
      </c>
      <c r="H2165">
        <f>SUMIF(C$2:C2165,Historico_y_Forms[[#This Row],[Proyecto]],F$2:F2165)</f>
        <v>104</v>
      </c>
      <c r="I2165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165">
        <f>SUMIF(C$2:C2165,Historico_y_Forms[[#This Row],[Proyecto]],E$2:E2165)</f>
        <v>445</v>
      </c>
    </row>
    <row r="2166" spans="1:10" x14ac:dyDescent="0.25">
      <c r="A2166" s="167">
        <v>44592</v>
      </c>
      <c r="B2166">
        <v>40</v>
      </c>
      <c r="C2166" t="s">
        <v>149</v>
      </c>
      <c r="D2166">
        <v>0</v>
      </c>
      <c r="E2166">
        <v>0</v>
      </c>
      <c r="F2166">
        <v>0</v>
      </c>
      <c r="G2166">
        <f>SUMIF(C$2:C2166,Historico_y_Forms[[#This Row],[Proyecto]],D$2:D2166)</f>
        <v>396</v>
      </c>
      <c r="H2166">
        <f>SUMIF(C$2:C2166,Historico_y_Forms[[#This Row],[Proyecto]],F$2:F2166)</f>
        <v>0</v>
      </c>
      <c r="I21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66">
        <f>SUMIF(C$2:C2166,Historico_y_Forms[[#This Row],[Proyecto]],E$2:E2166)</f>
        <v>0</v>
      </c>
    </row>
    <row r="2167" spans="1:10" x14ac:dyDescent="0.25">
      <c r="A2167" s="167">
        <v>44592</v>
      </c>
      <c r="B2167">
        <v>12</v>
      </c>
      <c r="C2167" t="s">
        <v>132</v>
      </c>
      <c r="D2167">
        <v>0</v>
      </c>
      <c r="E2167">
        <v>0</v>
      </c>
      <c r="F2167">
        <v>0</v>
      </c>
      <c r="G2167">
        <f>SUMIF(C$2:C2167,Historico_y_Forms[[#This Row],[Proyecto]],D$2:D2167)</f>
        <v>0</v>
      </c>
      <c r="H2167">
        <f>SUMIF(C$2:C2167,Historico_y_Forms[[#This Row],[Proyecto]],F$2:F2167)</f>
        <v>0</v>
      </c>
      <c r="I216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167">
        <f>SUMIF(C$2:C2167,Historico_y_Forms[[#This Row],[Proyecto]],E$2:E2167)</f>
        <v>0</v>
      </c>
    </row>
    <row r="2168" spans="1:10" x14ac:dyDescent="0.25">
      <c r="A2168" s="167">
        <v>44592</v>
      </c>
      <c r="B2168">
        <v>13</v>
      </c>
      <c r="C2168" t="s">
        <v>133</v>
      </c>
      <c r="D2168">
        <v>15</v>
      </c>
      <c r="E2168">
        <v>10</v>
      </c>
      <c r="F2168">
        <v>8</v>
      </c>
      <c r="G2168">
        <f>SUMIF(C$2:C2168,Historico_y_Forms[[#This Row],[Proyecto]],D$2:D2168)</f>
        <v>254</v>
      </c>
      <c r="H2168">
        <f>SUMIF(C$2:C2168,Historico_y_Forms[[#This Row],[Proyecto]],F$2:F2168)</f>
        <v>8</v>
      </c>
      <c r="I2168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168">
        <f>SUMIF(C$2:C2168,Historico_y_Forms[[#This Row],[Proyecto]],E$2:E2168)</f>
        <v>110</v>
      </c>
    </row>
    <row r="2169" spans="1:10" x14ac:dyDescent="0.25">
      <c r="A2169" s="167">
        <v>44592</v>
      </c>
      <c r="B2169">
        <v>14</v>
      </c>
      <c r="C2169" t="s">
        <v>134</v>
      </c>
      <c r="D2169">
        <v>41</v>
      </c>
      <c r="E2169">
        <v>50</v>
      </c>
      <c r="F2169">
        <v>0</v>
      </c>
      <c r="G2169">
        <f>SUMIF(C$2:C2169,Historico_y_Forms[[#This Row],[Proyecto]],D$2:D2169)</f>
        <v>78</v>
      </c>
      <c r="H2169">
        <f>SUMIF(C$2:C2169,Historico_y_Forms[[#This Row],[Proyecto]],F$2:F2169)</f>
        <v>0</v>
      </c>
      <c r="I2169">
        <f>VLOOKUP(Historico_y_Forms[[#This Row],[Proyecto]],Dim_Proyectos[[#All],[Proyecto]:[Fecha de terminacion]],5,0)-Historico_y_Forms[[#This Row],[Ventas acumuladas]]+Historico_y_Forms[[#This Row],[Desistimientos acumulados]]</f>
        <v>102</v>
      </c>
      <c r="J2169">
        <f>SUMIF(C$2:C2169,Historico_y_Forms[[#This Row],[Proyecto]],E$2:E2169)</f>
        <v>75</v>
      </c>
    </row>
    <row r="2170" spans="1:10" x14ac:dyDescent="0.25">
      <c r="A2170" s="167">
        <v>44592</v>
      </c>
      <c r="B2170">
        <v>15</v>
      </c>
      <c r="C2170" t="s">
        <v>135</v>
      </c>
      <c r="D2170">
        <v>0</v>
      </c>
      <c r="E2170">
        <v>0</v>
      </c>
      <c r="F2170">
        <v>0</v>
      </c>
      <c r="G2170">
        <f>SUMIF(C$2:C2170,Historico_y_Forms[[#This Row],[Proyecto]],D$2:D2170)</f>
        <v>0</v>
      </c>
      <c r="H2170">
        <f>SUMIF(C$2:C2170,Historico_y_Forms[[#This Row],[Proyecto]],F$2:F2170)</f>
        <v>0</v>
      </c>
      <c r="I217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170">
        <f>SUMIF(C$2:C2170,Historico_y_Forms[[#This Row],[Proyecto]],E$2:E2170)</f>
        <v>0</v>
      </c>
    </row>
    <row r="2171" spans="1:10" x14ac:dyDescent="0.25">
      <c r="A2171" s="167">
        <v>44592</v>
      </c>
      <c r="B2171">
        <v>41</v>
      </c>
      <c r="C2171" t="s">
        <v>150</v>
      </c>
      <c r="D2171">
        <v>0</v>
      </c>
      <c r="E2171">
        <v>0</v>
      </c>
      <c r="F2171">
        <v>0</v>
      </c>
      <c r="G2171">
        <f>SUMIF(C$2:C2171,Historico_y_Forms[[#This Row],[Proyecto]],D$2:D2171)</f>
        <v>158</v>
      </c>
      <c r="H2171">
        <f>SUMIF(C$2:C2171,Historico_y_Forms[[#This Row],[Proyecto]],F$2:F2171)</f>
        <v>2</v>
      </c>
      <c r="I21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71">
        <f>SUMIF(C$2:C2171,Historico_y_Forms[[#This Row],[Proyecto]],E$2:E2171)</f>
        <v>156</v>
      </c>
    </row>
    <row r="2172" spans="1:10" x14ac:dyDescent="0.25">
      <c r="A2172" s="167">
        <v>44592</v>
      </c>
      <c r="B2172">
        <v>10</v>
      </c>
      <c r="C2172" t="s">
        <v>81</v>
      </c>
      <c r="D2172">
        <v>27</v>
      </c>
      <c r="E2172">
        <v>20</v>
      </c>
      <c r="F2172">
        <v>0</v>
      </c>
      <c r="G2172">
        <f>SUMIF(C$2:C2172,Historico_y_Forms[[#This Row],[Proyecto]],D$2:D2172)</f>
        <v>159</v>
      </c>
      <c r="H2172">
        <f>SUMIF(C$2:C2172,Historico_y_Forms[[#This Row],[Proyecto]],F$2:F2172)</f>
        <v>0</v>
      </c>
      <c r="I2172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2172">
        <f>SUMIF(C$2:C2172,Historico_y_Forms[[#This Row],[Proyecto]],E$2:E2172)</f>
        <v>120</v>
      </c>
    </row>
    <row r="2173" spans="1:10" x14ac:dyDescent="0.25">
      <c r="A2173" s="167">
        <v>44592</v>
      </c>
      <c r="B2173">
        <v>23</v>
      </c>
      <c r="C2173" t="s">
        <v>142</v>
      </c>
      <c r="D2173">
        <v>0</v>
      </c>
      <c r="E2173">
        <v>0</v>
      </c>
      <c r="F2173">
        <v>0</v>
      </c>
      <c r="G2173">
        <f>SUMIF(C$2:C2173,Historico_y_Forms[[#This Row],[Proyecto]],D$2:D2173)</f>
        <v>105</v>
      </c>
      <c r="H2173">
        <f>SUMIF(C$2:C2173,Historico_y_Forms[[#This Row],[Proyecto]],F$2:F2173)</f>
        <v>4</v>
      </c>
      <c r="I21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73">
        <f>SUMIF(C$2:C2173,Historico_y_Forms[[#This Row],[Proyecto]],E$2:E2173)</f>
        <v>0</v>
      </c>
    </row>
    <row r="2174" spans="1:10" x14ac:dyDescent="0.25">
      <c r="A2174" s="167">
        <v>44592</v>
      </c>
      <c r="B2174">
        <v>24</v>
      </c>
      <c r="C2174" t="s">
        <v>143</v>
      </c>
      <c r="D2174">
        <v>0</v>
      </c>
      <c r="E2174">
        <v>0</v>
      </c>
      <c r="F2174">
        <v>0</v>
      </c>
      <c r="G2174">
        <f>SUMIF(C$2:C2174,Historico_y_Forms[[#This Row],[Proyecto]],D$2:D2174)</f>
        <v>124</v>
      </c>
      <c r="H2174">
        <f>SUMIF(C$2:C2174,Historico_y_Forms[[#This Row],[Proyecto]],F$2:F2174)</f>
        <v>23</v>
      </c>
      <c r="I21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74">
        <f>SUMIF(C$2:C2174,Historico_y_Forms[[#This Row],[Proyecto]],E$2:E2174)</f>
        <v>102</v>
      </c>
    </row>
    <row r="2175" spans="1:10" x14ac:dyDescent="0.25">
      <c r="A2175" s="167">
        <v>44592</v>
      </c>
      <c r="B2175">
        <v>25</v>
      </c>
      <c r="C2175" t="s">
        <v>92</v>
      </c>
      <c r="D2175">
        <v>8</v>
      </c>
      <c r="E2175">
        <v>2</v>
      </c>
      <c r="F2175">
        <v>0</v>
      </c>
      <c r="G2175">
        <f>SUMIF(C$2:C2175,Historico_y_Forms[[#This Row],[Proyecto]],D$2:D2175)</f>
        <v>20</v>
      </c>
      <c r="H2175">
        <f>SUMIF(C$2:C2175,Historico_y_Forms[[#This Row],[Proyecto]],F$2:F2175)</f>
        <v>0</v>
      </c>
      <c r="I2175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2175">
        <f>SUMIF(C$2:C2175,Historico_y_Forms[[#This Row],[Proyecto]],E$2:E2175)</f>
        <v>7</v>
      </c>
    </row>
    <row r="2176" spans="1:10" x14ac:dyDescent="0.25">
      <c r="A2176" s="167">
        <v>44592</v>
      </c>
      <c r="B2176">
        <v>26</v>
      </c>
      <c r="C2176" t="s">
        <v>141</v>
      </c>
      <c r="D2176">
        <v>0</v>
      </c>
      <c r="E2176">
        <v>3</v>
      </c>
      <c r="F2176">
        <v>0</v>
      </c>
      <c r="G2176">
        <f>SUMIF(C$2:C2176,Historico_y_Forms[[#This Row],[Proyecto]],D$2:D2176)</f>
        <v>88</v>
      </c>
      <c r="H2176">
        <f>SUMIF(C$2:C2176,Historico_y_Forms[[#This Row],[Proyecto]],F$2:F2176)</f>
        <v>0</v>
      </c>
      <c r="I2176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176">
        <f>SUMIF(C$2:C2176,Historico_y_Forms[[#This Row],[Proyecto]],E$2:E2176)</f>
        <v>74</v>
      </c>
    </row>
    <row r="2177" spans="1:10" x14ac:dyDescent="0.25">
      <c r="A2177" s="167">
        <v>44592</v>
      </c>
      <c r="B2177">
        <v>7</v>
      </c>
      <c r="C2177" t="s">
        <v>128</v>
      </c>
      <c r="D2177">
        <v>4</v>
      </c>
      <c r="E2177">
        <v>20</v>
      </c>
      <c r="F2177">
        <v>0</v>
      </c>
      <c r="G2177">
        <f>SUMIF(C$2:C2177,Historico_y_Forms[[#This Row],[Proyecto]],D$2:D2177)</f>
        <v>159</v>
      </c>
      <c r="H2177">
        <f>SUMIF(C$2:C2177,Historico_y_Forms[[#This Row],[Proyecto]],F$2:F2177)</f>
        <v>0</v>
      </c>
      <c r="I217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77">
        <f>SUMIF(C$2:C2177,Historico_y_Forms[[#This Row],[Proyecto]],E$2:E2177)</f>
        <v>160</v>
      </c>
    </row>
    <row r="2178" spans="1:10" x14ac:dyDescent="0.25">
      <c r="A2178" s="167">
        <v>44592</v>
      </c>
      <c r="B2178">
        <v>27</v>
      </c>
      <c r="C2178" t="s">
        <v>30</v>
      </c>
      <c r="D2178">
        <v>0</v>
      </c>
      <c r="E2178">
        <v>0</v>
      </c>
      <c r="F2178">
        <v>0</v>
      </c>
      <c r="G2178">
        <f>SUMIF(C$2:C2178,Historico_y_Forms[[#This Row],[Proyecto]],D$2:D2178)</f>
        <v>0</v>
      </c>
      <c r="H2178">
        <f>SUMIF(C$2:C2178,Historico_y_Forms[[#This Row],[Proyecto]],F$2:F2178)</f>
        <v>0</v>
      </c>
      <c r="I21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78">
        <f>SUMIF(C$2:C2178,Historico_y_Forms[[#This Row],[Proyecto]],E$2:E2178)</f>
        <v>0</v>
      </c>
    </row>
    <row r="2179" spans="1:10" x14ac:dyDescent="0.25">
      <c r="A2179" s="167">
        <v>44592</v>
      </c>
      <c r="B2179">
        <v>28</v>
      </c>
      <c r="C2179" t="s">
        <v>31</v>
      </c>
      <c r="D2179">
        <v>0</v>
      </c>
      <c r="E2179">
        <v>0</v>
      </c>
      <c r="F2179">
        <v>0</v>
      </c>
      <c r="G2179">
        <f>SUMIF(C$2:C2179,Historico_y_Forms[[#This Row],[Proyecto]],D$2:D2179)</f>
        <v>0</v>
      </c>
      <c r="H2179">
        <f>SUMIF(C$2:C2179,Historico_y_Forms[[#This Row],[Proyecto]],F$2:F2179)</f>
        <v>0</v>
      </c>
      <c r="I21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179">
        <f>SUMIF(C$2:C2179,Historico_y_Forms[[#This Row],[Proyecto]],E$2:E2179)</f>
        <v>0</v>
      </c>
    </row>
    <row r="2180" spans="1:10" x14ac:dyDescent="0.25">
      <c r="A2180" s="167">
        <v>44592</v>
      </c>
      <c r="B2180">
        <v>44</v>
      </c>
      <c r="C2180" t="s">
        <v>154</v>
      </c>
      <c r="D2180">
        <v>0</v>
      </c>
      <c r="E2180">
        <v>0</v>
      </c>
      <c r="F2180">
        <v>0</v>
      </c>
      <c r="G2180">
        <f>SUMIF(C$2:C2180,Historico_y_Forms[[#This Row],[Proyecto]],D$2:D2180)</f>
        <v>100</v>
      </c>
      <c r="H2180">
        <f>SUMIF(C$2:C2180,Historico_y_Forms[[#This Row],[Proyecto]],F$2:F2180)</f>
        <v>11</v>
      </c>
      <c r="I218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180">
        <f>SUMIF(C$2:C2180,Historico_y_Forms[[#This Row],[Proyecto]],E$2:E2180)</f>
        <v>96</v>
      </c>
    </row>
    <row r="2181" spans="1:10" x14ac:dyDescent="0.25">
      <c r="A2181" s="167">
        <v>44592</v>
      </c>
      <c r="B2181">
        <v>37</v>
      </c>
      <c r="C2181" t="s">
        <v>146</v>
      </c>
      <c r="D2181">
        <v>0</v>
      </c>
      <c r="E2181">
        <v>0</v>
      </c>
      <c r="F2181">
        <v>0</v>
      </c>
      <c r="G2181">
        <f>SUMIF(C$2:C2181,Historico_y_Forms[[#This Row],[Proyecto]],D$2:D2181)</f>
        <v>195</v>
      </c>
      <c r="H2181">
        <f>SUMIF(C$2:C2181,Historico_y_Forms[[#This Row],[Proyecto]],F$2:F2181)</f>
        <v>1</v>
      </c>
      <c r="I21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181">
        <f>SUMIF(C$2:C2181,Historico_y_Forms[[#This Row],[Proyecto]],E$2:E2181)</f>
        <v>196</v>
      </c>
    </row>
    <row r="2182" spans="1:10" x14ac:dyDescent="0.25">
      <c r="A2182" s="167">
        <v>44592</v>
      </c>
      <c r="B2182">
        <v>6</v>
      </c>
      <c r="C2182" t="s">
        <v>127</v>
      </c>
      <c r="D2182">
        <v>3</v>
      </c>
      <c r="E2182">
        <v>0</v>
      </c>
      <c r="F2182">
        <v>2</v>
      </c>
      <c r="G2182">
        <f>SUMIF(C$2:C2182,Historico_y_Forms[[#This Row],[Proyecto]],D$2:D2182)</f>
        <v>205</v>
      </c>
      <c r="H2182">
        <f>SUMIF(C$2:C2182,Historico_y_Forms[[#This Row],[Proyecto]],F$2:F2182)</f>
        <v>25</v>
      </c>
      <c r="I21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82">
        <f>SUMIF(C$2:C2182,Historico_y_Forms[[#This Row],[Proyecto]],E$2:E2182)</f>
        <v>180</v>
      </c>
    </row>
    <row r="2183" spans="1:10" x14ac:dyDescent="0.25">
      <c r="A2183" s="167">
        <v>44592</v>
      </c>
      <c r="B2183">
        <v>5</v>
      </c>
      <c r="C2183" t="s">
        <v>125</v>
      </c>
      <c r="D2183">
        <v>0</v>
      </c>
      <c r="E2183">
        <v>0</v>
      </c>
      <c r="F2183">
        <v>0</v>
      </c>
      <c r="G2183">
        <f>SUMIF(C$2:C2183,Historico_y_Forms[[#This Row],[Proyecto]],D$2:D2183)</f>
        <v>242</v>
      </c>
      <c r="H2183">
        <f>SUMIF(C$2:C2183,Historico_y_Forms[[#This Row],[Proyecto]],F$2:F2183)</f>
        <v>26</v>
      </c>
      <c r="I21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83">
        <f>SUMIF(C$2:C2183,Historico_y_Forms[[#This Row],[Proyecto]],E$2:E2183)</f>
        <v>216</v>
      </c>
    </row>
    <row r="2184" spans="1:10" x14ac:dyDescent="0.25">
      <c r="A2184" s="167">
        <v>44592</v>
      </c>
      <c r="B2184">
        <v>38</v>
      </c>
      <c r="C2184" t="s">
        <v>147</v>
      </c>
      <c r="D2184">
        <v>0</v>
      </c>
      <c r="E2184">
        <v>0</v>
      </c>
      <c r="F2184">
        <v>0</v>
      </c>
      <c r="G2184">
        <f>SUMIF(C$2:C2184,Historico_y_Forms[[#This Row],[Proyecto]],D$2:D2184)</f>
        <v>196</v>
      </c>
      <c r="H2184">
        <f>SUMIF(C$2:C2184,Historico_y_Forms[[#This Row],[Proyecto]],F$2:F2184)</f>
        <v>5</v>
      </c>
      <c r="I21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84">
        <f>SUMIF(C$2:C2184,Historico_y_Forms[[#This Row],[Proyecto]],E$2:E2184)</f>
        <v>0</v>
      </c>
    </row>
    <row r="2185" spans="1:10" x14ac:dyDescent="0.25">
      <c r="A2185" s="167">
        <v>44592</v>
      </c>
      <c r="B2185">
        <v>4</v>
      </c>
      <c r="C2185" t="s">
        <v>126</v>
      </c>
      <c r="D2185">
        <v>0</v>
      </c>
      <c r="E2185">
        <v>240</v>
      </c>
      <c r="F2185">
        <v>0</v>
      </c>
      <c r="G2185">
        <f>SUMIF(C$2:C2185,Historico_y_Forms[[#This Row],[Proyecto]],D$2:D2185)</f>
        <v>285</v>
      </c>
      <c r="H2185">
        <f>SUMIF(C$2:C2185,Historico_y_Forms[[#This Row],[Proyecto]],F$2:F2185)</f>
        <v>45</v>
      </c>
      <c r="I21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185">
        <f>SUMIF(C$2:C2185,Historico_y_Forms[[#This Row],[Proyecto]],E$2:E2185)</f>
        <v>8071</v>
      </c>
    </row>
    <row r="2186" spans="1:10" x14ac:dyDescent="0.25">
      <c r="A2186" s="167">
        <v>44592</v>
      </c>
      <c r="B2186">
        <v>8</v>
      </c>
      <c r="C2186" t="s">
        <v>77</v>
      </c>
      <c r="D2186">
        <v>3</v>
      </c>
      <c r="E2186">
        <v>2</v>
      </c>
      <c r="F2186">
        <v>0</v>
      </c>
      <c r="G2186">
        <f>SUMIF(C$2:C2186,Historico_y_Forms[[#This Row],[Proyecto]],D$2:D2186)</f>
        <v>150</v>
      </c>
      <c r="H2186">
        <f>SUMIF(C$2:C2186,Historico_y_Forms[[#This Row],[Proyecto]],F$2:F2186)</f>
        <v>27</v>
      </c>
      <c r="I2186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2186">
        <f>SUMIF(C$2:C2186,Historico_y_Forms[[#This Row],[Proyecto]],E$2:E2186)</f>
        <v>131</v>
      </c>
    </row>
    <row r="2187" spans="1:10" x14ac:dyDescent="0.25">
      <c r="A2187" s="167">
        <v>44592</v>
      </c>
      <c r="B2187">
        <v>18</v>
      </c>
      <c r="C2187" t="s">
        <v>152</v>
      </c>
      <c r="D2187">
        <v>0</v>
      </c>
      <c r="E2187">
        <v>0</v>
      </c>
      <c r="F2187">
        <v>0</v>
      </c>
      <c r="G2187">
        <f>SUMIF(C$2:C2187,Historico_y_Forms[[#This Row],[Proyecto]],D$2:D2187)</f>
        <v>174</v>
      </c>
      <c r="H2187">
        <f>SUMIF(C$2:C2187,Historico_y_Forms[[#This Row],[Proyecto]],F$2:F2187)</f>
        <v>10</v>
      </c>
      <c r="I218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187">
        <f>SUMIF(C$2:C2187,Historico_y_Forms[[#This Row],[Proyecto]],E$2:E2187)</f>
        <v>176</v>
      </c>
    </row>
    <row r="2188" spans="1:10" x14ac:dyDescent="0.25">
      <c r="A2188" s="167">
        <v>44592</v>
      </c>
      <c r="B2188">
        <v>19</v>
      </c>
      <c r="C2188" t="s">
        <v>138</v>
      </c>
      <c r="D2188">
        <v>0</v>
      </c>
      <c r="E2188">
        <v>0</v>
      </c>
      <c r="F2188">
        <v>0</v>
      </c>
      <c r="G2188">
        <f>SUMIF(C$2:C2188,Historico_y_Forms[[#This Row],[Proyecto]],D$2:D2188)</f>
        <v>199</v>
      </c>
      <c r="H2188">
        <f>SUMIF(C$2:C2188,Historico_y_Forms[[#This Row],[Proyecto]],F$2:F2188)</f>
        <v>24</v>
      </c>
      <c r="I218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188">
        <f>SUMIF(C$2:C2188,Historico_y_Forms[[#This Row],[Proyecto]],E$2:E2188)</f>
        <v>176</v>
      </c>
    </row>
    <row r="2189" spans="1:10" x14ac:dyDescent="0.25">
      <c r="A2189" s="167">
        <v>44592</v>
      </c>
      <c r="B2189">
        <v>20</v>
      </c>
      <c r="C2189" t="s">
        <v>88</v>
      </c>
      <c r="D2189">
        <v>6</v>
      </c>
      <c r="E2189">
        <v>7</v>
      </c>
      <c r="F2189">
        <v>2</v>
      </c>
      <c r="G2189">
        <f>SUMIF(C$2:C2189,Historico_y_Forms[[#This Row],[Proyecto]],D$2:D2189)</f>
        <v>158</v>
      </c>
      <c r="H2189">
        <f>SUMIF(C$2:C2189,Historico_y_Forms[[#This Row],[Proyecto]],F$2:F2189)</f>
        <v>13</v>
      </c>
      <c r="I2189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2189">
        <f>SUMIF(C$2:C2189,Historico_y_Forms[[#This Row],[Proyecto]],E$2:E2189)</f>
        <v>109</v>
      </c>
    </row>
    <row r="2190" spans="1:10" x14ac:dyDescent="0.25">
      <c r="A2190" s="167">
        <v>44592</v>
      </c>
      <c r="B2190">
        <v>45</v>
      </c>
      <c r="C2190" t="s">
        <v>155</v>
      </c>
      <c r="D2190">
        <v>0</v>
      </c>
      <c r="E2190">
        <v>0</v>
      </c>
      <c r="F2190">
        <v>0</v>
      </c>
      <c r="G2190">
        <f>SUMIF(C$2:C2190,Historico_y_Forms[[#This Row],[Proyecto]],D$2:D2190)</f>
        <v>133</v>
      </c>
      <c r="H2190">
        <f>SUMIF(C$2:C2190,Historico_y_Forms[[#This Row],[Proyecto]],F$2:F2190)</f>
        <v>2</v>
      </c>
      <c r="I219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190">
        <f>SUMIF(C$2:C2190,Historico_y_Forms[[#This Row],[Proyecto]],E$2:E2190)</f>
        <v>0</v>
      </c>
    </row>
    <row r="2191" spans="1:10" x14ac:dyDescent="0.25">
      <c r="A2191" s="167">
        <v>44592</v>
      </c>
      <c r="B2191">
        <v>31</v>
      </c>
      <c r="C2191" t="s">
        <v>97</v>
      </c>
      <c r="D2191">
        <v>0</v>
      </c>
      <c r="E2191">
        <v>0</v>
      </c>
      <c r="F2191">
        <v>0</v>
      </c>
      <c r="G2191">
        <f>SUMIF(C$2:C2191,Historico_y_Forms[[#This Row],[Proyecto]],D$2:D2191)</f>
        <v>0</v>
      </c>
      <c r="H2191">
        <f>SUMIF(C$2:C2191,Historico_y_Forms[[#This Row],[Proyecto]],F$2:F2191)</f>
        <v>0</v>
      </c>
      <c r="I219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91">
        <f>SUMIF(C$2:C2191,Historico_y_Forms[[#This Row],[Proyecto]],E$2:E2191)</f>
        <v>0</v>
      </c>
    </row>
    <row r="2192" spans="1:10" x14ac:dyDescent="0.25">
      <c r="A2192" s="167">
        <v>44592</v>
      </c>
      <c r="B2192">
        <v>32</v>
      </c>
      <c r="C2192" t="s">
        <v>100</v>
      </c>
      <c r="D2192">
        <v>0</v>
      </c>
      <c r="E2192">
        <v>0</v>
      </c>
      <c r="F2192">
        <v>0</v>
      </c>
      <c r="G2192">
        <f>SUMIF(C$2:C2192,Historico_y_Forms[[#This Row],[Proyecto]],D$2:D2192)</f>
        <v>0</v>
      </c>
      <c r="H2192">
        <f>SUMIF(C$2:C2192,Historico_y_Forms[[#This Row],[Proyecto]],F$2:F2192)</f>
        <v>0</v>
      </c>
      <c r="I219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92">
        <f>SUMIF(C$2:C2192,Historico_y_Forms[[#This Row],[Proyecto]],E$2:E2192)</f>
        <v>0</v>
      </c>
    </row>
    <row r="2193" spans="1:10" x14ac:dyDescent="0.25">
      <c r="A2193" s="167">
        <v>44592</v>
      </c>
      <c r="B2193">
        <v>33</v>
      </c>
      <c r="C2193" t="s">
        <v>101</v>
      </c>
      <c r="D2193">
        <v>0</v>
      </c>
      <c r="E2193">
        <v>0</v>
      </c>
      <c r="F2193">
        <v>0</v>
      </c>
      <c r="G2193">
        <f>SUMIF(C$2:C2193,Historico_y_Forms[[#This Row],[Proyecto]],D$2:D2193)</f>
        <v>0</v>
      </c>
      <c r="H2193">
        <f>SUMIF(C$2:C2193,Historico_y_Forms[[#This Row],[Proyecto]],F$2:F2193)</f>
        <v>0</v>
      </c>
      <c r="I219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193">
        <f>SUMIF(C$2:C2193,Historico_y_Forms[[#This Row],[Proyecto]],E$2:E2193)</f>
        <v>0</v>
      </c>
    </row>
    <row r="2194" spans="1:10" x14ac:dyDescent="0.25">
      <c r="A2194" s="167">
        <v>44592</v>
      </c>
      <c r="B2194">
        <v>34</v>
      </c>
      <c r="C2194" t="s">
        <v>102</v>
      </c>
      <c r="D2194">
        <v>0</v>
      </c>
      <c r="E2194">
        <v>0</v>
      </c>
      <c r="F2194">
        <v>0</v>
      </c>
      <c r="G2194">
        <f>SUMIF(C$2:C2194,Historico_y_Forms[[#This Row],[Proyecto]],D$2:D2194)</f>
        <v>0</v>
      </c>
      <c r="H2194">
        <f>SUMIF(C$2:C2194,Historico_y_Forms[[#This Row],[Proyecto]],F$2:F2194)</f>
        <v>0</v>
      </c>
      <c r="I219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194">
        <f>SUMIF(C$2:C2194,Historico_y_Forms[[#This Row],[Proyecto]],E$2:E2194)</f>
        <v>0</v>
      </c>
    </row>
    <row r="2195" spans="1:10" x14ac:dyDescent="0.25">
      <c r="A2195" s="167">
        <v>44592</v>
      </c>
      <c r="B2195">
        <v>29</v>
      </c>
      <c r="C2195" t="s">
        <v>32</v>
      </c>
      <c r="D2195">
        <v>0</v>
      </c>
      <c r="E2195">
        <v>0</v>
      </c>
      <c r="F2195">
        <v>0</v>
      </c>
      <c r="G2195">
        <f>SUMIF(C$2:C2195,Historico_y_Forms[[#This Row],[Proyecto]],D$2:D2195)</f>
        <v>0</v>
      </c>
      <c r="H2195">
        <f>SUMIF(C$2:C2195,Historico_y_Forms[[#This Row],[Proyecto]],F$2:F2195)</f>
        <v>0</v>
      </c>
      <c r="I21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95">
        <f>SUMIF(C$2:C2195,Historico_y_Forms[[#This Row],[Proyecto]],E$2:E2195)</f>
        <v>0</v>
      </c>
    </row>
    <row r="2196" spans="1:10" x14ac:dyDescent="0.25">
      <c r="A2196" s="167">
        <v>44592</v>
      </c>
      <c r="B2196">
        <v>30</v>
      </c>
      <c r="C2196" t="s">
        <v>33</v>
      </c>
      <c r="D2196">
        <v>0</v>
      </c>
      <c r="E2196">
        <v>0</v>
      </c>
      <c r="F2196">
        <v>0</v>
      </c>
      <c r="G2196">
        <f>SUMIF(C$2:C2196,Historico_y_Forms[[#This Row],[Proyecto]],D$2:D2196)</f>
        <v>0</v>
      </c>
      <c r="H2196">
        <f>SUMIF(C$2:C2196,Historico_y_Forms[[#This Row],[Proyecto]],F$2:F2196)</f>
        <v>0</v>
      </c>
      <c r="I21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196">
        <f>SUMIF(C$2:C2196,Historico_y_Forms[[#This Row],[Proyecto]],E$2:E2196)</f>
        <v>0</v>
      </c>
    </row>
    <row r="2197" spans="1:10" x14ac:dyDescent="0.25">
      <c r="A2197" s="167">
        <v>44592</v>
      </c>
      <c r="B2197">
        <v>9</v>
      </c>
      <c r="C2197" t="s">
        <v>130</v>
      </c>
      <c r="D2197">
        <v>5</v>
      </c>
      <c r="E2197">
        <v>10</v>
      </c>
      <c r="F2197">
        <v>0</v>
      </c>
      <c r="G2197">
        <f>SUMIF(C$2:C2197,Historico_y_Forms[[#This Row],[Proyecto]],D$2:D2197)</f>
        <v>74</v>
      </c>
      <c r="H2197">
        <f>SUMIF(C$2:C2197,Historico_y_Forms[[#This Row],[Proyecto]],F$2:F2197)</f>
        <v>0</v>
      </c>
      <c r="I2197">
        <f>VLOOKUP(Historico_y_Forms[[#This Row],[Proyecto]],Dim_Proyectos[[#All],[Proyecto]:[Fecha de terminacion]],5,0)-Historico_y_Forms[[#This Row],[Ventas acumuladas]]+Historico_y_Forms[[#This Row],[Desistimientos acumulados]]</f>
        <v>274</v>
      </c>
      <c r="J2197">
        <f>SUMIF(C$2:C2197,Historico_y_Forms[[#This Row],[Proyecto]],E$2:E2197)</f>
        <v>70</v>
      </c>
    </row>
    <row r="2198" spans="1:10" x14ac:dyDescent="0.25">
      <c r="A2198" s="167">
        <v>44592</v>
      </c>
      <c r="B2198">
        <v>35</v>
      </c>
      <c r="C2198" t="s">
        <v>144</v>
      </c>
      <c r="D2198">
        <v>0</v>
      </c>
      <c r="E2198">
        <v>0</v>
      </c>
      <c r="F2198">
        <v>0</v>
      </c>
      <c r="G2198">
        <f>SUMIF(C$2:C2198,Historico_y_Forms[[#This Row],[Proyecto]],D$2:D2198)</f>
        <v>0</v>
      </c>
      <c r="H2198">
        <f>SUMIF(C$2:C2198,Historico_y_Forms[[#This Row],[Proyecto]],F$2:F2198)</f>
        <v>0</v>
      </c>
      <c r="I21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198">
        <f>SUMIF(C$2:C2198,Historico_y_Forms[[#This Row],[Proyecto]],E$2:E2198)</f>
        <v>0</v>
      </c>
    </row>
    <row r="2199" spans="1:10" x14ac:dyDescent="0.25">
      <c r="A2199" s="167">
        <v>44592</v>
      </c>
      <c r="B2199">
        <v>42</v>
      </c>
      <c r="C2199" t="s">
        <v>151</v>
      </c>
      <c r="D2199">
        <v>0</v>
      </c>
      <c r="E2199">
        <v>0</v>
      </c>
      <c r="F2199">
        <v>0</v>
      </c>
      <c r="G2199">
        <f>SUMIF(C$2:C2199,Historico_y_Forms[[#This Row],[Proyecto]],D$2:D2199)</f>
        <v>321</v>
      </c>
      <c r="H2199">
        <f>SUMIF(C$2:C2199,Historico_y_Forms[[#This Row],[Proyecto]],F$2:F2199)</f>
        <v>15</v>
      </c>
      <c r="I219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199">
        <f>SUMIF(C$2:C2199,Historico_y_Forms[[#This Row],[Proyecto]],E$2:E2199)</f>
        <v>250</v>
      </c>
    </row>
    <row r="2200" spans="1:10" x14ac:dyDescent="0.25">
      <c r="A2200" s="167">
        <v>44592</v>
      </c>
      <c r="B2200">
        <v>39</v>
      </c>
      <c r="C2200" t="s">
        <v>178</v>
      </c>
      <c r="D2200">
        <v>0</v>
      </c>
      <c r="E2200">
        <v>0</v>
      </c>
      <c r="F2200">
        <v>0</v>
      </c>
      <c r="G2200">
        <f>SUMIF(C$2:C2200,Historico_y_Forms[[#This Row],[Proyecto]],D$2:D2200)</f>
        <v>184</v>
      </c>
      <c r="H2200">
        <f>SUMIF(C$2:C2200,Historico_y_Forms[[#This Row],[Proyecto]],F$2:F2200)</f>
        <v>12</v>
      </c>
      <c r="I220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00">
        <f>SUMIF(C$2:C2200,Historico_y_Forms[[#This Row],[Proyecto]],E$2:E2200)</f>
        <v>149</v>
      </c>
    </row>
    <row r="2201" spans="1:10" x14ac:dyDescent="0.25">
      <c r="A2201" s="167">
        <v>44592</v>
      </c>
      <c r="B2201">
        <v>36</v>
      </c>
      <c r="C2201" t="s">
        <v>145</v>
      </c>
      <c r="D2201">
        <v>0</v>
      </c>
      <c r="E2201">
        <v>0</v>
      </c>
      <c r="F2201">
        <v>0</v>
      </c>
      <c r="G2201">
        <f>SUMIF(C$2:C2201,Historico_y_Forms[[#This Row],[Proyecto]],D$2:D2201)</f>
        <v>243</v>
      </c>
      <c r="H2201">
        <f>SUMIF(C$2:C2201,Historico_y_Forms[[#This Row],[Proyecto]],F$2:F2201)</f>
        <v>11</v>
      </c>
      <c r="I220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01">
        <f>SUMIF(C$2:C2201,Historico_y_Forms[[#This Row],[Proyecto]],E$2:E2201)</f>
        <v>240</v>
      </c>
    </row>
    <row r="2202" spans="1:10" x14ac:dyDescent="0.25">
      <c r="A2202" s="167">
        <v>44592</v>
      </c>
      <c r="B2202">
        <v>43</v>
      </c>
      <c r="C2202" t="s">
        <v>153</v>
      </c>
      <c r="D2202">
        <v>0</v>
      </c>
      <c r="E2202">
        <v>0</v>
      </c>
      <c r="F2202">
        <v>0</v>
      </c>
      <c r="G2202">
        <f>SUMIF(C$2:C2202,Historico_y_Forms[[#This Row],[Proyecto]],D$2:D2202)</f>
        <v>89</v>
      </c>
      <c r="H2202">
        <f>SUMIF(C$2:C2202,Historico_y_Forms[[#This Row],[Proyecto]],F$2:F2202)</f>
        <v>6</v>
      </c>
      <c r="I220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202">
        <f>SUMIF(C$2:C2202,Historico_y_Forms[[#This Row],[Proyecto]],E$2:E2202)</f>
        <v>24</v>
      </c>
    </row>
    <row r="2203" spans="1:10" x14ac:dyDescent="0.25">
      <c r="A2203" s="167">
        <v>44592</v>
      </c>
      <c r="B2203">
        <v>21</v>
      </c>
      <c r="C2203" t="s">
        <v>139</v>
      </c>
      <c r="D2203">
        <v>3</v>
      </c>
      <c r="E2203">
        <v>6</v>
      </c>
      <c r="F2203">
        <v>1</v>
      </c>
      <c r="G2203">
        <f>SUMIF(C$2:C2203,Historico_y_Forms[[#This Row],[Proyecto]],D$2:D2203)</f>
        <v>31</v>
      </c>
      <c r="H2203">
        <f>SUMIF(C$2:C2203,Historico_y_Forms[[#This Row],[Proyecto]],F$2:F2203)</f>
        <v>1</v>
      </c>
      <c r="I2203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2203">
        <f>SUMIF(C$2:C2203,Historico_y_Forms[[#This Row],[Proyecto]],E$2:E2203)</f>
        <v>30</v>
      </c>
    </row>
    <row r="2204" spans="1:10" x14ac:dyDescent="0.25">
      <c r="A2204" s="167">
        <v>44592</v>
      </c>
      <c r="B2204">
        <v>2</v>
      </c>
      <c r="C2204" t="s">
        <v>51</v>
      </c>
      <c r="D2204">
        <v>1</v>
      </c>
      <c r="E2204">
        <v>0</v>
      </c>
      <c r="F2204">
        <v>1</v>
      </c>
      <c r="G2204">
        <f>SUMIF(C$2:C2204,Historico_y_Forms[[#This Row],[Proyecto]],D$2:D2204)</f>
        <v>240</v>
      </c>
      <c r="H2204">
        <f>SUMIF(C$2:C2204,Historico_y_Forms[[#This Row],[Proyecto]],F$2:F2204)</f>
        <v>17</v>
      </c>
      <c r="I220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204">
        <f>SUMIF(C$2:C2204,Historico_y_Forms[[#This Row],[Proyecto]],E$2:E2204)</f>
        <v>228</v>
      </c>
    </row>
    <row r="2205" spans="1:10" x14ac:dyDescent="0.25">
      <c r="A2205" s="167">
        <v>44592</v>
      </c>
      <c r="B2205">
        <v>3</v>
      </c>
      <c r="C2205" t="s">
        <v>52</v>
      </c>
      <c r="D2205">
        <v>21</v>
      </c>
      <c r="E2205">
        <v>15</v>
      </c>
      <c r="F2205">
        <v>4</v>
      </c>
      <c r="G2205">
        <f>SUMIF(C$2:C2205,Historico_y_Forms[[#This Row],[Proyecto]],D$2:D2205)</f>
        <v>243</v>
      </c>
      <c r="H2205">
        <f>SUMIF(C$2:C2205,Historico_y_Forms[[#This Row],[Proyecto]],F$2:F2205)</f>
        <v>18</v>
      </c>
      <c r="I2205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2205">
        <f>SUMIF(C$2:C2205,Historico_y_Forms[[#This Row],[Proyecto]],E$2:E2205)</f>
        <v>225</v>
      </c>
    </row>
    <row r="2206" spans="1:10" x14ac:dyDescent="0.25">
      <c r="A2206" s="167">
        <v>44592</v>
      </c>
      <c r="B2206">
        <v>1</v>
      </c>
      <c r="C2206" t="s">
        <v>50</v>
      </c>
      <c r="D2206">
        <v>2</v>
      </c>
      <c r="E2206">
        <v>0</v>
      </c>
      <c r="F2206">
        <v>2</v>
      </c>
      <c r="G2206">
        <f>SUMIF(C$2:C2206,Historico_y_Forms[[#This Row],[Proyecto]],D$2:D2206)</f>
        <v>608</v>
      </c>
      <c r="H2206">
        <f>SUMIF(C$2:C2206,Historico_y_Forms[[#This Row],[Proyecto]],F$2:F2206)</f>
        <v>118</v>
      </c>
      <c r="I220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06">
        <f>SUMIF(C$2:C2206,Historico_y_Forms[[#This Row],[Proyecto]],E$2:E2206)</f>
        <v>492</v>
      </c>
    </row>
    <row r="2207" spans="1:10" x14ac:dyDescent="0.25">
      <c r="A2207" s="167">
        <v>44620</v>
      </c>
      <c r="B2207">
        <v>22</v>
      </c>
      <c r="C2207" t="s">
        <v>140</v>
      </c>
      <c r="D2207">
        <v>2</v>
      </c>
      <c r="E2207">
        <v>4</v>
      </c>
      <c r="F2207">
        <v>0</v>
      </c>
      <c r="G2207">
        <f>SUMIF(C$2:C2207,Historico_y_Forms[[#This Row],[Proyecto]],D$2:D2207)</f>
        <v>27</v>
      </c>
      <c r="H2207">
        <f>SUMIF(C$2:C2207,Historico_y_Forms[[#This Row],[Proyecto]],F$2:F2207)</f>
        <v>0</v>
      </c>
      <c r="I2207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207">
        <f>SUMIF(C$2:C2207,Historico_y_Forms[[#This Row],[Proyecto]],E$2:E2207)</f>
        <v>29</v>
      </c>
    </row>
    <row r="2208" spans="1:10" x14ac:dyDescent="0.25">
      <c r="A2208" s="167">
        <v>44620</v>
      </c>
      <c r="B2208">
        <v>16</v>
      </c>
      <c r="C2208" t="s">
        <v>136</v>
      </c>
      <c r="D2208">
        <v>0</v>
      </c>
      <c r="E2208">
        <v>0</v>
      </c>
      <c r="F2208">
        <v>0</v>
      </c>
      <c r="G2208">
        <f>SUMIF(C$2:C2208,Historico_y_Forms[[#This Row],[Proyecto]],D$2:D2208)</f>
        <v>0</v>
      </c>
      <c r="H2208">
        <f>SUMIF(C$2:C2208,Historico_y_Forms[[#This Row],[Proyecto]],F$2:F2208)</f>
        <v>0</v>
      </c>
      <c r="I220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08">
        <f>SUMIF(C$2:C2208,Historico_y_Forms[[#This Row],[Proyecto]],E$2:E2208)</f>
        <v>0</v>
      </c>
    </row>
    <row r="2209" spans="1:10" x14ac:dyDescent="0.25">
      <c r="A2209" s="167">
        <v>44620</v>
      </c>
      <c r="B2209">
        <v>17</v>
      </c>
      <c r="C2209" t="s">
        <v>137</v>
      </c>
      <c r="D2209">
        <v>0</v>
      </c>
      <c r="E2209">
        <v>0</v>
      </c>
      <c r="F2209">
        <v>0</v>
      </c>
      <c r="G2209">
        <f>SUMIF(C$2:C2209,Historico_y_Forms[[#This Row],[Proyecto]],D$2:D2209)</f>
        <v>0</v>
      </c>
      <c r="H2209">
        <f>SUMIF(C$2:C2209,Historico_y_Forms[[#This Row],[Proyecto]],F$2:F2209)</f>
        <v>0</v>
      </c>
      <c r="I220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09">
        <f>SUMIF(C$2:C2209,Historico_y_Forms[[#This Row],[Proyecto]],E$2:E2209)</f>
        <v>0</v>
      </c>
    </row>
    <row r="2210" spans="1:10" x14ac:dyDescent="0.25">
      <c r="A2210" s="167">
        <v>44620</v>
      </c>
      <c r="B2210">
        <v>11</v>
      </c>
      <c r="C2210" t="s">
        <v>131</v>
      </c>
      <c r="D2210">
        <v>8</v>
      </c>
      <c r="E2210">
        <v>10</v>
      </c>
      <c r="F2210">
        <v>7</v>
      </c>
      <c r="G2210">
        <f>SUMIF(C$2:C2210,Historico_y_Forms[[#This Row],[Proyecto]],D$2:D2210)</f>
        <v>535</v>
      </c>
      <c r="H2210">
        <f>SUMIF(C$2:C2210,Historico_y_Forms[[#This Row],[Proyecto]],F$2:F2210)</f>
        <v>111</v>
      </c>
      <c r="I2210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210">
        <f>SUMIF(C$2:C2210,Historico_y_Forms[[#This Row],[Proyecto]],E$2:E2210)</f>
        <v>455</v>
      </c>
    </row>
    <row r="2211" spans="1:10" x14ac:dyDescent="0.25">
      <c r="A2211" s="167">
        <v>44620</v>
      </c>
      <c r="B2211">
        <v>40</v>
      </c>
      <c r="C2211" t="s">
        <v>149</v>
      </c>
      <c r="D2211">
        <v>0</v>
      </c>
      <c r="E2211">
        <v>0</v>
      </c>
      <c r="F2211">
        <v>0</v>
      </c>
      <c r="G2211">
        <f>SUMIF(C$2:C2211,Historico_y_Forms[[#This Row],[Proyecto]],D$2:D2211)</f>
        <v>396</v>
      </c>
      <c r="H2211">
        <f>SUMIF(C$2:C2211,Historico_y_Forms[[#This Row],[Proyecto]],F$2:F2211)</f>
        <v>0</v>
      </c>
      <c r="I22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11">
        <f>SUMIF(C$2:C2211,Historico_y_Forms[[#This Row],[Proyecto]],E$2:E2211)</f>
        <v>0</v>
      </c>
    </row>
    <row r="2212" spans="1:10" x14ac:dyDescent="0.25">
      <c r="A2212" s="167">
        <v>44620</v>
      </c>
      <c r="B2212">
        <v>12</v>
      </c>
      <c r="C2212" t="s">
        <v>132</v>
      </c>
      <c r="D2212">
        <v>0</v>
      </c>
      <c r="E2212">
        <v>0</v>
      </c>
      <c r="F2212">
        <v>0</v>
      </c>
      <c r="G2212">
        <f>SUMIF(C$2:C2212,Historico_y_Forms[[#This Row],[Proyecto]],D$2:D2212)</f>
        <v>0</v>
      </c>
      <c r="H2212">
        <f>SUMIF(C$2:C2212,Historico_y_Forms[[#This Row],[Proyecto]],F$2:F2212)</f>
        <v>0</v>
      </c>
      <c r="I221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212">
        <f>SUMIF(C$2:C2212,Historico_y_Forms[[#This Row],[Proyecto]],E$2:E2212)</f>
        <v>0</v>
      </c>
    </row>
    <row r="2213" spans="1:10" x14ac:dyDescent="0.25">
      <c r="A2213" s="167">
        <v>44620</v>
      </c>
      <c r="B2213">
        <v>13</v>
      </c>
      <c r="C2213" t="s">
        <v>133</v>
      </c>
      <c r="D2213">
        <v>17</v>
      </c>
      <c r="E2213">
        <v>10</v>
      </c>
      <c r="F2213">
        <v>9</v>
      </c>
      <c r="G2213">
        <f>SUMIF(C$2:C2213,Historico_y_Forms[[#This Row],[Proyecto]],D$2:D2213)</f>
        <v>271</v>
      </c>
      <c r="H2213">
        <f>SUMIF(C$2:C2213,Historico_y_Forms[[#This Row],[Proyecto]],F$2:F2213)</f>
        <v>17</v>
      </c>
      <c r="I2213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2213">
        <f>SUMIF(C$2:C2213,Historico_y_Forms[[#This Row],[Proyecto]],E$2:E2213)</f>
        <v>120</v>
      </c>
    </row>
    <row r="2214" spans="1:10" x14ac:dyDescent="0.25">
      <c r="A2214" s="167">
        <v>44620</v>
      </c>
      <c r="B2214">
        <v>14</v>
      </c>
      <c r="C2214" t="s">
        <v>134</v>
      </c>
      <c r="D2214">
        <v>20</v>
      </c>
      <c r="E2214">
        <v>30</v>
      </c>
      <c r="F2214">
        <v>0</v>
      </c>
      <c r="G2214">
        <f>SUMIF(C$2:C2214,Historico_y_Forms[[#This Row],[Proyecto]],D$2:D2214)</f>
        <v>98</v>
      </c>
      <c r="H2214">
        <f>SUMIF(C$2:C2214,Historico_y_Forms[[#This Row],[Proyecto]],F$2:F2214)</f>
        <v>0</v>
      </c>
      <c r="I2214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2214">
        <f>SUMIF(C$2:C2214,Historico_y_Forms[[#This Row],[Proyecto]],E$2:E2214)</f>
        <v>105</v>
      </c>
    </row>
    <row r="2215" spans="1:10" x14ac:dyDescent="0.25">
      <c r="A2215" s="167">
        <v>44620</v>
      </c>
      <c r="B2215">
        <v>15</v>
      </c>
      <c r="C2215" t="s">
        <v>135</v>
      </c>
      <c r="D2215">
        <v>0</v>
      </c>
      <c r="E2215">
        <v>0</v>
      </c>
      <c r="F2215">
        <v>0</v>
      </c>
      <c r="G2215">
        <f>SUMIF(C$2:C2215,Historico_y_Forms[[#This Row],[Proyecto]],D$2:D2215)</f>
        <v>0</v>
      </c>
      <c r="H2215">
        <f>SUMIF(C$2:C2215,Historico_y_Forms[[#This Row],[Proyecto]],F$2:F2215)</f>
        <v>0</v>
      </c>
      <c r="I221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215">
        <f>SUMIF(C$2:C2215,Historico_y_Forms[[#This Row],[Proyecto]],E$2:E2215)</f>
        <v>0</v>
      </c>
    </row>
    <row r="2216" spans="1:10" x14ac:dyDescent="0.25">
      <c r="A2216" s="167">
        <v>44620</v>
      </c>
      <c r="B2216">
        <v>41</v>
      </c>
      <c r="C2216" t="s">
        <v>150</v>
      </c>
      <c r="D2216">
        <v>0</v>
      </c>
      <c r="E2216">
        <v>0</v>
      </c>
      <c r="F2216">
        <v>0</v>
      </c>
      <c r="G2216">
        <f>SUMIF(C$2:C2216,Historico_y_Forms[[#This Row],[Proyecto]],D$2:D2216)</f>
        <v>158</v>
      </c>
      <c r="H2216">
        <f>SUMIF(C$2:C2216,Historico_y_Forms[[#This Row],[Proyecto]],F$2:F2216)</f>
        <v>2</v>
      </c>
      <c r="I22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16">
        <f>SUMIF(C$2:C2216,Historico_y_Forms[[#This Row],[Proyecto]],E$2:E2216)</f>
        <v>156</v>
      </c>
    </row>
    <row r="2217" spans="1:10" x14ac:dyDescent="0.25">
      <c r="A2217" s="167">
        <v>44620</v>
      </c>
      <c r="B2217">
        <v>10</v>
      </c>
      <c r="C2217" t="s">
        <v>81</v>
      </c>
      <c r="D2217">
        <v>28</v>
      </c>
      <c r="E2217">
        <v>15</v>
      </c>
      <c r="F2217">
        <v>0</v>
      </c>
      <c r="G2217">
        <f>SUMIF(C$2:C2217,Historico_y_Forms[[#This Row],[Proyecto]],D$2:D2217)</f>
        <v>187</v>
      </c>
      <c r="H2217">
        <f>SUMIF(C$2:C2217,Historico_y_Forms[[#This Row],[Proyecto]],F$2:F2217)</f>
        <v>0</v>
      </c>
      <c r="I221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217">
        <f>SUMIF(C$2:C2217,Historico_y_Forms[[#This Row],[Proyecto]],E$2:E2217)</f>
        <v>135</v>
      </c>
    </row>
    <row r="2218" spans="1:10" x14ac:dyDescent="0.25">
      <c r="A2218" s="167">
        <v>44620</v>
      </c>
      <c r="B2218">
        <v>23</v>
      </c>
      <c r="C2218" t="s">
        <v>142</v>
      </c>
      <c r="D2218">
        <v>0</v>
      </c>
      <c r="E2218">
        <v>0</v>
      </c>
      <c r="F2218">
        <v>0</v>
      </c>
      <c r="G2218">
        <f>SUMIF(C$2:C2218,Historico_y_Forms[[#This Row],[Proyecto]],D$2:D2218)</f>
        <v>105</v>
      </c>
      <c r="H2218">
        <f>SUMIF(C$2:C2218,Historico_y_Forms[[#This Row],[Proyecto]],F$2:F2218)</f>
        <v>4</v>
      </c>
      <c r="I22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18">
        <f>SUMIF(C$2:C2218,Historico_y_Forms[[#This Row],[Proyecto]],E$2:E2218)</f>
        <v>0</v>
      </c>
    </row>
    <row r="2219" spans="1:10" x14ac:dyDescent="0.25">
      <c r="A2219" s="167">
        <v>44620</v>
      </c>
      <c r="B2219">
        <v>24</v>
      </c>
      <c r="C2219" t="s">
        <v>143</v>
      </c>
      <c r="D2219">
        <v>0</v>
      </c>
      <c r="E2219">
        <v>0</v>
      </c>
      <c r="F2219">
        <v>0</v>
      </c>
      <c r="G2219">
        <f>SUMIF(C$2:C2219,Historico_y_Forms[[#This Row],[Proyecto]],D$2:D2219)</f>
        <v>124</v>
      </c>
      <c r="H2219">
        <f>SUMIF(C$2:C2219,Historico_y_Forms[[#This Row],[Proyecto]],F$2:F2219)</f>
        <v>23</v>
      </c>
      <c r="I22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19">
        <f>SUMIF(C$2:C2219,Historico_y_Forms[[#This Row],[Proyecto]],E$2:E2219)</f>
        <v>102</v>
      </c>
    </row>
    <row r="2220" spans="1:10" x14ac:dyDescent="0.25">
      <c r="A2220" s="167">
        <v>44620</v>
      </c>
      <c r="B2220">
        <v>25</v>
      </c>
      <c r="C2220" t="s">
        <v>92</v>
      </c>
      <c r="D2220">
        <v>3</v>
      </c>
      <c r="E2220">
        <v>2</v>
      </c>
      <c r="F2220">
        <v>0</v>
      </c>
      <c r="G2220">
        <f>SUMIF(C$2:C2220,Historico_y_Forms[[#This Row],[Proyecto]],D$2:D2220)</f>
        <v>23</v>
      </c>
      <c r="H2220">
        <f>SUMIF(C$2:C2220,Historico_y_Forms[[#This Row],[Proyecto]],F$2:F2220)</f>
        <v>0</v>
      </c>
      <c r="I2220">
        <f>VLOOKUP(Historico_y_Forms[[#This Row],[Proyecto]],Dim_Proyectos[[#All],[Proyecto]:[Fecha de terminacion]],5,0)-Historico_y_Forms[[#This Row],[Ventas acumuladas]]+Historico_y_Forms[[#This Row],[Desistimientos acumulados]]</f>
        <v>97</v>
      </c>
      <c r="J2220">
        <f>SUMIF(C$2:C2220,Historico_y_Forms[[#This Row],[Proyecto]],E$2:E2220)</f>
        <v>9</v>
      </c>
    </row>
    <row r="2221" spans="1:10" x14ac:dyDescent="0.25">
      <c r="A2221" s="167">
        <v>44620</v>
      </c>
      <c r="B2221">
        <v>26</v>
      </c>
      <c r="C2221" t="s">
        <v>141</v>
      </c>
      <c r="D2221">
        <v>6</v>
      </c>
      <c r="E2221">
        <v>3</v>
      </c>
      <c r="F2221">
        <v>0</v>
      </c>
      <c r="G2221">
        <f>SUMIF(C$2:C2221,Historico_y_Forms[[#This Row],[Proyecto]],D$2:D2221)</f>
        <v>94</v>
      </c>
      <c r="H2221">
        <f>SUMIF(C$2:C2221,Historico_y_Forms[[#This Row],[Proyecto]],F$2:F2221)</f>
        <v>0</v>
      </c>
      <c r="I2221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2221">
        <f>SUMIF(C$2:C2221,Historico_y_Forms[[#This Row],[Proyecto]],E$2:E2221)</f>
        <v>77</v>
      </c>
    </row>
    <row r="2222" spans="1:10" x14ac:dyDescent="0.25">
      <c r="A2222" s="167">
        <v>44620</v>
      </c>
      <c r="B2222">
        <v>7</v>
      </c>
      <c r="C2222" t="s">
        <v>128</v>
      </c>
      <c r="D2222">
        <v>0</v>
      </c>
      <c r="E2222">
        <v>0</v>
      </c>
      <c r="F2222">
        <v>0</v>
      </c>
      <c r="G2222">
        <f>SUMIF(C$2:C2222,Historico_y_Forms[[#This Row],[Proyecto]],D$2:D2222)</f>
        <v>159</v>
      </c>
      <c r="H2222">
        <f>SUMIF(C$2:C2222,Historico_y_Forms[[#This Row],[Proyecto]],F$2:F2222)</f>
        <v>0</v>
      </c>
      <c r="I222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22">
        <f>SUMIF(C$2:C2222,Historico_y_Forms[[#This Row],[Proyecto]],E$2:E2222)</f>
        <v>160</v>
      </c>
    </row>
    <row r="2223" spans="1:10" x14ac:dyDescent="0.25">
      <c r="A2223" s="167">
        <v>44620</v>
      </c>
      <c r="B2223">
        <v>27</v>
      </c>
      <c r="C2223" t="s">
        <v>30</v>
      </c>
      <c r="D2223">
        <v>0</v>
      </c>
      <c r="E2223">
        <v>0</v>
      </c>
      <c r="F2223">
        <v>0</v>
      </c>
      <c r="G2223">
        <f>SUMIF(C$2:C2223,Historico_y_Forms[[#This Row],[Proyecto]],D$2:D2223)</f>
        <v>0</v>
      </c>
      <c r="H2223">
        <f>SUMIF(C$2:C2223,Historico_y_Forms[[#This Row],[Proyecto]],F$2:F2223)</f>
        <v>0</v>
      </c>
      <c r="I222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23">
        <f>SUMIF(C$2:C2223,Historico_y_Forms[[#This Row],[Proyecto]],E$2:E2223)</f>
        <v>0</v>
      </c>
    </row>
    <row r="2224" spans="1:10" x14ac:dyDescent="0.25">
      <c r="A2224" s="167">
        <v>44620</v>
      </c>
      <c r="B2224">
        <v>28</v>
      </c>
      <c r="C2224" t="s">
        <v>31</v>
      </c>
      <c r="D2224">
        <v>0</v>
      </c>
      <c r="E2224">
        <v>0</v>
      </c>
      <c r="F2224">
        <v>0</v>
      </c>
      <c r="G2224">
        <f>SUMIF(C$2:C2224,Historico_y_Forms[[#This Row],[Proyecto]],D$2:D2224)</f>
        <v>0</v>
      </c>
      <c r="H2224">
        <f>SUMIF(C$2:C2224,Historico_y_Forms[[#This Row],[Proyecto]],F$2:F2224)</f>
        <v>0</v>
      </c>
      <c r="I22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24">
        <f>SUMIF(C$2:C2224,Historico_y_Forms[[#This Row],[Proyecto]],E$2:E2224)</f>
        <v>0</v>
      </c>
    </row>
    <row r="2225" spans="1:10" x14ac:dyDescent="0.25">
      <c r="A2225" s="167">
        <v>44620</v>
      </c>
      <c r="B2225">
        <v>44</v>
      </c>
      <c r="C2225" t="s">
        <v>154</v>
      </c>
      <c r="D2225">
        <v>0</v>
      </c>
      <c r="E2225">
        <v>0</v>
      </c>
      <c r="F2225">
        <v>0</v>
      </c>
      <c r="G2225">
        <f>SUMIF(C$2:C2225,Historico_y_Forms[[#This Row],[Proyecto]],D$2:D2225)</f>
        <v>100</v>
      </c>
      <c r="H2225">
        <f>SUMIF(C$2:C2225,Historico_y_Forms[[#This Row],[Proyecto]],F$2:F2225)</f>
        <v>11</v>
      </c>
      <c r="I222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225">
        <f>SUMIF(C$2:C2225,Historico_y_Forms[[#This Row],[Proyecto]],E$2:E2225)</f>
        <v>96</v>
      </c>
    </row>
    <row r="2226" spans="1:10" x14ac:dyDescent="0.25">
      <c r="A2226" s="167">
        <v>44620</v>
      </c>
      <c r="B2226">
        <v>37</v>
      </c>
      <c r="C2226" t="s">
        <v>146</v>
      </c>
      <c r="D2226">
        <v>0</v>
      </c>
      <c r="E2226">
        <v>0</v>
      </c>
      <c r="F2226">
        <v>0</v>
      </c>
      <c r="G2226">
        <f>SUMIF(C$2:C2226,Historico_y_Forms[[#This Row],[Proyecto]],D$2:D2226)</f>
        <v>195</v>
      </c>
      <c r="H2226">
        <f>SUMIF(C$2:C2226,Historico_y_Forms[[#This Row],[Proyecto]],F$2:F2226)</f>
        <v>1</v>
      </c>
      <c r="I22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26">
        <f>SUMIF(C$2:C2226,Historico_y_Forms[[#This Row],[Proyecto]],E$2:E2226)</f>
        <v>196</v>
      </c>
    </row>
    <row r="2227" spans="1:10" x14ac:dyDescent="0.25">
      <c r="A2227" s="167">
        <v>44620</v>
      </c>
      <c r="B2227">
        <v>6</v>
      </c>
      <c r="C2227" t="s">
        <v>127</v>
      </c>
      <c r="D2227">
        <v>0</v>
      </c>
      <c r="E2227">
        <v>0</v>
      </c>
      <c r="F2227">
        <v>0</v>
      </c>
      <c r="G2227">
        <f>SUMIF(C$2:C2227,Historico_y_Forms[[#This Row],[Proyecto]],D$2:D2227)</f>
        <v>205</v>
      </c>
      <c r="H2227">
        <f>SUMIF(C$2:C2227,Historico_y_Forms[[#This Row],[Proyecto]],F$2:F2227)</f>
        <v>25</v>
      </c>
      <c r="I22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27">
        <f>SUMIF(C$2:C2227,Historico_y_Forms[[#This Row],[Proyecto]],E$2:E2227)</f>
        <v>180</v>
      </c>
    </row>
    <row r="2228" spans="1:10" x14ac:dyDescent="0.25">
      <c r="A2228" s="167">
        <v>44620</v>
      </c>
      <c r="B2228">
        <v>5</v>
      </c>
      <c r="C2228" t="s">
        <v>125</v>
      </c>
      <c r="D2228">
        <v>0</v>
      </c>
      <c r="E2228">
        <v>0</v>
      </c>
      <c r="F2228">
        <v>0</v>
      </c>
      <c r="G2228">
        <f>SUMIF(C$2:C2228,Historico_y_Forms[[#This Row],[Proyecto]],D$2:D2228)</f>
        <v>242</v>
      </c>
      <c r="H2228">
        <f>SUMIF(C$2:C2228,Historico_y_Forms[[#This Row],[Proyecto]],F$2:F2228)</f>
        <v>26</v>
      </c>
      <c r="I22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28">
        <f>SUMIF(C$2:C2228,Historico_y_Forms[[#This Row],[Proyecto]],E$2:E2228)</f>
        <v>216</v>
      </c>
    </row>
    <row r="2229" spans="1:10" x14ac:dyDescent="0.25">
      <c r="A2229" s="167">
        <v>44620</v>
      </c>
      <c r="B2229">
        <v>38</v>
      </c>
      <c r="C2229" t="s">
        <v>147</v>
      </c>
      <c r="D2229">
        <v>0</v>
      </c>
      <c r="E2229">
        <v>0</v>
      </c>
      <c r="F2229">
        <v>0</v>
      </c>
      <c r="G2229">
        <f>SUMIF(C$2:C2229,Historico_y_Forms[[#This Row],[Proyecto]],D$2:D2229)</f>
        <v>196</v>
      </c>
      <c r="H2229">
        <f>SUMIF(C$2:C2229,Historico_y_Forms[[#This Row],[Proyecto]],F$2:F2229)</f>
        <v>5</v>
      </c>
      <c r="I22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29">
        <f>SUMIF(C$2:C2229,Historico_y_Forms[[#This Row],[Proyecto]],E$2:E2229)</f>
        <v>0</v>
      </c>
    </row>
    <row r="2230" spans="1:10" x14ac:dyDescent="0.25">
      <c r="A2230" s="167">
        <v>44620</v>
      </c>
      <c r="B2230">
        <v>4</v>
      </c>
      <c r="C2230" t="s">
        <v>126</v>
      </c>
      <c r="D2230">
        <v>0</v>
      </c>
      <c r="E2230">
        <v>240</v>
      </c>
      <c r="F2230">
        <v>0</v>
      </c>
      <c r="G2230">
        <f>SUMIF(C$2:C2230,Historico_y_Forms[[#This Row],[Proyecto]],D$2:D2230)</f>
        <v>285</v>
      </c>
      <c r="H2230">
        <f>SUMIF(C$2:C2230,Historico_y_Forms[[#This Row],[Proyecto]],F$2:F2230)</f>
        <v>45</v>
      </c>
      <c r="I22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30">
        <f>SUMIF(C$2:C2230,Historico_y_Forms[[#This Row],[Proyecto]],E$2:E2230)</f>
        <v>8311</v>
      </c>
    </row>
    <row r="2231" spans="1:10" x14ac:dyDescent="0.25">
      <c r="A2231" s="167">
        <v>44620</v>
      </c>
      <c r="B2231">
        <v>8</v>
      </c>
      <c r="C2231" t="s">
        <v>77</v>
      </c>
      <c r="D2231">
        <v>1</v>
      </c>
      <c r="E2231">
        <v>2</v>
      </c>
      <c r="F2231">
        <v>0</v>
      </c>
      <c r="G2231">
        <f>SUMIF(C$2:C2231,Historico_y_Forms[[#This Row],[Proyecto]],D$2:D2231)</f>
        <v>151</v>
      </c>
      <c r="H2231">
        <f>SUMIF(C$2:C2231,Historico_y_Forms[[#This Row],[Proyecto]],F$2:F2231)</f>
        <v>27</v>
      </c>
      <c r="I2231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231">
        <f>SUMIF(C$2:C2231,Historico_y_Forms[[#This Row],[Proyecto]],E$2:E2231)</f>
        <v>133</v>
      </c>
    </row>
    <row r="2232" spans="1:10" x14ac:dyDescent="0.25">
      <c r="A2232" s="167">
        <v>44620</v>
      </c>
      <c r="B2232">
        <v>18</v>
      </c>
      <c r="C2232" t="s">
        <v>152</v>
      </c>
      <c r="D2232">
        <v>0</v>
      </c>
      <c r="E2232">
        <v>0</v>
      </c>
      <c r="F2232">
        <v>0</v>
      </c>
      <c r="G2232">
        <f>SUMIF(C$2:C2232,Historico_y_Forms[[#This Row],[Proyecto]],D$2:D2232)</f>
        <v>174</v>
      </c>
      <c r="H2232">
        <f>SUMIF(C$2:C2232,Historico_y_Forms[[#This Row],[Proyecto]],F$2:F2232)</f>
        <v>10</v>
      </c>
      <c r="I223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32">
        <f>SUMIF(C$2:C2232,Historico_y_Forms[[#This Row],[Proyecto]],E$2:E2232)</f>
        <v>176</v>
      </c>
    </row>
    <row r="2233" spans="1:10" x14ac:dyDescent="0.25">
      <c r="A2233" s="167">
        <v>44620</v>
      </c>
      <c r="B2233">
        <v>19</v>
      </c>
      <c r="C2233" t="s">
        <v>138</v>
      </c>
      <c r="D2233">
        <v>2</v>
      </c>
      <c r="E2233">
        <v>0</v>
      </c>
      <c r="F2233">
        <v>2</v>
      </c>
      <c r="G2233">
        <f>SUMIF(C$2:C2233,Historico_y_Forms[[#This Row],[Proyecto]],D$2:D2233)</f>
        <v>201</v>
      </c>
      <c r="H2233">
        <f>SUMIF(C$2:C2233,Historico_y_Forms[[#This Row],[Proyecto]],F$2:F2233)</f>
        <v>26</v>
      </c>
      <c r="I223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33">
        <f>SUMIF(C$2:C2233,Historico_y_Forms[[#This Row],[Proyecto]],E$2:E2233)</f>
        <v>176</v>
      </c>
    </row>
    <row r="2234" spans="1:10" x14ac:dyDescent="0.25">
      <c r="A2234" s="167">
        <v>44620</v>
      </c>
      <c r="B2234">
        <v>20</v>
      </c>
      <c r="C2234" t="s">
        <v>88</v>
      </c>
      <c r="D2234">
        <v>9</v>
      </c>
      <c r="E2234">
        <v>6</v>
      </c>
      <c r="F2234">
        <v>1</v>
      </c>
      <c r="G2234">
        <f>SUMIF(C$2:C2234,Historico_y_Forms[[#This Row],[Proyecto]],D$2:D2234)</f>
        <v>167</v>
      </c>
      <c r="H2234">
        <f>SUMIF(C$2:C2234,Historico_y_Forms[[#This Row],[Proyecto]],F$2:F2234)</f>
        <v>14</v>
      </c>
      <c r="I2234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2234">
        <f>SUMIF(C$2:C2234,Historico_y_Forms[[#This Row],[Proyecto]],E$2:E2234)</f>
        <v>115</v>
      </c>
    </row>
    <row r="2235" spans="1:10" x14ac:dyDescent="0.25">
      <c r="A2235" s="167">
        <v>44620</v>
      </c>
      <c r="B2235">
        <v>45</v>
      </c>
      <c r="C2235" t="s">
        <v>155</v>
      </c>
      <c r="D2235">
        <v>0</v>
      </c>
      <c r="E2235">
        <v>0</v>
      </c>
      <c r="F2235">
        <v>0</v>
      </c>
      <c r="G2235">
        <f>SUMIF(C$2:C2235,Historico_y_Forms[[#This Row],[Proyecto]],D$2:D2235)</f>
        <v>133</v>
      </c>
      <c r="H2235">
        <f>SUMIF(C$2:C2235,Historico_y_Forms[[#This Row],[Proyecto]],F$2:F2235)</f>
        <v>2</v>
      </c>
      <c r="I223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235">
        <f>SUMIF(C$2:C2235,Historico_y_Forms[[#This Row],[Proyecto]],E$2:E2235)</f>
        <v>0</v>
      </c>
    </row>
    <row r="2236" spans="1:10" x14ac:dyDescent="0.25">
      <c r="A2236" s="167">
        <v>44620</v>
      </c>
      <c r="B2236">
        <v>31</v>
      </c>
      <c r="C2236" t="s">
        <v>97</v>
      </c>
      <c r="D2236">
        <v>0</v>
      </c>
      <c r="E2236">
        <v>0</v>
      </c>
      <c r="F2236">
        <v>0</v>
      </c>
      <c r="G2236">
        <f>SUMIF(C$2:C2236,Historico_y_Forms[[#This Row],[Proyecto]],D$2:D2236)</f>
        <v>0</v>
      </c>
      <c r="H2236">
        <f>SUMIF(C$2:C2236,Historico_y_Forms[[#This Row],[Proyecto]],F$2:F2236)</f>
        <v>0</v>
      </c>
      <c r="I223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36">
        <f>SUMIF(C$2:C2236,Historico_y_Forms[[#This Row],[Proyecto]],E$2:E2236)</f>
        <v>0</v>
      </c>
    </row>
    <row r="2237" spans="1:10" x14ac:dyDescent="0.25">
      <c r="A2237" s="167">
        <v>44620</v>
      </c>
      <c r="B2237">
        <v>32</v>
      </c>
      <c r="C2237" t="s">
        <v>100</v>
      </c>
      <c r="D2237">
        <v>0</v>
      </c>
      <c r="E2237">
        <v>0</v>
      </c>
      <c r="F2237">
        <v>0</v>
      </c>
      <c r="G2237">
        <f>SUMIF(C$2:C2237,Historico_y_Forms[[#This Row],[Proyecto]],D$2:D2237)</f>
        <v>0</v>
      </c>
      <c r="H2237">
        <f>SUMIF(C$2:C2237,Historico_y_Forms[[#This Row],[Proyecto]],F$2:F2237)</f>
        <v>0</v>
      </c>
      <c r="I223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37">
        <f>SUMIF(C$2:C2237,Historico_y_Forms[[#This Row],[Proyecto]],E$2:E2237)</f>
        <v>0</v>
      </c>
    </row>
    <row r="2238" spans="1:10" x14ac:dyDescent="0.25">
      <c r="A2238" s="167">
        <v>44620</v>
      </c>
      <c r="B2238">
        <v>33</v>
      </c>
      <c r="C2238" t="s">
        <v>101</v>
      </c>
      <c r="D2238">
        <v>0</v>
      </c>
      <c r="E2238">
        <v>0</v>
      </c>
      <c r="F2238">
        <v>0</v>
      </c>
      <c r="G2238">
        <f>SUMIF(C$2:C2238,Historico_y_Forms[[#This Row],[Proyecto]],D$2:D2238)</f>
        <v>0</v>
      </c>
      <c r="H2238">
        <f>SUMIF(C$2:C2238,Historico_y_Forms[[#This Row],[Proyecto]],F$2:F2238)</f>
        <v>0</v>
      </c>
      <c r="I223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38">
        <f>SUMIF(C$2:C2238,Historico_y_Forms[[#This Row],[Proyecto]],E$2:E2238)</f>
        <v>0</v>
      </c>
    </row>
    <row r="2239" spans="1:10" x14ac:dyDescent="0.25">
      <c r="A2239" s="167">
        <v>44620</v>
      </c>
      <c r="B2239">
        <v>34</v>
      </c>
      <c r="C2239" t="s">
        <v>102</v>
      </c>
      <c r="D2239">
        <v>0</v>
      </c>
      <c r="E2239">
        <v>0</v>
      </c>
      <c r="F2239">
        <v>0</v>
      </c>
      <c r="G2239">
        <f>SUMIF(C$2:C2239,Historico_y_Forms[[#This Row],[Proyecto]],D$2:D2239)</f>
        <v>0</v>
      </c>
      <c r="H2239">
        <f>SUMIF(C$2:C2239,Historico_y_Forms[[#This Row],[Proyecto]],F$2:F2239)</f>
        <v>0</v>
      </c>
      <c r="I223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239">
        <f>SUMIF(C$2:C2239,Historico_y_Forms[[#This Row],[Proyecto]],E$2:E2239)</f>
        <v>0</v>
      </c>
    </row>
    <row r="2240" spans="1:10" x14ac:dyDescent="0.25">
      <c r="A2240" s="167">
        <v>44620</v>
      </c>
      <c r="B2240">
        <v>29</v>
      </c>
      <c r="C2240" t="s">
        <v>32</v>
      </c>
      <c r="D2240">
        <v>0</v>
      </c>
      <c r="E2240">
        <v>0</v>
      </c>
      <c r="F2240">
        <v>0</v>
      </c>
      <c r="G2240">
        <f>SUMIF(C$2:C2240,Historico_y_Forms[[#This Row],[Proyecto]],D$2:D2240)</f>
        <v>0</v>
      </c>
      <c r="H2240">
        <f>SUMIF(C$2:C2240,Historico_y_Forms[[#This Row],[Proyecto]],F$2:F2240)</f>
        <v>0</v>
      </c>
      <c r="I224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40">
        <f>SUMIF(C$2:C2240,Historico_y_Forms[[#This Row],[Proyecto]],E$2:E2240)</f>
        <v>0</v>
      </c>
    </row>
    <row r="2241" spans="1:10" x14ac:dyDescent="0.25">
      <c r="A2241" s="167">
        <v>44620</v>
      </c>
      <c r="B2241">
        <v>30</v>
      </c>
      <c r="C2241" t="s">
        <v>33</v>
      </c>
      <c r="D2241">
        <v>0</v>
      </c>
      <c r="E2241">
        <v>0</v>
      </c>
      <c r="F2241">
        <v>0</v>
      </c>
      <c r="G2241">
        <f>SUMIF(C$2:C2241,Historico_y_Forms[[#This Row],[Proyecto]],D$2:D2241)</f>
        <v>0</v>
      </c>
      <c r="H2241">
        <f>SUMIF(C$2:C2241,Historico_y_Forms[[#This Row],[Proyecto]],F$2:F2241)</f>
        <v>0</v>
      </c>
      <c r="I22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41">
        <f>SUMIF(C$2:C2241,Historico_y_Forms[[#This Row],[Proyecto]],E$2:E2241)</f>
        <v>0</v>
      </c>
    </row>
    <row r="2242" spans="1:10" x14ac:dyDescent="0.25">
      <c r="A2242" s="167">
        <v>44620</v>
      </c>
      <c r="B2242">
        <v>9</v>
      </c>
      <c r="C2242" t="s">
        <v>130</v>
      </c>
      <c r="D2242">
        <v>11</v>
      </c>
      <c r="E2242">
        <v>10</v>
      </c>
      <c r="F2242">
        <v>0</v>
      </c>
      <c r="G2242">
        <f>SUMIF(C$2:C2242,Historico_y_Forms[[#This Row],[Proyecto]],D$2:D2242)</f>
        <v>85</v>
      </c>
      <c r="H2242">
        <f>SUMIF(C$2:C2242,Historico_y_Forms[[#This Row],[Proyecto]],F$2:F2242)</f>
        <v>0</v>
      </c>
      <c r="I2242">
        <f>VLOOKUP(Historico_y_Forms[[#This Row],[Proyecto]],Dim_Proyectos[[#All],[Proyecto]:[Fecha de terminacion]],5,0)-Historico_y_Forms[[#This Row],[Ventas acumuladas]]+Historico_y_Forms[[#This Row],[Desistimientos acumulados]]</f>
        <v>263</v>
      </c>
      <c r="J2242">
        <f>SUMIF(C$2:C2242,Historico_y_Forms[[#This Row],[Proyecto]],E$2:E2242)</f>
        <v>80</v>
      </c>
    </row>
    <row r="2243" spans="1:10" x14ac:dyDescent="0.25">
      <c r="A2243" s="167">
        <v>44620</v>
      </c>
      <c r="B2243">
        <v>35</v>
      </c>
      <c r="C2243" t="s">
        <v>144</v>
      </c>
      <c r="D2243">
        <v>0</v>
      </c>
      <c r="E2243">
        <v>0</v>
      </c>
      <c r="F2243">
        <v>0</v>
      </c>
      <c r="G2243">
        <f>SUMIF(C$2:C2243,Historico_y_Forms[[#This Row],[Proyecto]],D$2:D2243)</f>
        <v>0</v>
      </c>
      <c r="H2243">
        <f>SUMIF(C$2:C2243,Historico_y_Forms[[#This Row],[Proyecto]],F$2:F2243)</f>
        <v>0</v>
      </c>
      <c r="I22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43">
        <f>SUMIF(C$2:C2243,Historico_y_Forms[[#This Row],[Proyecto]],E$2:E2243)</f>
        <v>0</v>
      </c>
    </row>
    <row r="2244" spans="1:10" x14ac:dyDescent="0.25">
      <c r="A2244" s="167">
        <v>44620</v>
      </c>
      <c r="B2244">
        <v>42</v>
      </c>
      <c r="C2244" t="s">
        <v>151</v>
      </c>
      <c r="D2244">
        <v>0</v>
      </c>
      <c r="E2244">
        <v>0</v>
      </c>
      <c r="F2244">
        <v>0</v>
      </c>
      <c r="G2244">
        <f>SUMIF(C$2:C2244,Historico_y_Forms[[#This Row],[Proyecto]],D$2:D2244)</f>
        <v>321</v>
      </c>
      <c r="H2244">
        <f>SUMIF(C$2:C2244,Historico_y_Forms[[#This Row],[Proyecto]],F$2:F2244)</f>
        <v>15</v>
      </c>
      <c r="I224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244">
        <f>SUMIF(C$2:C2244,Historico_y_Forms[[#This Row],[Proyecto]],E$2:E2244)</f>
        <v>250</v>
      </c>
    </row>
    <row r="2245" spans="1:10" x14ac:dyDescent="0.25">
      <c r="A2245" s="167">
        <v>44620</v>
      </c>
      <c r="B2245">
        <v>39</v>
      </c>
      <c r="C2245" t="s">
        <v>178</v>
      </c>
      <c r="D2245">
        <v>0</v>
      </c>
      <c r="E2245">
        <v>0</v>
      </c>
      <c r="F2245">
        <v>0</v>
      </c>
      <c r="G2245">
        <f>SUMIF(C$2:C2245,Historico_y_Forms[[#This Row],[Proyecto]],D$2:D2245)</f>
        <v>184</v>
      </c>
      <c r="H2245">
        <f>SUMIF(C$2:C2245,Historico_y_Forms[[#This Row],[Proyecto]],F$2:F2245)</f>
        <v>12</v>
      </c>
      <c r="I224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45">
        <f>SUMIF(C$2:C2245,Historico_y_Forms[[#This Row],[Proyecto]],E$2:E2245)</f>
        <v>149</v>
      </c>
    </row>
    <row r="2246" spans="1:10" x14ac:dyDescent="0.25">
      <c r="A2246" s="167">
        <v>44620</v>
      </c>
      <c r="B2246">
        <v>36</v>
      </c>
      <c r="C2246" t="s">
        <v>145</v>
      </c>
      <c r="D2246">
        <v>0</v>
      </c>
      <c r="E2246">
        <v>0</v>
      </c>
      <c r="F2246">
        <v>0</v>
      </c>
      <c r="G2246">
        <f>SUMIF(C$2:C2246,Historico_y_Forms[[#This Row],[Proyecto]],D$2:D2246)</f>
        <v>243</v>
      </c>
      <c r="H2246">
        <f>SUMIF(C$2:C2246,Historico_y_Forms[[#This Row],[Proyecto]],F$2:F2246)</f>
        <v>11</v>
      </c>
      <c r="I224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46">
        <f>SUMIF(C$2:C2246,Historico_y_Forms[[#This Row],[Proyecto]],E$2:E2246)</f>
        <v>240</v>
      </c>
    </row>
    <row r="2247" spans="1:10" x14ac:dyDescent="0.25">
      <c r="A2247" s="167">
        <v>44620</v>
      </c>
      <c r="B2247">
        <v>43</v>
      </c>
      <c r="C2247" t="s">
        <v>153</v>
      </c>
      <c r="D2247">
        <v>0</v>
      </c>
      <c r="E2247">
        <v>0</v>
      </c>
      <c r="F2247">
        <v>0</v>
      </c>
      <c r="G2247">
        <f>SUMIF(C$2:C2247,Historico_y_Forms[[#This Row],[Proyecto]],D$2:D2247)</f>
        <v>89</v>
      </c>
      <c r="H2247">
        <f>SUMIF(C$2:C2247,Historico_y_Forms[[#This Row],[Proyecto]],F$2:F2247)</f>
        <v>6</v>
      </c>
      <c r="I22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247">
        <f>SUMIF(C$2:C2247,Historico_y_Forms[[#This Row],[Proyecto]],E$2:E2247)</f>
        <v>24</v>
      </c>
    </row>
    <row r="2248" spans="1:10" x14ac:dyDescent="0.25">
      <c r="A2248" s="167">
        <v>44620</v>
      </c>
      <c r="B2248">
        <v>21</v>
      </c>
      <c r="C2248" t="s">
        <v>139</v>
      </c>
      <c r="D2248">
        <v>5</v>
      </c>
      <c r="E2248">
        <v>6</v>
      </c>
      <c r="F2248">
        <v>0</v>
      </c>
      <c r="G2248">
        <f>SUMIF(C$2:C2248,Historico_y_Forms[[#This Row],[Proyecto]],D$2:D2248)</f>
        <v>36</v>
      </c>
      <c r="H2248">
        <f>SUMIF(C$2:C2248,Historico_y_Forms[[#This Row],[Proyecto]],F$2:F2248)</f>
        <v>1</v>
      </c>
      <c r="I2248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2248">
        <f>SUMIF(C$2:C2248,Historico_y_Forms[[#This Row],[Proyecto]],E$2:E2248)</f>
        <v>36</v>
      </c>
    </row>
    <row r="2249" spans="1:10" x14ac:dyDescent="0.25">
      <c r="A2249" s="167">
        <v>44620</v>
      </c>
      <c r="B2249">
        <v>2</v>
      </c>
      <c r="C2249" t="s">
        <v>51</v>
      </c>
      <c r="D2249">
        <v>6</v>
      </c>
      <c r="E2249">
        <v>0</v>
      </c>
      <c r="F2249">
        <v>2</v>
      </c>
      <c r="G2249">
        <f>SUMIF(C$2:C2249,Historico_y_Forms[[#This Row],[Proyecto]],D$2:D2249)</f>
        <v>246</v>
      </c>
      <c r="H2249">
        <f>SUMIF(C$2:C2249,Historico_y_Forms[[#This Row],[Proyecto]],F$2:F2249)</f>
        <v>19</v>
      </c>
      <c r="I22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49">
        <f>SUMIF(C$2:C2249,Historico_y_Forms[[#This Row],[Proyecto]],E$2:E2249)</f>
        <v>228</v>
      </c>
    </row>
    <row r="2250" spans="1:10" x14ac:dyDescent="0.25">
      <c r="A2250" s="167">
        <v>44620</v>
      </c>
      <c r="B2250">
        <v>3</v>
      </c>
      <c r="C2250" t="s">
        <v>52</v>
      </c>
      <c r="D2250">
        <v>33</v>
      </c>
      <c r="E2250">
        <v>15</v>
      </c>
      <c r="F2250">
        <v>2</v>
      </c>
      <c r="G2250">
        <f>SUMIF(C$2:C2250,Historico_y_Forms[[#This Row],[Proyecto]],D$2:D2250)</f>
        <v>276</v>
      </c>
      <c r="H2250">
        <f>SUMIF(C$2:C2250,Historico_y_Forms[[#This Row],[Proyecto]],F$2:F2250)</f>
        <v>20</v>
      </c>
      <c r="I2250">
        <f>VLOOKUP(Historico_y_Forms[[#This Row],[Proyecto]],Dim_Proyectos[[#All],[Proyecto]:[Fecha de terminacion]],5,0)-Historico_y_Forms[[#This Row],[Ventas acumuladas]]+Historico_y_Forms[[#This Row],[Desistimientos acumulados]]</f>
        <v>116</v>
      </c>
      <c r="J2250">
        <f>SUMIF(C$2:C2250,Historico_y_Forms[[#This Row],[Proyecto]],E$2:E2250)</f>
        <v>240</v>
      </c>
    </row>
    <row r="2251" spans="1:10" x14ac:dyDescent="0.25">
      <c r="A2251" s="167">
        <v>44620</v>
      </c>
      <c r="B2251">
        <v>1</v>
      </c>
      <c r="C2251" t="s">
        <v>50</v>
      </c>
      <c r="D2251">
        <v>1</v>
      </c>
      <c r="E2251">
        <v>0</v>
      </c>
      <c r="F2251">
        <v>0</v>
      </c>
      <c r="G2251">
        <f>SUMIF(C$2:C2251,Historico_y_Forms[[#This Row],[Proyecto]],D$2:D2251)</f>
        <v>609</v>
      </c>
      <c r="H2251">
        <f>SUMIF(C$2:C2251,Historico_y_Forms[[#This Row],[Proyecto]],F$2:F2251)</f>
        <v>118</v>
      </c>
      <c r="I225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51">
        <f>SUMIF(C$2:C2251,Historico_y_Forms[[#This Row],[Proyecto]],E$2:E2251)</f>
        <v>492</v>
      </c>
    </row>
    <row r="2252" spans="1:10" x14ac:dyDescent="0.25">
      <c r="A2252" s="167">
        <v>44651</v>
      </c>
      <c r="B2252">
        <v>22</v>
      </c>
      <c r="C2252" t="s">
        <v>140</v>
      </c>
      <c r="D2252">
        <v>3</v>
      </c>
      <c r="E2252">
        <v>4</v>
      </c>
      <c r="F2252">
        <v>0</v>
      </c>
      <c r="G2252">
        <f>SUMIF(C$2:C2252,Historico_y_Forms[[#This Row],[Proyecto]],D$2:D2252)</f>
        <v>30</v>
      </c>
      <c r="H2252">
        <f>SUMIF(C$2:C2252,Historico_y_Forms[[#This Row],[Proyecto]],F$2:F2252)</f>
        <v>0</v>
      </c>
      <c r="I2252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252">
        <f>SUMIF(C$2:C2252,Historico_y_Forms[[#This Row],[Proyecto]],E$2:E2252)</f>
        <v>33</v>
      </c>
    </row>
    <row r="2253" spans="1:10" x14ac:dyDescent="0.25">
      <c r="A2253" s="167">
        <v>44651</v>
      </c>
      <c r="B2253">
        <v>16</v>
      </c>
      <c r="C2253" t="s">
        <v>136</v>
      </c>
      <c r="D2253">
        <v>0</v>
      </c>
      <c r="E2253">
        <v>0</v>
      </c>
      <c r="F2253">
        <v>0</v>
      </c>
      <c r="G2253">
        <f>SUMIF(C$2:C2253,Historico_y_Forms[[#This Row],[Proyecto]],D$2:D2253)</f>
        <v>0</v>
      </c>
      <c r="H2253">
        <f>SUMIF(C$2:C2253,Historico_y_Forms[[#This Row],[Proyecto]],F$2:F2253)</f>
        <v>0</v>
      </c>
      <c r="I225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53">
        <f>SUMIF(C$2:C2253,Historico_y_Forms[[#This Row],[Proyecto]],E$2:E2253)</f>
        <v>0</v>
      </c>
    </row>
    <row r="2254" spans="1:10" x14ac:dyDescent="0.25">
      <c r="A2254" s="167">
        <v>44651</v>
      </c>
      <c r="B2254">
        <v>17</v>
      </c>
      <c r="C2254" t="s">
        <v>137</v>
      </c>
      <c r="D2254">
        <v>0</v>
      </c>
      <c r="E2254">
        <v>0</v>
      </c>
      <c r="F2254">
        <v>0</v>
      </c>
      <c r="G2254">
        <f>SUMIF(C$2:C2254,Historico_y_Forms[[#This Row],[Proyecto]],D$2:D2254)</f>
        <v>0</v>
      </c>
      <c r="H2254">
        <f>SUMIF(C$2:C2254,Historico_y_Forms[[#This Row],[Proyecto]],F$2:F2254)</f>
        <v>0</v>
      </c>
      <c r="I225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54">
        <f>SUMIF(C$2:C2254,Historico_y_Forms[[#This Row],[Proyecto]],E$2:E2254)</f>
        <v>0</v>
      </c>
    </row>
    <row r="2255" spans="1:10" x14ac:dyDescent="0.25">
      <c r="A2255" s="167">
        <v>44651</v>
      </c>
      <c r="B2255">
        <v>11</v>
      </c>
      <c r="C2255" t="s">
        <v>131</v>
      </c>
      <c r="D2255">
        <v>8</v>
      </c>
      <c r="E2255">
        <v>10</v>
      </c>
      <c r="F2255">
        <v>11</v>
      </c>
      <c r="G2255">
        <f>SUMIF(C$2:C2255,Historico_y_Forms[[#This Row],[Proyecto]],D$2:D2255)</f>
        <v>543</v>
      </c>
      <c r="H2255">
        <f>SUMIF(C$2:C2255,Historico_y_Forms[[#This Row],[Proyecto]],F$2:F2255)</f>
        <v>122</v>
      </c>
      <c r="I2255">
        <f>VLOOKUP(Historico_y_Forms[[#This Row],[Proyecto]],Dim_Proyectos[[#All],[Proyecto]:[Fecha de terminacion]],5,0)-Historico_y_Forms[[#This Row],[Ventas acumuladas]]+Historico_y_Forms[[#This Row],[Desistimientos acumulados]]</f>
        <v>192</v>
      </c>
      <c r="J2255">
        <f>SUMIF(C$2:C2255,Historico_y_Forms[[#This Row],[Proyecto]],E$2:E2255)</f>
        <v>465</v>
      </c>
    </row>
    <row r="2256" spans="1:10" x14ac:dyDescent="0.25">
      <c r="A2256" s="167">
        <v>44651</v>
      </c>
      <c r="B2256">
        <v>40</v>
      </c>
      <c r="C2256" t="s">
        <v>149</v>
      </c>
      <c r="D2256">
        <v>0</v>
      </c>
      <c r="E2256">
        <v>0</v>
      </c>
      <c r="F2256">
        <v>0</v>
      </c>
      <c r="G2256">
        <f>SUMIF(C$2:C2256,Historico_y_Forms[[#This Row],[Proyecto]],D$2:D2256)</f>
        <v>396</v>
      </c>
      <c r="H2256">
        <f>SUMIF(C$2:C2256,Historico_y_Forms[[#This Row],[Proyecto]],F$2:F2256)</f>
        <v>0</v>
      </c>
      <c r="I22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56">
        <f>SUMIF(C$2:C2256,Historico_y_Forms[[#This Row],[Proyecto]],E$2:E2256)</f>
        <v>0</v>
      </c>
    </row>
    <row r="2257" spans="1:10" x14ac:dyDescent="0.25">
      <c r="A2257" s="167">
        <v>44651</v>
      </c>
      <c r="B2257">
        <v>12</v>
      </c>
      <c r="C2257" t="s">
        <v>132</v>
      </c>
      <c r="D2257">
        <v>0</v>
      </c>
      <c r="E2257">
        <v>0</v>
      </c>
      <c r="F2257">
        <v>0</v>
      </c>
      <c r="G2257">
        <f>SUMIF(C$2:C2257,Historico_y_Forms[[#This Row],[Proyecto]],D$2:D2257)</f>
        <v>0</v>
      </c>
      <c r="H2257">
        <f>SUMIF(C$2:C2257,Historico_y_Forms[[#This Row],[Proyecto]],F$2:F2257)</f>
        <v>0</v>
      </c>
      <c r="I225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257">
        <f>SUMIF(C$2:C2257,Historico_y_Forms[[#This Row],[Proyecto]],E$2:E2257)</f>
        <v>0</v>
      </c>
    </row>
    <row r="2258" spans="1:10" x14ac:dyDescent="0.25">
      <c r="A2258" s="167">
        <v>44651</v>
      </c>
      <c r="B2258">
        <v>13</v>
      </c>
      <c r="C2258" t="s">
        <v>133</v>
      </c>
      <c r="D2258">
        <v>17</v>
      </c>
      <c r="E2258">
        <v>10</v>
      </c>
      <c r="F2258">
        <v>12</v>
      </c>
      <c r="G2258">
        <f>SUMIF(C$2:C2258,Historico_y_Forms[[#This Row],[Proyecto]],D$2:D2258)</f>
        <v>288</v>
      </c>
      <c r="H2258">
        <f>SUMIF(C$2:C2258,Historico_y_Forms[[#This Row],[Proyecto]],F$2:F2258)</f>
        <v>29</v>
      </c>
      <c r="I2258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258">
        <f>SUMIF(C$2:C2258,Historico_y_Forms[[#This Row],[Proyecto]],E$2:E2258)</f>
        <v>130</v>
      </c>
    </row>
    <row r="2259" spans="1:10" x14ac:dyDescent="0.25">
      <c r="A2259" s="167">
        <v>44651</v>
      </c>
      <c r="B2259">
        <v>14</v>
      </c>
      <c r="C2259" t="s">
        <v>134</v>
      </c>
      <c r="D2259">
        <v>21</v>
      </c>
      <c r="E2259">
        <v>25</v>
      </c>
      <c r="F2259">
        <v>0</v>
      </c>
      <c r="G2259">
        <f>SUMIF(C$2:C2259,Historico_y_Forms[[#This Row],[Proyecto]],D$2:D2259)</f>
        <v>119</v>
      </c>
      <c r="H2259">
        <f>SUMIF(C$2:C2259,Historico_y_Forms[[#This Row],[Proyecto]],F$2:F2259)</f>
        <v>0</v>
      </c>
      <c r="I2259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2259">
        <f>SUMIF(C$2:C2259,Historico_y_Forms[[#This Row],[Proyecto]],E$2:E2259)</f>
        <v>130</v>
      </c>
    </row>
    <row r="2260" spans="1:10" x14ac:dyDescent="0.25">
      <c r="A2260" s="167">
        <v>44651</v>
      </c>
      <c r="B2260">
        <v>15</v>
      </c>
      <c r="C2260" t="s">
        <v>135</v>
      </c>
      <c r="D2260">
        <v>0</v>
      </c>
      <c r="E2260">
        <v>0</v>
      </c>
      <c r="F2260">
        <v>0</v>
      </c>
      <c r="G2260">
        <f>SUMIF(C$2:C2260,Historico_y_Forms[[#This Row],[Proyecto]],D$2:D2260)</f>
        <v>0</v>
      </c>
      <c r="H2260">
        <f>SUMIF(C$2:C2260,Historico_y_Forms[[#This Row],[Proyecto]],F$2:F2260)</f>
        <v>0</v>
      </c>
      <c r="I226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260">
        <f>SUMIF(C$2:C2260,Historico_y_Forms[[#This Row],[Proyecto]],E$2:E2260)</f>
        <v>0</v>
      </c>
    </row>
    <row r="2261" spans="1:10" x14ac:dyDescent="0.25">
      <c r="A2261" s="167">
        <v>44651</v>
      </c>
      <c r="B2261">
        <v>41</v>
      </c>
      <c r="C2261" t="s">
        <v>150</v>
      </c>
      <c r="D2261">
        <v>0</v>
      </c>
      <c r="E2261">
        <v>0</v>
      </c>
      <c r="F2261">
        <v>0</v>
      </c>
      <c r="G2261">
        <f>SUMIF(C$2:C2261,Historico_y_Forms[[#This Row],[Proyecto]],D$2:D2261)</f>
        <v>158</v>
      </c>
      <c r="H2261">
        <f>SUMIF(C$2:C2261,Historico_y_Forms[[#This Row],[Proyecto]],F$2:F2261)</f>
        <v>2</v>
      </c>
      <c r="I22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61">
        <f>SUMIF(C$2:C2261,Historico_y_Forms[[#This Row],[Proyecto]],E$2:E2261)</f>
        <v>156</v>
      </c>
    </row>
    <row r="2262" spans="1:10" x14ac:dyDescent="0.25">
      <c r="A2262" s="167">
        <v>44651</v>
      </c>
      <c r="B2262">
        <v>10</v>
      </c>
      <c r="C2262" t="s">
        <v>81</v>
      </c>
      <c r="D2262">
        <v>2</v>
      </c>
      <c r="E2262">
        <v>15</v>
      </c>
      <c r="F2262">
        <v>2</v>
      </c>
      <c r="G2262">
        <f>SUMIF(C$2:C2262,Historico_y_Forms[[#This Row],[Proyecto]],D$2:D2262)</f>
        <v>189</v>
      </c>
      <c r="H2262">
        <f>SUMIF(C$2:C2262,Historico_y_Forms[[#This Row],[Proyecto]],F$2:F2262)</f>
        <v>2</v>
      </c>
      <c r="I226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262">
        <f>SUMIF(C$2:C2262,Historico_y_Forms[[#This Row],[Proyecto]],E$2:E2262)</f>
        <v>150</v>
      </c>
    </row>
    <row r="2263" spans="1:10" x14ac:dyDescent="0.25">
      <c r="A2263" s="167">
        <v>44651</v>
      </c>
      <c r="B2263">
        <v>23</v>
      </c>
      <c r="C2263" t="s">
        <v>142</v>
      </c>
      <c r="D2263">
        <v>0</v>
      </c>
      <c r="E2263">
        <v>0</v>
      </c>
      <c r="F2263">
        <v>0</v>
      </c>
      <c r="G2263">
        <f>SUMIF(C$2:C2263,Historico_y_Forms[[#This Row],[Proyecto]],D$2:D2263)</f>
        <v>105</v>
      </c>
      <c r="H2263">
        <f>SUMIF(C$2:C2263,Historico_y_Forms[[#This Row],[Proyecto]],F$2:F2263)</f>
        <v>4</v>
      </c>
      <c r="I226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63">
        <f>SUMIF(C$2:C2263,Historico_y_Forms[[#This Row],[Proyecto]],E$2:E2263)</f>
        <v>0</v>
      </c>
    </row>
    <row r="2264" spans="1:10" x14ac:dyDescent="0.25">
      <c r="A2264" s="167">
        <v>44651</v>
      </c>
      <c r="B2264">
        <v>24</v>
      </c>
      <c r="C2264" t="s">
        <v>143</v>
      </c>
      <c r="D2264">
        <v>0</v>
      </c>
      <c r="E2264">
        <v>0</v>
      </c>
      <c r="F2264">
        <v>0</v>
      </c>
      <c r="G2264">
        <f>SUMIF(C$2:C2264,Historico_y_Forms[[#This Row],[Proyecto]],D$2:D2264)</f>
        <v>124</v>
      </c>
      <c r="H2264">
        <f>SUMIF(C$2:C2264,Historico_y_Forms[[#This Row],[Proyecto]],F$2:F2264)</f>
        <v>23</v>
      </c>
      <c r="I22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64">
        <f>SUMIF(C$2:C2264,Historico_y_Forms[[#This Row],[Proyecto]],E$2:E2264)</f>
        <v>102</v>
      </c>
    </row>
    <row r="2265" spans="1:10" x14ac:dyDescent="0.25">
      <c r="A2265" s="167">
        <v>44651</v>
      </c>
      <c r="B2265">
        <v>25</v>
      </c>
      <c r="C2265" t="s">
        <v>92</v>
      </c>
      <c r="D2265">
        <v>1</v>
      </c>
      <c r="E2265">
        <v>2</v>
      </c>
      <c r="F2265">
        <v>0</v>
      </c>
      <c r="G2265">
        <f>SUMIF(C$2:C2265,Historico_y_Forms[[#This Row],[Proyecto]],D$2:D2265)</f>
        <v>24</v>
      </c>
      <c r="H2265">
        <f>SUMIF(C$2:C2265,Historico_y_Forms[[#This Row],[Proyecto]],F$2:F2265)</f>
        <v>0</v>
      </c>
      <c r="I2265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2265">
        <f>SUMIF(C$2:C2265,Historico_y_Forms[[#This Row],[Proyecto]],E$2:E2265)</f>
        <v>11</v>
      </c>
    </row>
    <row r="2266" spans="1:10" x14ac:dyDescent="0.25">
      <c r="A2266" s="167">
        <v>44651</v>
      </c>
      <c r="B2266">
        <v>26</v>
      </c>
      <c r="C2266" t="s">
        <v>141</v>
      </c>
      <c r="D2266">
        <v>6</v>
      </c>
      <c r="E2266">
        <v>3</v>
      </c>
      <c r="F2266">
        <v>0</v>
      </c>
      <c r="G2266">
        <f>SUMIF(C$2:C2266,Historico_y_Forms[[#This Row],[Proyecto]],D$2:D2266)</f>
        <v>100</v>
      </c>
      <c r="H2266">
        <f>SUMIF(C$2:C2266,Historico_y_Forms[[#This Row],[Proyecto]],F$2:F2266)</f>
        <v>0</v>
      </c>
      <c r="I2266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266">
        <f>SUMIF(C$2:C2266,Historico_y_Forms[[#This Row],[Proyecto]],E$2:E2266)</f>
        <v>80</v>
      </c>
    </row>
    <row r="2267" spans="1:10" x14ac:dyDescent="0.25">
      <c r="A2267" s="167">
        <v>44651</v>
      </c>
      <c r="B2267">
        <v>7</v>
      </c>
      <c r="C2267" t="s">
        <v>128</v>
      </c>
      <c r="D2267">
        <v>0</v>
      </c>
      <c r="E2267">
        <v>0</v>
      </c>
      <c r="F2267">
        <v>0</v>
      </c>
      <c r="G2267">
        <f>SUMIF(C$2:C2267,Historico_y_Forms[[#This Row],[Proyecto]],D$2:D2267)</f>
        <v>159</v>
      </c>
      <c r="H2267">
        <f>SUMIF(C$2:C2267,Historico_y_Forms[[#This Row],[Proyecto]],F$2:F2267)</f>
        <v>0</v>
      </c>
      <c r="I226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67">
        <f>SUMIF(C$2:C2267,Historico_y_Forms[[#This Row],[Proyecto]],E$2:E2267)</f>
        <v>160</v>
      </c>
    </row>
    <row r="2268" spans="1:10" x14ac:dyDescent="0.25">
      <c r="A2268" s="167">
        <v>44651</v>
      </c>
      <c r="B2268">
        <v>27</v>
      </c>
      <c r="C2268" t="s">
        <v>30</v>
      </c>
      <c r="D2268">
        <v>0</v>
      </c>
      <c r="E2268">
        <v>0</v>
      </c>
      <c r="F2268">
        <v>0</v>
      </c>
      <c r="G2268">
        <f>SUMIF(C$2:C2268,Historico_y_Forms[[#This Row],[Proyecto]],D$2:D2268)</f>
        <v>0</v>
      </c>
      <c r="H2268">
        <f>SUMIF(C$2:C2268,Historico_y_Forms[[#This Row],[Proyecto]],F$2:F2268)</f>
        <v>0</v>
      </c>
      <c r="I226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68">
        <f>SUMIF(C$2:C2268,Historico_y_Forms[[#This Row],[Proyecto]],E$2:E2268)</f>
        <v>0</v>
      </c>
    </row>
    <row r="2269" spans="1:10" x14ac:dyDescent="0.25">
      <c r="A2269" s="167">
        <v>44651</v>
      </c>
      <c r="B2269">
        <v>28</v>
      </c>
      <c r="C2269" t="s">
        <v>31</v>
      </c>
      <c r="D2269">
        <v>0</v>
      </c>
      <c r="E2269">
        <v>0</v>
      </c>
      <c r="F2269">
        <v>0</v>
      </c>
      <c r="G2269">
        <f>SUMIF(C$2:C2269,Historico_y_Forms[[#This Row],[Proyecto]],D$2:D2269)</f>
        <v>0</v>
      </c>
      <c r="H2269">
        <f>SUMIF(C$2:C2269,Historico_y_Forms[[#This Row],[Proyecto]],F$2:F2269)</f>
        <v>0</v>
      </c>
      <c r="I22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269">
        <f>SUMIF(C$2:C2269,Historico_y_Forms[[#This Row],[Proyecto]],E$2:E2269)</f>
        <v>0</v>
      </c>
    </row>
    <row r="2270" spans="1:10" x14ac:dyDescent="0.25">
      <c r="A2270" s="167">
        <v>44651</v>
      </c>
      <c r="B2270">
        <v>44</v>
      </c>
      <c r="C2270" t="s">
        <v>154</v>
      </c>
      <c r="D2270">
        <v>0</v>
      </c>
      <c r="E2270">
        <v>0</v>
      </c>
      <c r="F2270">
        <v>0</v>
      </c>
      <c r="G2270">
        <f>SUMIF(C$2:C2270,Historico_y_Forms[[#This Row],[Proyecto]],D$2:D2270)</f>
        <v>100</v>
      </c>
      <c r="H2270">
        <f>SUMIF(C$2:C2270,Historico_y_Forms[[#This Row],[Proyecto]],F$2:F2270)</f>
        <v>11</v>
      </c>
      <c r="I227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270">
        <f>SUMIF(C$2:C2270,Historico_y_Forms[[#This Row],[Proyecto]],E$2:E2270)</f>
        <v>96</v>
      </c>
    </row>
    <row r="2271" spans="1:10" x14ac:dyDescent="0.25">
      <c r="A2271" s="167">
        <v>44651</v>
      </c>
      <c r="B2271">
        <v>37</v>
      </c>
      <c r="C2271" t="s">
        <v>146</v>
      </c>
      <c r="D2271">
        <v>0</v>
      </c>
      <c r="E2271">
        <v>0</v>
      </c>
      <c r="F2271">
        <v>0</v>
      </c>
      <c r="G2271">
        <f>SUMIF(C$2:C2271,Historico_y_Forms[[#This Row],[Proyecto]],D$2:D2271)</f>
        <v>195</v>
      </c>
      <c r="H2271">
        <f>SUMIF(C$2:C2271,Historico_y_Forms[[#This Row],[Proyecto]],F$2:F2271)</f>
        <v>1</v>
      </c>
      <c r="I227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71">
        <f>SUMIF(C$2:C2271,Historico_y_Forms[[#This Row],[Proyecto]],E$2:E2271)</f>
        <v>196</v>
      </c>
    </row>
    <row r="2272" spans="1:10" x14ac:dyDescent="0.25">
      <c r="A2272" s="167">
        <v>44651</v>
      </c>
      <c r="B2272">
        <v>6</v>
      </c>
      <c r="C2272" t="s">
        <v>127</v>
      </c>
      <c r="D2272">
        <v>1</v>
      </c>
      <c r="E2272">
        <v>0</v>
      </c>
      <c r="F2272">
        <v>1</v>
      </c>
      <c r="G2272">
        <f>SUMIF(C$2:C2272,Historico_y_Forms[[#This Row],[Proyecto]],D$2:D2272)</f>
        <v>206</v>
      </c>
      <c r="H2272">
        <f>SUMIF(C$2:C2272,Historico_y_Forms[[#This Row],[Proyecto]],F$2:F2272)</f>
        <v>26</v>
      </c>
      <c r="I227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72">
        <f>SUMIF(C$2:C2272,Historico_y_Forms[[#This Row],[Proyecto]],E$2:E2272)</f>
        <v>180</v>
      </c>
    </row>
    <row r="2273" spans="1:10" x14ac:dyDescent="0.25">
      <c r="A2273" s="167">
        <v>44651</v>
      </c>
      <c r="B2273">
        <v>5</v>
      </c>
      <c r="C2273" t="s">
        <v>125</v>
      </c>
      <c r="D2273">
        <v>0</v>
      </c>
      <c r="E2273">
        <v>0</v>
      </c>
      <c r="F2273">
        <v>0</v>
      </c>
      <c r="G2273">
        <f>SUMIF(C$2:C2273,Historico_y_Forms[[#This Row],[Proyecto]],D$2:D2273)</f>
        <v>242</v>
      </c>
      <c r="H2273">
        <f>SUMIF(C$2:C2273,Historico_y_Forms[[#This Row],[Proyecto]],F$2:F2273)</f>
        <v>26</v>
      </c>
      <c r="I22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73">
        <f>SUMIF(C$2:C2273,Historico_y_Forms[[#This Row],[Proyecto]],E$2:E2273)</f>
        <v>216</v>
      </c>
    </row>
    <row r="2274" spans="1:10" x14ac:dyDescent="0.25">
      <c r="A2274" s="167">
        <v>44651</v>
      </c>
      <c r="B2274">
        <v>38</v>
      </c>
      <c r="C2274" t="s">
        <v>147</v>
      </c>
      <c r="D2274">
        <v>0</v>
      </c>
      <c r="E2274">
        <v>0</v>
      </c>
      <c r="F2274">
        <v>0</v>
      </c>
      <c r="G2274">
        <f>SUMIF(C$2:C2274,Historico_y_Forms[[#This Row],[Proyecto]],D$2:D2274)</f>
        <v>196</v>
      </c>
      <c r="H2274">
        <f>SUMIF(C$2:C2274,Historico_y_Forms[[#This Row],[Proyecto]],F$2:F2274)</f>
        <v>5</v>
      </c>
      <c r="I22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74">
        <f>SUMIF(C$2:C2274,Historico_y_Forms[[#This Row],[Proyecto]],E$2:E2274)</f>
        <v>0</v>
      </c>
    </row>
    <row r="2275" spans="1:10" x14ac:dyDescent="0.25">
      <c r="A2275" s="167">
        <v>44651</v>
      </c>
      <c r="B2275">
        <v>4</v>
      </c>
      <c r="C2275" t="s">
        <v>126</v>
      </c>
      <c r="D2275">
        <v>3</v>
      </c>
      <c r="E2275">
        <v>240</v>
      </c>
      <c r="F2275">
        <v>3</v>
      </c>
      <c r="G2275">
        <f>SUMIF(C$2:C2275,Historico_y_Forms[[#This Row],[Proyecto]],D$2:D2275)</f>
        <v>288</v>
      </c>
      <c r="H2275">
        <f>SUMIF(C$2:C2275,Historico_y_Forms[[#This Row],[Proyecto]],F$2:F2275)</f>
        <v>48</v>
      </c>
      <c r="I227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75">
        <f>SUMIF(C$2:C2275,Historico_y_Forms[[#This Row],[Proyecto]],E$2:E2275)</f>
        <v>8551</v>
      </c>
    </row>
    <row r="2276" spans="1:10" x14ac:dyDescent="0.25">
      <c r="A2276" s="167">
        <v>44651</v>
      </c>
      <c r="B2276">
        <v>8</v>
      </c>
      <c r="C2276" t="s">
        <v>77</v>
      </c>
      <c r="D2276">
        <v>4</v>
      </c>
      <c r="E2276">
        <v>2</v>
      </c>
      <c r="F2276">
        <v>4</v>
      </c>
      <c r="G2276">
        <f>SUMIF(C$2:C2276,Historico_y_Forms[[#This Row],[Proyecto]],D$2:D2276)</f>
        <v>155</v>
      </c>
      <c r="H2276">
        <f>SUMIF(C$2:C2276,Historico_y_Forms[[#This Row],[Proyecto]],F$2:F2276)</f>
        <v>31</v>
      </c>
      <c r="I2276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276">
        <f>SUMIF(C$2:C2276,Historico_y_Forms[[#This Row],[Proyecto]],E$2:E2276)</f>
        <v>135</v>
      </c>
    </row>
    <row r="2277" spans="1:10" x14ac:dyDescent="0.25">
      <c r="A2277" s="167">
        <v>44651</v>
      </c>
      <c r="B2277">
        <v>18</v>
      </c>
      <c r="C2277" t="s">
        <v>152</v>
      </c>
      <c r="D2277">
        <v>0</v>
      </c>
      <c r="E2277">
        <v>0</v>
      </c>
      <c r="F2277">
        <v>0</v>
      </c>
      <c r="G2277">
        <f>SUMIF(C$2:C2277,Historico_y_Forms[[#This Row],[Proyecto]],D$2:D2277)</f>
        <v>174</v>
      </c>
      <c r="H2277">
        <f>SUMIF(C$2:C2277,Historico_y_Forms[[#This Row],[Proyecto]],F$2:F2277)</f>
        <v>10</v>
      </c>
      <c r="I227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77">
        <f>SUMIF(C$2:C2277,Historico_y_Forms[[#This Row],[Proyecto]],E$2:E2277)</f>
        <v>176</v>
      </c>
    </row>
    <row r="2278" spans="1:10" x14ac:dyDescent="0.25">
      <c r="A2278" s="167">
        <v>44651</v>
      </c>
      <c r="B2278">
        <v>19</v>
      </c>
      <c r="C2278" t="s">
        <v>138</v>
      </c>
      <c r="D2278">
        <v>0</v>
      </c>
      <c r="E2278">
        <v>0</v>
      </c>
      <c r="F2278">
        <v>0</v>
      </c>
      <c r="G2278">
        <f>SUMIF(C$2:C2278,Historico_y_Forms[[#This Row],[Proyecto]],D$2:D2278)</f>
        <v>201</v>
      </c>
      <c r="H2278">
        <f>SUMIF(C$2:C2278,Historico_y_Forms[[#This Row],[Proyecto]],F$2:F2278)</f>
        <v>26</v>
      </c>
      <c r="I22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278">
        <f>SUMIF(C$2:C2278,Historico_y_Forms[[#This Row],[Proyecto]],E$2:E2278)</f>
        <v>176</v>
      </c>
    </row>
    <row r="2279" spans="1:10" x14ac:dyDescent="0.25">
      <c r="A2279" s="167">
        <v>44651</v>
      </c>
      <c r="B2279">
        <v>20</v>
      </c>
      <c r="C2279" t="s">
        <v>88</v>
      </c>
      <c r="D2279">
        <v>1</v>
      </c>
      <c r="E2279">
        <v>6</v>
      </c>
      <c r="F2279">
        <v>0</v>
      </c>
      <c r="G2279">
        <f>SUMIF(C$2:C2279,Historico_y_Forms[[#This Row],[Proyecto]],D$2:D2279)</f>
        <v>168</v>
      </c>
      <c r="H2279">
        <f>SUMIF(C$2:C2279,Historico_y_Forms[[#This Row],[Proyecto]],F$2:F2279)</f>
        <v>14</v>
      </c>
      <c r="I227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2279">
        <f>SUMIF(C$2:C2279,Historico_y_Forms[[#This Row],[Proyecto]],E$2:E2279)</f>
        <v>121</v>
      </c>
    </row>
    <row r="2280" spans="1:10" x14ac:dyDescent="0.25">
      <c r="A2280" s="167">
        <v>44651</v>
      </c>
      <c r="B2280">
        <v>45</v>
      </c>
      <c r="C2280" t="s">
        <v>155</v>
      </c>
      <c r="D2280">
        <v>0</v>
      </c>
      <c r="E2280">
        <v>0</v>
      </c>
      <c r="F2280">
        <v>0</v>
      </c>
      <c r="G2280">
        <f>SUMIF(C$2:C2280,Historico_y_Forms[[#This Row],[Proyecto]],D$2:D2280)</f>
        <v>133</v>
      </c>
      <c r="H2280">
        <f>SUMIF(C$2:C2280,Historico_y_Forms[[#This Row],[Proyecto]],F$2:F2280)</f>
        <v>2</v>
      </c>
      <c r="I228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280">
        <f>SUMIF(C$2:C2280,Historico_y_Forms[[#This Row],[Proyecto]],E$2:E2280)</f>
        <v>0</v>
      </c>
    </row>
    <row r="2281" spans="1:10" x14ac:dyDescent="0.25">
      <c r="A2281" s="167">
        <v>44651</v>
      </c>
      <c r="B2281">
        <v>31</v>
      </c>
      <c r="C2281" t="s">
        <v>97</v>
      </c>
      <c r="D2281">
        <v>0</v>
      </c>
      <c r="E2281">
        <v>0</v>
      </c>
      <c r="F2281">
        <v>0</v>
      </c>
      <c r="G2281">
        <f>SUMIF(C$2:C2281,Historico_y_Forms[[#This Row],[Proyecto]],D$2:D2281)</f>
        <v>0</v>
      </c>
      <c r="H2281">
        <f>SUMIF(C$2:C2281,Historico_y_Forms[[#This Row],[Proyecto]],F$2:F2281)</f>
        <v>0</v>
      </c>
      <c r="I228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81">
        <f>SUMIF(C$2:C2281,Historico_y_Forms[[#This Row],[Proyecto]],E$2:E2281)</f>
        <v>0</v>
      </c>
    </row>
    <row r="2282" spans="1:10" x14ac:dyDescent="0.25">
      <c r="A2282" s="167">
        <v>44651</v>
      </c>
      <c r="B2282">
        <v>32</v>
      </c>
      <c r="C2282" t="s">
        <v>100</v>
      </c>
      <c r="D2282">
        <v>0</v>
      </c>
      <c r="E2282">
        <v>0</v>
      </c>
      <c r="F2282">
        <v>0</v>
      </c>
      <c r="G2282">
        <f>SUMIF(C$2:C2282,Historico_y_Forms[[#This Row],[Proyecto]],D$2:D2282)</f>
        <v>0</v>
      </c>
      <c r="H2282">
        <f>SUMIF(C$2:C2282,Historico_y_Forms[[#This Row],[Proyecto]],F$2:F2282)</f>
        <v>0</v>
      </c>
      <c r="I228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82">
        <f>SUMIF(C$2:C2282,Historico_y_Forms[[#This Row],[Proyecto]],E$2:E2282)</f>
        <v>0</v>
      </c>
    </row>
    <row r="2283" spans="1:10" x14ac:dyDescent="0.25">
      <c r="A2283" s="167">
        <v>44651</v>
      </c>
      <c r="B2283">
        <v>33</v>
      </c>
      <c r="C2283" t="s">
        <v>101</v>
      </c>
      <c r="D2283">
        <v>0</v>
      </c>
      <c r="E2283">
        <v>0</v>
      </c>
      <c r="F2283">
        <v>0</v>
      </c>
      <c r="G2283">
        <f>SUMIF(C$2:C2283,Historico_y_Forms[[#This Row],[Proyecto]],D$2:D2283)</f>
        <v>0</v>
      </c>
      <c r="H2283">
        <f>SUMIF(C$2:C2283,Historico_y_Forms[[#This Row],[Proyecto]],F$2:F2283)</f>
        <v>0</v>
      </c>
      <c r="I228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283">
        <f>SUMIF(C$2:C2283,Historico_y_Forms[[#This Row],[Proyecto]],E$2:E2283)</f>
        <v>0</v>
      </c>
    </row>
    <row r="2284" spans="1:10" x14ac:dyDescent="0.25">
      <c r="A2284" s="167">
        <v>44651</v>
      </c>
      <c r="B2284">
        <v>34</v>
      </c>
      <c r="C2284" t="s">
        <v>102</v>
      </c>
      <c r="D2284">
        <v>0</v>
      </c>
      <c r="E2284">
        <v>0</v>
      </c>
      <c r="F2284">
        <v>0</v>
      </c>
      <c r="G2284">
        <f>SUMIF(C$2:C2284,Historico_y_Forms[[#This Row],[Proyecto]],D$2:D2284)</f>
        <v>0</v>
      </c>
      <c r="H2284">
        <f>SUMIF(C$2:C2284,Historico_y_Forms[[#This Row],[Proyecto]],F$2:F2284)</f>
        <v>0</v>
      </c>
      <c r="I228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284">
        <f>SUMIF(C$2:C2284,Historico_y_Forms[[#This Row],[Proyecto]],E$2:E2284)</f>
        <v>0</v>
      </c>
    </row>
    <row r="2285" spans="1:10" x14ac:dyDescent="0.25">
      <c r="A2285" s="167">
        <v>44651</v>
      </c>
      <c r="B2285">
        <v>29</v>
      </c>
      <c r="C2285" t="s">
        <v>32</v>
      </c>
      <c r="D2285">
        <v>0</v>
      </c>
      <c r="E2285">
        <v>0</v>
      </c>
      <c r="F2285">
        <v>0</v>
      </c>
      <c r="G2285">
        <f>SUMIF(C$2:C2285,Historico_y_Forms[[#This Row],[Proyecto]],D$2:D2285)</f>
        <v>0</v>
      </c>
      <c r="H2285">
        <f>SUMIF(C$2:C2285,Historico_y_Forms[[#This Row],[Proyecto]],F$2:F2285)</f>
        <v>0</v>
      </c>
      <c r="I228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85">
        <f>SUMIF(C$2:C2285,Historico_y_Forms[[#This Row],[Proyecto]],E$2:E2285)</f>
        <v>0</v>
      </c>
    </row>
    <row r="2286" spans="1:10" x14ac:dyDescent="0.25">
      <c r="A2286" s="167">
        <v>44651</v>
      </c>
      <c r="B2286">
        <v>30</v>
      </c>
      <c r="C2286" t="s">
        <v>33</v>
      </c>
      <c r="D2286">
        <v>0</v>
      </c>
      <c r="E2286">
        <v>0</v>
      </c>
      <c r="F2286">
        <v>0</v>
      </c>
      <c r="G2286">
        <f>SUMIF(C$2:C2286,Historico_y_Forms[[#This Row],[Proyecto]],D$2:D2286)</f>
        <v>0</v>
      </c>
      <c r="H2286">
        <f>SUMIF(C$2:C2286,Historico_y_Forms[[#This Row],[Proyecto]],F$2:F2286)</f>
        <v>0</v>
      </c>
      <c r="I22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286">
        <f>SUMIF(C$2:C2286,Historico_y_Forms[[#This Row],[Proyecto]],E$2:E2286)</f>
        <v>0</v>
      </c>
    </row>
    <row r="2287" spans="1:10" x14ac:dyDescent="0.25">
      <c r="A2287" s="167">
        <v>44651</v>
      </c>
      <c r="B2287">
        <v>9</v>
      </c>
      <c r="C2287" t="s">
        <v>130</v>
      </c>
      <c r="D2287">
        <v>10</v>
      </c>
      <c r="E2287">
        <v>10</v>
      </c>
      <c r="F2287">
        <v>0</v>
      </c>
      <c r="G2287">
        <f>SUMIF(C$2:C2287,Historico_y_Forms[[#This Row],[Proyecto]],D$2:D2287)</f>
        <v>95</v>
      </c>
      <c r="H2287">
        <f>SUMIF(C$2:C2287,Historico_y_Forms[[#This Row],[Proyecto]],F$2:F2287)</f>
        <v>0</v>
      </c>
      <c r="I2287">
        <f>VLOOKUP(Historico_y_Forms[[#This Row],[Proyecto]],Dim_Proyectos[[#All],[Proyecto]:[Fecha de terminacion]],5,0)-Historico_y_Forms[[#This Row],[Ventas acumuladas]]+Historico_y_Forms[[#This Row],[Desistimientos acumulados]]</f>
        <v>253</v>
      </c>
      <c r="J2287">
        <f>SUMIF(C$2:C2287,Historico_y_Forms[[#This Row],[Proyecto]],E$2:E2287)</f>
        <v>90</v>
      </c>
    </row>
    <row r="2288" spans="1:10" x14ac:dyDescent="0.25">
      <c r="A2288" s="167">
        <v>44651</v>
      </c>
      <c r="B2288">
        <v>35</v>
      </c>
      <c r="C2288" t="s">
        <v>144</v>
      </c>
      <c r="D2288">
        <v>6</v>
      </c>
      <c r="E2288">
        <v>8</v>
      </c>
      <c r="F2288">
        <v>0</v>
      </c>
      <c r="G2288">
        <f>SUMIF(C$2:C2288,Historico_y_Forms[[#This Row],[Proyecto]],D$2:D2288)</f>
        <v>6</v>
      </c>
      <c r="H2288">
        <f>SUMIF(C$2:C2288,Historico_y_Forms[[#This Row],[Proyecto]],F$2:F2288)</f>
        <v>0</v>
      </c>
      <c r="I2288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2288">
        <f>SUMIF(C$2:C2288,Historico_y_Forms[[#This Row],[Proyecto]],E$2:E2288)</f>
        <v>8</v>
      </c>
    </row>
    <row r="2289" spans="1:10" x14ac:dyDescent="0.25">
      <c r="A2289" s="167">
        <v>44651</v>
      </c>
      <c r="B2289">
        <v>42</v>
      </c>
      <c r="C2289" t="s">
        <v>151</v>
      </c>
      <c r="D2289">
        <v>0</v>
      </c>
      <c r="E2289">
        <v>0</v>
      </c>
      <c r="F2289">
        <v>0</v>
      </c>
      <c r="G2289">
        <f>SUMIF(C$2:C2289,Historico_y_Forms[[#This Row],[Proyecto]],D$2:D2289)</f>
        <v>321</v>
      </c>
      <c r="H2289">
        <f>SUMIF(C$2:C2289,Historico_y_Forms[[#This Row],[Proyecto]],F$2:F2289)</f>
        <v>15</v>
      </c>
      <c r="I228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289">
        <f>SUMIF(C$2:C2289,Historico_y_Forms[[#This Row],[Proyecto]],E$2:E2289)</f>
        <v>250</v>
      </c>
    </row>
    <row r="2290" spans="1:10" x14ac:dyDescent="0.25">
      <c r="A2290" s="167">
        <v>44651</v>
      </c>
      <c r="B2290">
        <v>39</v>
      </c>
      <c r="C2290" t="s">
        <v>178</v>
      </c>
      <c r="D2290">
        <v>0</v>
      </c>
      <c r="E2290">
        <v>0</v>
      </c>
      <c r="F2290">
        <v>0</v>
      </c>
      <c r="G2290">
        <f>SUMIF(C$2:C2290,Historico_y_Forms[[#This Row],[Proyecto]],D$2:D2290)</f>
        <v>184</v>
      </c>
      <c r="H2290">
        <f>SUMIF(C$2:C2290,Historico_y_Forms[[#This Row],[Proyecto]],F$2:F2290)</f>
        <v>12</v>
      </c>
      <c r="I229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290">
        <f>SUMIF(C$2:C2290,Historico_y_Forms[[#This Row],[Proyecto]],E$2:E2290)</f>
        <v>149</v>
      </c>
    </row>
    <row r="2291" spans="1:10" x14ac:dyDescent="0.25">
      <c r="A2291" s="167">
        <v>44651</v>
      </c>
      <c r="B2291">
        <v>36</v>
      </c>
      <c r="C2291" t="s">
        <v>145</v>
      </c>
      <c r="D2291">
        <v>0</v>
      </c>
      <c r="E2291">
        <v>0</v>
      </c>
      <c r="F2291">
        <v>0</v>
      </c>
      <c r="G2291">
        <f>SUMIF(C$2:C2291,Historico_y_Forms[[#This Row],[Proyecto]],D$2:D2291)</f>
        <v>243</v>
      </c>
      <c r="H2291">
        <f>SUMIF(C$2:C2291,Historico_y_Forms[[#This Row],[Proyecto]],F$2:F2291)</f>
        <v>11</v>
      </c>
      <c r="I229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291">
        <f>SUMIF(C$2:C2291,Historico_y_Forms[[#This Row],[Proyecto]],E$2:E2291)</f>
        <v>240</v>
      </c>
    </row>
    <row r="2292" spans="1:10" x14ac:dyDescent="0.25">
      <c r="A2292" s="167">
        <v>44651</v>
      </c>
      <c r="B2292">
        <v>43</v>
      </c>
      <c r="C2292" t="s">
        <v>153</v>
      </c>
      <c r="D2292">
        <v>0</v>
      </c>
      <c r="E2292">
        <v>0</v>
      </c>
      <c r="F2292">
        <v>0</v>
      </c>
      <c r="G2292">
        <f>SUMIF(C$2:C2292,Historico_y_Forms[[#This Row],[Proyecto]],D$2:D2292)</f>
        <v>89</v>
      </c>
      <c r="H2292">
        <f>SUMIF(C$2:C2292,Historico_y_Forms[[#This Row],[Proyecto]],F$2:F2292)</f>
        <v>6</v>
      </c>
      <c r="I229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292">
        <f>SUMIF(C$2:C2292,Historico_y_Forms[[#This Row],[Proyecto]],E$2:E2292)</f>
        <v>24</v>
      </c>
    </row>
    <row r="2293" spans="1:10" x14ac:dyDescent="0.25">
      <c r="A2293" s="167">
        <v>44651</v>
      </c>
      <c r="B2293">
        <v>21</v>
      </c>
      <c r="C2293" t="s">
        <v>139</v>
      </c>
      <c r="D2293">
        <v>6</v>
      </c>
      <c r="E2293">
        <v>4</v>
      </c>
      <c r="F2293">
        <v>0</v>
      </c>
      <c r="G2293">
        <f>SUMIF(C$2:C2293,Historico_y_Forms[[#This Row],[Proyecto]],D$2:D2293)</f>
        <v>42</v>
      </c>
      <c r="H2293">
        <f>SUMIF(C$2:C2293,Historico_y_Forms[[#This Row],[Proyecto]],F$2:F2293)</f>
        <v>1</v>
      </c>
      <c r="I2293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2293">
        <f>SUMIF(C$2:C2293,Historico_y_Forms[[#This Row],[Proyecto]],E$2:E2293)</f>
        <v>40</v>
      </c>
    </row>
    <row r="2294" spans="1:10" x14ac:dyDescent="0.25">
      <c r="A2294" s="167">
        <v>44651</v>
      </c>
      <c r="B2294">
        <v>2</v>
      </c>
      <c r="C2294" t="s">
        <v>51</v>
      </c>
      <c r="D2294">
        <v>1</v>
      </c>
      <c r="E2294">
        <v>0</v>
      </c>
      <c r="F2294">
        <v>0</v>
      </c>
      <c r="G2294">
        <f>SUMIF(C$2:C2294,Historico_y_Forms[[#This Row],[Proyecto]],D$2:D2294)</f>
        <v>247</v>
      </c>
      <c r="H2294">
        <f>SUMIF(C$2:C2294,Historico_y_Forms[[#This Row],[Proyecto]],F$2:F2294)</f>
        <v>19</v>
      </c>
      <c r="I229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294">
        <f>SUMIF(C$2:C2294,Historico_y_Forms[[#This Row],[Proyecto]],E$2:E2294)</f>
        <v>228</v>
      </c>
    </row>
    <row r="2295" spans="1:10" x14ac:dyDescent="0.25">
      <c r="A2295" s="167">
        <v>44651</v>
      </c>
      <c r="B2295">
        <v>3</v>
      </c>
      <c r="C2295" t="s">
        <v>52</v>
      </c>
      <c r="D2295">
        <v>12</v>
      </c>
      <c r="E2295">
        <v>15</v>
      </c>
      <c r="F2295">
        <v>3</v>
      </c>
      <c r="G2295">
        <f>SUMIF(C$2:C2295,Historico_y_Forms[[#This Row],[Proyecto]],D$2:D2295)</f>
        <v>288</v>
      </c>
      <c r="H2295">
        <f>SUMIF(C$2:C2295,Historico_y_Forms[[#This Row],[Proyecto]],F$2:F2295)</f>
        <v>23</v>
      </c>
      <c r="I2295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2295">
        <f>SUMIF(C$2:C2295,Historico_y_Forms[[#This Row],[Proyecto]],E$2:E2295)</f>
        <v>255</v>
      </c>
    </row>
    <row r="2296" spans="1:10" x14ac:dyDescent="0.25">
      <c r="A2296" s="167">
        <v>44651</v>
      </c>
      <c r="B2296">
        <v>1</v>
      </c>
      <c r="C2296" t="s">
        <v>50</v>
      </c>
      <c r="D2296">
        <v>1</v>
      </c>
      <c r="E2296">
        <v>0</v>
      </c>
      <c r="F2296">
        <v>2</v>
      </c>
      <c r="G2296">
        <f>SUMIF(C$2:C2296,Historico_y_Forms[[#This Row],[Proyecto]],D$2:D2296)</f>
        <v>610</v>
      </c>
      <c r="H2296">
        <f>SUMIF(C$2:C2296,Historico_y_Forms[[#This Row],[Proyecto]],F$2:F2296)</f>
        <v>120</v>
      </c>
      <c r="I229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296">
        <f>SUMIF(C$2:C2296,Historico_y_Forms[[#This Row],[Proyecto]],E$2:E2296)</f>
        <v>492</v>
      </c>
    </row>
    <row r="2297" spans="1:10" x14ac:dyDescent="0.25">
      <c r="A2297" s="167">
        <v>44681</v>
      </c>
      <c r="B2297">
        <v>22</v>
      </c>
      <c r="C2297" t="s">
        <v>140</v>
      </c>
      <c r="D2297">
        <v>0</v>
      </c>
      <c r="E2297">
        <v>4</v>
      </c>
      <c r="F2297">
        <v>0</v>
      </c>
      <c r="G2297">
        <f>SUMIF(C$2:C2297,Historico_y_Forms[[#This Row],[Proyecto]],D$2:D2297)</f>
        <v>30</v>
      </c>
      <c r="H2297">
        <f>SUMIF(C$2:C2297,Historico_y_Forms[[#This Row],[Proyecto]],F$2:F2297)</f>
        <v>0</v>
      </c>
      <c r="I2297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297">
        <f>SUMIF(C$2:C2297,Historico_y_Forms[[#This Row],[Proyecto]],E$2:E2297)</f>
        <v>37</v>
      </c>
    </row>
    <row r="2298" spans="1:10" x14ac:dyDescent="0.25">
      <c r="A2298" s="167">
        <v>44681</v>
      </c>
      <c r="B2298">
        <v>16</v>
      </c>
      <c r="C2298" t="s">
        <v>136</v>
      </c>
      <c r="D2298">
        <v>0</v>
      </c>
      <c r="E2298">
        <v>0</v>
      </c>
      <c r="F2298">
        <v>0</v>
      </c>
      <c r="G2298">
        <f>SUMIF(C$2:C2298,Historico_y_Forms[[#This Row],[Proyecto]],D$2:D2298)</f>
        <v>0</v>
      </c>
      <c r="H2298">
        <f>SUMIF(C$2:C2298,Historico_y_Forms[[#This Row],[Proyecto]],F$2:F2298)</f>
        <v>0</v>
      </c>
      <c r="I229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98">
        <f>SUMIF(C$2:C2298,Historico_y_Forms[[#This Row],[Proyecto]],E$2:E2298)</f>
        <v>0</v>
      </c>
    </row>
    <row r="2299" spans="1:10" x14ac:dyDescent="0.25">
      <c r="A2299" s="167">
        <v>44681</v>
      </c>
      <c r="B2299">
        <v>17</v>
      </c>
      <c r="C2299" t="s">
        <v>137</v>
      </c>
      <c r="D2299">
        <v>0</v>
      </c>
      <c r="E2299">
        <v>0</v>
      </c>
      <c r="F2299">
        <v>0</v>
      </c>
      <c r="G2299">
        <f>SUMIF(C$2:C2299,Historico_y_Forms[[#This Row],[Proyecto]],D$2:D2299)</f>
        <v>0</v>
      </c>
      <c r="H2299">
        <f>SUMIF(C$2:C2299,Historico_y_Forms[[#This Row],[Proyecto]],F$2:F2299)</f>
        <v>0</v>
      </c>
      <c r="I229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299">
        <f>SUMIF(C$2:C2299,Historico_y_Forms[[#This Row],[Proyecto]],E$2:E2299)</f>
        <v>0</v>
      </c>
    </row>
    <row r="2300" spans="1:10" x14ac:dyDescent="0.25">
      <c r="A2300" s="167">
        <v>44681</v>
      </c>
      <c r="B2300">
        <v>11</v>
      </c>
      <c r="C2300" t="s">
        <v>131</v>
      </c>
      <c r="D2300">
        <v>4</v>
      </c>
      <c r="E2300">
        <v>10</v>
      </c>
      <c r="F2300">
        <v>1</v>
      </c>
      <c r="G2300">
        <f>SUMIF(C$2:C2300,Historico_y_Forms[[#This Row],[Proyecto]],D$2:D2300)</f>
        <v>547</v>
      </c>
      <c r="H2300">
        <f>SUMIF(C$2:C2300,Historico_y_Forms[[#This Row],[Proyecto]],F$2:F2300)</f>
        <v>123</v>
      </c>
      <c r="I2300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300">
        <f>SUMIF(C$2:C2300,Historico_y_Forms[[#This Row],[Proyecto]],E$2:E2300)</f>
        <v>475</v>
      </c>
    </row>
    <row r="2301" spans="1:10" x14ac:dyDescent="0.25">
      <c r="A2301" s="167">
        <v>44681</v>
      </c>
      <c r="B2301">
        <v>40</v>
      </c>
      <c r="C2301" t="s">
        <v>149</v>
      </c>
      <c r="D2301">
        <v>0</v>
      </c>
      <c r="E2301">
        <v>0</v>
      </c>
      <c r="F2301">
        <v>0</v>
      </c>
      <c r="G2301">
        <f>SUMIF(C$2:C2301,Historico_y_Forms[[#This Row],[Proyecto]],D$2:D2301)</f>
        <v>396</v>
      </c>
      <c r="H2301">
        <f>SUMIF(C$2:C2301,Historico_y_Forms[[#This Row],[Proyecto]],F$2:F2301)</f>
        <v>0</v>
      </c>
      <c r="I23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01">
        <f>SUMIF(C$2:C2301,Historico_y_Forms[[#This Row],[Proyecto]],E$2:E2301)</f>
        <v>0</v>
      </c>
    </row>
    <row r="2302" spans="1:10" x14ac:dyDescent="0.25">
      <c r="A2302" s="167">
        <v>44681</v>
      </c>
      <c r="B2302">
        <v>12</v>
      </c>
      <c r="C2302" t="s">
        <v>132</v>
      </c>
      <c r="D2302">
        <v>0</v>
      </c>
      <c r="E2302">
        <v>0</v>
      </c>
      <c r="F2302">
        <v>0</v>
      </c>
      <c r="G2302">
        <f>SUMIF(C$2:C2302,Historico_y_Forms[[#This Row],[Proyecto]],D$2:D2302)</f>
        <v>0</v>
      </c>
      <c r="H2302">
        <f>SUMIF(C$2:C2302,Historico_y_Forms[[#This Row],[Proyecto]],F$2:F2302)</f>
        <v>0</v>
      </c>
      <c r="I2302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302">
        <f>SUMIF(C$2:C2302,Historico_y_Forms[[#This Row],[Proyecto]],E$2:E2302)</f>
        <v>0</v>
      </c>
    </row>
    <row r="2303" spans="1:10" x14ac:dyDescent="0.25">
      <c r="A2303" s="167">
        <v>44681</v>
      </c>
      <c r="B2303">
        <v>13</v>
      </c>
      <c r="C2303" t="s">
        <v>133</v>
      </c>
      <c r="D2303">
        <v>22</v>
      </c>
      <c r="E2303">
        <v>10</v>
      </c>
      <c r="F2303">
        <v>7</v>
      </c>
      <c r="G2303">
        <f>SUMIF(C$2:C2303,Historico_y_Forms[[#This Row],[Proyecto]],D$2:D2303)</f>
        <v>310</v>
      </c>
      <c r="H2303">
        <f>SUMIF(C$2:C2303,Historico_y_Forms[[#This Row],[Proyecto]],F$2:F2303)</f>
        <v>36</v>
      </c>
      <c r="I2303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2303">
        <f>SUMIF(C$2:C2303,Historico_y_Forms[[#This Row],[Proyecto]],E$2:E2303)</f>
        <v>140</v>
      </c>
    </row>
    <row r="2304" spans="1:10" x14ac:dyDescent="0.25">
      <c r="A2304" s="167">
        <v>44681</v>
      </c>
      <c r="B2304">
        <v>14</v>
      </c>
      <c r="C2304" t="s">
        <v>134</v>
      </c>
      <c r="D2304">
        <v>5</v>
      </c>
      <c r="E2304">
        <v>20</v>
      </c>
      <c r="F2304">
        <v>2</v>
      </c>
      <c r="G2304">
        <f>SUMIF(C$2:C2304,Historico_y_Forms[[#This Row],[Proyecto]],D$2:D2304)</f>
        <v>124</v>
      </c>
      <c r="H2304">
        <f>SUMIF(C$2:C2304,Historico_y_Forms[[#This Row],[Proyecto]],F$2:F2304)</f>
        <v>2</v>
      </c>
      <c r="I2304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2304">
        <f>SUMIF(C$2:C2304,Historico_y_Forms[[#This Row],[Proyecto]],E$2:E2304)</f>
        <v>150</v>
      </c>
    </row>
    <row r="2305" spans="1:10" x14ac:dyDescent="0.25">
      <c r="A2305" s="167">
        <v>44681</v>
      </c>
      <c r="B2305">
        <v>15</v>
      </c>
      <c r="C2305" t="s">
        <v>135</v>
      </c>
      <c r="D2305">
        <v>0</v>
      </c>
      <c r="E2305">
        <v>0</v>
      </c>
      <c r="F2305">
        <v>0</v>
      </c>
      <c r="G2305">
        <f>SUMIF(C$2:C2305,Historico_y_Forms[[#This Row],[Proyecto]],D$2:D2305)</f>
        <v>0</v>
      </c>
      <c r="H2305">
        <f>SUMIF(C$2:C2305,Historico_y_Forms[[#This Row],[Proyecto]],F$2:F2305)</f>
        <v>0</v>
      </c>
      <c r="I230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05">
        <f>SUMIF(C$2:C2305,Historico_y_Forms[[#This Row],[Proyecto]],E$2:E2305)</f>
        <v>0</v>
      </c>
    </row>
    <row r="2306" spans="1:10" x14ac:dyDescent="0.25">
      <c r="A2306" s="167">
        <v>44681</v>
      </c>
      <c r="B2306">
        <v>41</v>
      </c>
      <c r="C2306" t="s">
        <v>150</v>
      </c>
      <c r="D2306">
        <v>0</v>
      </c>
      <c r="E2306">
        <v>0</v>
      </c>
      <c r="F2306">
        <v>0</v>
      </c>
      <c r="G2306">
        <f>SUMIF(C$2:C2306,Historico_y_Forms[[#This Row],[Proyecto]],D$2:D2306)</f>
        <v>158</v>
      </c>
      <c r="H2306">
        <f>SUMIF(C$2:C2306,Historico_y_Forms[[#This Row],[Proyecto]],F$2:F2306)</f>
        <v>2</v>
      </c>
      <c r="I23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06">
        <f>SUMIF(C$2:C2306,Historico_y_Forms[[#This Row],[Proyecto]],E$2:E2306)</f>
        <v>156</v>
      </c>
    </row>
    <row r="2307" spans="1:10" x14ac:dyDescent="0.25">
      <c r="A2307" s="167">
        <v>44681</v>
      </c>
      <c r="B2307">
        <v>10</v>
      </c>
      <c r="C2307" t="s">
        <v>81</v>
      </c>
      <c r="D2307">
        <v>1</v>
      </c>
      <c r="E2307">
        <v>8</v>
      </c>
      <c r="F2307">
        <v>0</v>
      </c>
      <c r="G2307">
        <f>SUMIF(C$2:C2307,Historico_y_Forms[[#This Row],[Proyecto]],D$2:D2307)</f>
        <v>190</v>
      </c>
      <c r="H2307">
        <f>SUMIF(C$2:C2307,Historico_y_Forms[[#This Row],[Proyecto]],F$2:F2307)</f>
        <v>2</v>
      </c>
      <c r="I230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07">
        <f>SUMIF(C$2:C2307,Historico_y_Forms[[#This Row],[Proyecto]],E$2:E2307)</f>
        <v>158</v>
      </c>
    </row>
    <row r="2308" spans="1:10" x14ac:dyDescent="0.25">
      <c r="A2308" s="167">
        <v>44681</v>
      </c>
      <c r="B2308">
        <v>23</v>
      </c>
      <c r="C2308" t="s">
        <v>142</v>
      </c>
      <c r="D2308">
        <v>0</v>
      </c>
      <c r="E2308">
        <v>0</v>
      </c>
      <c r="F2308">
        <v>0</v>
      </c>
      <c r="G2308">
        <f>SUMIF(C$2:C2308,Historico_y_Forms[[#This Row],[Proyecto]],D$2:D2308)</f>
        <v>105</v>
      </c>
      <c r="H2308">
        <f>SUMIF(C$2:C2308,Historico_y_Forms[[#This Row],[Proyecto]],F$2:F2308)</f>
        <v>4</v>
      </c>
      <c r="I230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08">
        <f>SUMIF(C$2:C2308,Historico_y_Forms[[#This Row],[Proyecto]],E$2:E2308)</f>
        <v>0</v>
      </c>
    </row>
    <row r="2309" spans="1:10" x14ac:dyDescent="0.25">
      <c r="A2309" s="167">
        <v>44681</v>
      </c>
      <c r="B2309">
        <v>24</v>
      </c>
      <c r="C2309" t="s">
        <v>143</v>
      </c>
      <c r="D2309">
        <v>0</v>
      </c>
      <c r="E2309">
        <v>0</v>
      </c>
      <c r="F2309">
        <v>0</v>
      </c>
      <c r="G2309">
        <f>SUMIF(C$2:C2309,Historico_y_Forms[[#This Row],[Proyecto]],D$2:D2309)</f>
        <v>124</v>
      </c>
      <c r="H2309">
        <f>SUMIF(C$2:C2309,Historico_y_Forms[[#This Row],[Proyecto]],F$2:F2309)</f>
        <v>23</v>
      </c>
      <c r="I23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09">
        <f>SUMIF(C$2:C2309,Historico_y_Forms[[#This Row],[Proyecto]],E$2:E2309)</f>
        <v>102</v>
      </c>
    </row>
    <row r="2310" spans="1:10" x14ac:dyDescent="0.25">
      <c r="A2310" s="167">
        <v>44681</v>
      </c>
      <c r="B2310">
        <v>25</v>
      </c>
      <c r="C2310" t="s">
        <v>92</v>
      </c>
      <c r="D2310">
        <v>3</v>
      </c>
      <c r="E2310">
        <v>2</v>
      </c>
      <c r="F2310">
        <v>0</v>
      </c>
      <c r="G2310">
        <f>SUMIF(C$2:C2310,Historico_y_Forms[[#This Row],[Proyecto]],D$2:D2310)</f>
        <v>27</v>
      </c>
      <c r="H2310">
        <f>SUMIF(C$2:C2310,Historico_y_Forms[[#This Row],[Proyecto]],F$2:F2310)</f>
        <v>0</v>
      </c>
      <c r="I2310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2310">
        <f>SUMIF(C$2:C2310,Historico_y_Forms[[#This Row],[Proyecto]],E$2:E2310)</f>
        <v>13</v>
      </c>
    </row>
    <row r="2311" spans="1:10" x14ac:dyDescent="0.25">
      <c r="A2311" s="167">
        <v>44681</v>
      </c>
      <c r="B2311">
        <v>26</v>
      </c>
      <c r="C2311" t="s">
        <v>141</v>
      </c>
      <c r="D2311">
        <v>2</v>
      </c>
      <c r="E2311">
        <v>3</v>
      </c>
      <c r="F2311">
        <v>0</v>
      </c>
      <c r="G2311">
        <f>SUMIF(C$2:C2311,Historico_y_Forms[[#This Row],[Proyecto]],D$2:D2311)</f>
        <v>102</v>
      </c>
      <c r="H2311">
        <f>SUMIF(C$2:C2311,Historico_y_Forms[[#This Row],[Proyecto]],F$2:F2311)</f>
        <v>0</v>
      </c>
      <c r="I2311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311">
        <f>SUMIF(C$2:C2311,Historico_y_Forms[[#This Row],[Proyecto]],E$2:E2311)</f>
        <v>83</v>
      </c>
    </row>
    <row r="2312" spans="1:10" x14ac:dyDescent="0.25">
      <c r="A2312" s="167">
        <v>44681</v>
      </c>
      <c r="B2312">
        <v>7</v>
      </c>
      <c r="C2312" t="s">
        <v>128</v>
      </c>
      <c r="D2312">
        <v>1</v>
      </c>
      <c r="E2312">
        <v>0</v>
      </c>
      <c r="F2312">
        <v>1</v>
      </c>
      <c r="G2312">
        <f>SUMIF(C$2:C2312,Historico_y_Forms[[#This Row],[Proyecto]],D$2:D2312)</f>
        <v>160</v>
      </c>
      <c r="H2312">
        <f>SUMIF(C$2:C2312,Historico_y_Forms[[#This Row],[Proyecto]],F$2:F2312)</f>
        <v>1</v>
      </c>
      <c r="I231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12">
        <f>SUMIF(C$2:C2312,Historico_y_Forms[[#This Row],[Proyecto]],E$2:E2312)</f>
        <v>160</v>
      </c>
    </row>
    <row r="2313" spans="1:10" x14ac:dyDescent="0.25">
      <c r="A2313" s="167">
        <v>44681</v>
      </c>
      <c r="B2313">
        <v>27</v>
      </c>
      <c r="C2313" t="s">
        <v>30</v>
      </c>
      <c r="D2313">
        <v>0</v>
      </c>
      <c r="E2313">
        <v>0</v>
      </c>
      <c r="F2313">
        <v>0</v>
      </c>
      <c r="G2313">
        <f>SUMIF(C$2:C2313,Historico_y_Forms[[#This Row],[Proyecto]],D$2:D2313)</f>
        <v>0</v>
      </c>
      <c r="H2313">
        <f>SUMIF(C$2:C2313,Historico_y_Forms[[#This Row],[Proyecto]],F$2:F2313)</f>
        <v>0</v>
      </c>
      <c r="I231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13">
        <f>SUMIF(C$2:C2313,Historico_y_Forms[[#This Row],[Proyecto]],E$2:E2313)</f>
        <v>0</v>
      </c>
    </row>
    <row r="2314" spans="1:10" x14ac:dyDescent="0.25">
      <c r="A2314" s="167">
        <v>44681</v>
      </c>
      <c r="B2314">
        <v>28</v>
      </c>
      <c r="C2314" t="s">
        <v>31</v>
      </c>
      <c r="D2314">
        <v>0</v>
      </c>
      <c r="E2314">
        <v>0</v>
      </c>
      <c r="F2314">
        <v>0</v>
      </c>
      <c r="G2314">
        <f>SUMIF(C$2:C2314,Historico_y_Forms[[#This Row],[Proyecto]],D$2:D2314)</f>
        <v>0</v>
      </c>
      <c r="H2314">
        <f>SUMIF(C$2:C2314,Historico_y_Forms[[#This Row],[Proyecto]],F$2:F2314)</f>
        <v>0</v>
      </c>
      <c r="I23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14">
        <f>SUMIF(C$2:C2314,Historico_y_Forms[[#This Row],[Proyecto]],E$2:E2314)</f>
        <v>0</v>
      </c>
    </row>
    <row r="2315" spans="1:10" x14ac:dyDescent="0.25">
      <c r="A2315" s="167">
        <v>44681</v>
      </c>
      <c r="B2315">
        <v>44</v>
      </c>
      <c r="C2315" t="s">
        <v>154</v>
      </c>
      <c r="D2315">
        <v>0</v>
      </c>
      <c r="E2315">
        <v>0</v>
      </c>
      <c r="F2315">
        <v>0</v>
      </c>
      <c r="G2315">
        <f>SUMIF(C$2:C2315,Historico_y_Forms[[#This Row],[Proyecto]],D$2:D2315)</f>
        <v>100</v>
      </c>
      <c r="H2315">
        <f>SUMIF(C$2:C2315,Historico_y_Forms[[#This Row],[Proyecto]],F$2:F2315)</f>
        <v>11</v>
      </c>
      <c r="I231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315">
        <f>SUMIF(C$2:C2315,Historico_y_Forms[[#This Row],[Proyecto]],E$2:E2315)</f>
        <v>96</v>
      </c>
    </row>
    <row r="2316" spans="1:10" x14ac:dyDescent="0.25">
      <c r="A2316" s="167">
        <v>44681</v>
      </c>
      <c r="B2316">
        <v>37</v>
      </c>
      <c r="C2316" t="s">
        <v>146</v>
      </c>
      <c r="D2316">
        <v>0</v>
      </c>
      <c r="E2316">
        <v>0</v>
      </c>
      <c r="F2316">
        <v>0</v>
      </c>
      <c r="G2316">
        <f>SUMIF(C$2:C2316,Historico_y_Forms[[#This Row],[Proyecto]],D$2:D2316)</f>
        <v>195</v>
      </c>
      <c r="H2316">
        <f>SUMIF(C$2:C2316,Historico_y_Forms[[#This Row],[Proyecto]],F$2:F2316)</f>
        <v>1</v>
      </c>
      <c r="I231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16">
        <f>SUMIF(C$2:C2316,Historico_y_Forms[[#This Row],[Proyecto]],E$2:E2316)</f>
        <v>196</v>
      </c>
    </row>
    <row r="2317" spans="1:10" x14ac:dyDescent="0.25">
      <c r="A2317" s="167">
        <v>44681</v>
      </c>
      <c r="B2317">
        <v>6</v>
      </c>
      <c r="C2317" t="s">
        <v>127</v>
      </c>
      <c r="D2317">
        <v>1</v>
      </c>
      <c r="E2317">
        <v>0</v>
      </c>
      <c r="F2317">
        <v>1</v>
      </c>
      <c r="G2317">
        <f>SUMIF(C$2:C2317,Historico_y_Forms[[#This Row],[Proyecto]],D$2:D2317)</f>
        <v>207</v>
      </c>
      <c r="H2317">
        <f>SUMIF(C$2:C2317,Historico_y_Forms[[#This Row],[Proyecto]],F$2:F2317)</f>
        <v>27</v>
      </c>
      <c r="I231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17">
        <f>SUMIF(C$2:C2317,Historico_y_Forms[[#This Row],[Proyecto]],E$2:E2317)</f>
        <v>180</v>
      </c>
    </row>
    <row r="2318" spans="1:10" x14ac:dyDescent="0.25">
      <c r="A2318" s="167">
        <v>44681</v>
      </c>
      <c r="B2318">
        <v>5</v>
      </c>
      <c r="C2318" t="s">
        <v>125</v>
      </c>
      <c r="D2318">
        <v>0</v>
      </c>
      <c r="E2318">
        <v>0</v>
      </c>
      <c r="F2318">
        <v>0</v>
      </c>
      <c r="G2318">
        <f>SUMIF(C$2:C2318,Historico_y_Forms[[#This Row],[Proyecto]],D$2:D2318)</f>
        <v>242</v>
      </c>
      <c r="H2318">
        <f>SUMIF(C$2:C2318,Historico_y_Forms[[#This Row],[Proyecto]],F$2:F2318)</f>
        <v>26</v>
      </c>
      <c r="I23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18">
        <f>SUMIF(C$2:C2318,Historico_y_Forms[[#This Row],[Proyecto]],E$2:E2318)</f>
        <v>216</v>
      </c>
    </row>
    <row r="2319" spans="1:10" x14ac:dyDescent="0.25">
      <c r="A2319" s="167">
        <v>44681</v>
      </c>
      <c r="B2319">
        <v>38</v>
      </c>
      <c r="C2319" t="s">
        <v>147</v>
      </c>
      <c r="D2319">
        <v>0</v>
      </c>
      <c r="E2319">
        <v>0</v>
      </c>
      <c r="F2319">
        <v>0</v>
      </c>
      <c r="G2319">
        <f>SUMIF(C$2:C2319,Historico_y_Forms[[#This Row],[Proyecto]],D$2:D2319)</f>
        <v>196</v>
      </c>
      <c r="H2319">
        <f>SUMIF(C$2:C2319,Historico_y_Forms[[#This Row],[Proyecto]],F$2:F2319)</f>
        <v>5</v>
      </c>
      <c r="I23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19">
        <f>SUMIF(C$2:C2319,Historico_y_Forms[[#This Row],[Proyecto]],E$2:E2319)</f>
        <v>0</v>
      </c>
    </row>
    <row r="2320" spans="1:10" x14ac:dyDescent="0.25">
      <c r="A2320" s="167">
        <v>44681</v>
      </c>
      <c r="B2320">
        <v>4</v>
      </c>
      <c r="C2320" t="s">
        <v>126</v>
      </c>
      <c r="D2320">
        <v>1</v>
      </c>
      <c r="E2320">
        <v>240</v>
      </c>
      <c r="F2320">
        <v>1</v>
      </c>
      <c r="G2320">
        <f>SUMIF(C$2:C2320,Historico_y_Forms[[#This Row],[Proyecto]],D$2:D2320)</f>
        <v>289</v>
      </c>
      <c r="H2320">
        <f>SUMIF(C$2:C2320,Historico_y_Forms[[#This Row],[Proyecto]],F$2:F2320)</f>
        <v>49</v>
      </c>
      <c r="I232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20">
        <f>SUMIF(C$2:C2320,Historico_y_Forms[[#This Row],[Proyecto]],E$2:E2320)</f>
        <v>8791</v>
      </c>
    </row>
    <row r="2321" spans="1:10" x14ac:dyDescent="0.25">
      <c r="A2321" s="167">
        <v>44681</v>
      </c>
      <c r="B2321">
        <v>8</v>
      </c>
      <c r="C2321" t="s">
        <v>77</v>
      </c>
      <c r="D2321">
        <v>3</v>
      </c>
      <c r="E2321">
        <v>2</v>
      </c>
      <c r="F2321">
        <v>1</v>
      </c>
      <c r="G2321">
        <f>SUMIF(C$2:C2321,Historico_y_Forms[[#This Row],[Proyecto]],D$2:D2321)</f>
        <v>158</v>
      </c>
      <c r="H2321">
        <f>SUMIF(C$2:C2321,Historico_y_Forms[[#This Row],[Proyecto]],F$2:F2321)</f>
        <v>32</v>
      </c>
      <c r="I2321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321">
        <f>SUMIF(C$2:C2321,Historico_y_Forms[[#This Row],[Proyecto]],E$2:E2321)</f>
        <v>137</v>
      </c>
    </row>
    <row r="2322" spans="1:10" x14ac:dyDescent="0.25">
      <c r="A2322" s="167">
        <v>44681</v>
      </c>
      <c r="B2322">
        <v>18</v>
      </c>
      <c r="C2322" t="s">
        <v>152</v>
      </c>
      <c r="D2322">
        <v>0</v>
      </c>
      <c r="E2322">
        <v>0</v>
      </c>
      <c r="F2322">
        <v>0</v>
      </c>
      <c r="G2322">
        <f>SUMIF(C$2:C2322,Historico_y_Forms[[#This Row],[Proyecto]],D$2:D2322)</f>
        <v>174</v>
      </c>
      <c r="H2322">
        <f>SUMIF(C$2:C2322,Historico_y_Forms[[#This Row],[Proyecto]],F$2:F2322)</f>
        <v>10</v>
      </c>
      <c r="I232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22">
        <f>SUMIF(C$2:C2322,Historico_y_Forms[[#This Row],[Proyecto]],E$2:E2322)</f>
        <v>176</v>
      </c>
    </row>
    <row r="2323" spans="1:10" x14ac:dyDescent="0.25">
      <c r="A2323" s="167">
        <v>44681</v>
      </c>
      <c r="B2323">
        <v>19</v>
      </c>
      <c r="C2323" t="s">
        <v>138</v>
      </c>
      <c r="D2323">
        <v>0</v>
      </c>
      <c r="E2323">
        <v>0</v>
      </c>
      <c r="F2323">
        <v>0</v>
      </c>
      <c r="G2323">
        <f>SUMIF(C$2:C2323,Historico_y_Forms[[#This Row],[Proyecto]],D$2:D2323)</f>
        <v>201</v>
      </c>
      <c r="H2323">
        <f>SUMIF(C$2:C2323,Historico_y_Forms[[#This Row],[Proyecto]],F$2:F2323)</f>
        <v>26</v>
      </c>
      <c r="I23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23">
        <f>SUMIF(C$2:C2323,Historico_y_Forms[[#This Row],[Proyecto]],E$2:E2323)</f>
        <v>176</v>
      </c>
    </row>
    <row r="2324" spans="1:10" x14ac:dyDescent="0.25">
      <c r="A2324" s="167">
        <v>44681</v>
      </c>
      <c r="B2324">
        <v>20</v>
      </c>
      <c r="C2324" t="s">
        <v>88</v>
      </c>
      <c r="D2324">
        <v>7</v>
      </c>
      <c r="E2324">
        <v>6</v>
      </c>
      <c r="F2324">
        <v>2</v>
      </c>
      <c r="G2324">
        <f>SUMIF(C$2:C2324,Historico_y_Forms[[#This Row],[Proyecto]],D$2:D2324)</f>
        <v>175</v>
      </c>
      <c r="H2324">
        <f>SUMIF(C$2:C2324,Historico_y_Forms[[#This Row],[Proyecto]],F$2:F2324)</f>
        <v>16</v>
      </c>
      <c r="I2324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2324">
        <f>SUMIF(C$2:C2324,Historico_y_Forms[[#This Row],[Proyecto]],E$2:E2324)</f>
        <v>127</v>
      </c>
    </row>
    <row r="2325" spans="1:10" x14ac:dyDescent="0.25">
      <c r="A2325" s="167">
        <v>44681</v>
      </c>
      <c r="B2325">
        <v>45</v>
      </c>
      <c r="C2325" t="s">
        <v>155</v>
      </c>
      <c r="D2325">
        <v>0</v>
      </c>
      <c r="E2325">
        <v>0</v>
      </c>
      <c r="F2325">
        <v>0</v>
      </c>
      <c r="G2325">
        <f>SUMIF(C$2:C2325,Historico_y_Forms[[#This Row],[Proyecto]],D$2:D2325)</f>
        <v>133</v>
      </c>
      <c r="H2325">
        <f>SUMIF(C$2:C2325,Historico_y_Forms[[#This Row],[Proyecto]],F$2:F2325)</f>
        <v>2</v>
      </c>
      <c r="I232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325">
        <f>SUMIF(C$2:C2325,Historico_y_Forms[[#This Row],[Proyecto]],E$2:E2325)</f>
        <v>0</v>
      </c>
    </row>
    <row r="2326" spans="1:10" x14ac:dyDescent="0.25">
      <c r="A2326" s="167">
        <v>44681</v>
      </c>
      <c r="B2326">
        <v>31</v>
      </c>
      <c r="C2326" t="s">
        <v>97</v>
      </c>
      <c r="D2326">
        <v>0</v>
      </c>
      <c r="E2326">
        <v>0</v>
      </c>
      <c r="F2326">
        <v>0</v>
      </c>
      <c r="G2326">
        <f>SUMIF(C$2:C2326,Historico_y_Forms[[#This Row],[Proyecto]],D$2:D2326)</f>
        <v>0</v>
      </c>
      <c r="H2326">
        <f>SUMIF(C$2:C2326,Historico_y_Forms[[#This Row],[Proyecto]],F$2:F2326)</f>
        <v>0</v>
      </c>
      <c r="I232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26">
        <f>SUMIF(C$2:C2326,Historico_y_Forms[[#This Row],[Proyecto]],E$2:E2326)</f>
        <v>0</v>
      </c>
    </row>
    <row r="2327" spans="1:10" x14ac:dyDescent="0.25">
      <c r="A2327" s="167">
        <v>44681</v>
      </c>
      <c r="B2327">
        <v>32</v>
      </c>
      <c r="C2327" t="s">
        <v>100</v>
      </c>
      <c r="D2327">
        <v>0</v>
      </c>
      <c r="E2327">
        <v>0</v>
      </c>
      <c r="F2327">
        <v>0</v>
      </c>
      <c r="G2327">
        <f>SUMIF(C$2:C2327,Historico_y_Forms[[#This Row],[Proyecto]],D$2:D2327)</f>
        <v>0</v>
      </c>
      <c r="H2327">
        <f>SUMIF(C$2:C2327,Historico_y_Forms[[#This Row],[Proyecto]],F$2:F2327)</f>
        <v>0</v>
      </c>
      <c r="I232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27">
        <f>SUMIF(C$2:C2327,Historico_y_Forms[[#This Row],[Proyecto]],E$2:E2327)</f>
        <v>0</v>
      </c>
    </row>
    <row r="2328" spans="1:10" x14ac:dyDescent="0.25">
      <c r="A2328" s="167">
        <v>44681</v>
      </c>
      <c r="B2328">
        <v>33</v>
      </c>
      <c r="C2328" t="s">
        <v>101</v>
      </c>
      <c r="D2328">
        <v>0</v>
      </c>
      <c r="E2328">
        <v>0</v>
      </c>
      <c r="F2328">
        <v>0</v>
      </c>
      <c r="G2328">
        <f>SUMIF(C$2:C2328,Historico_y_Forms[[#This Row],[Proyecto]],D$2:D2328)</f>
        <v>0</v>
      </c>
      <c r="H2328">
        <f>SUMIF(C$2:C2328,Historico_y_Forms[[#This Row],[Proyecto]],F$2:F2328)</f>
        <v>0</v>
      </c>
      <c r="I232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28">
        <f>SUMIF(C$2:C2328,Historico_y_Forms[[#This Row],[Proyecto]],E$2:E2328)</f>
        <v>0</v>
      </c>
    </row>
    <row r="2329" spans="1:10" x14ac:dyDescent="0.25">
      <c r="A2329" s="167">
        <v>44681</v>
      </c>
      <c r="B2329">
        <v>34</v>
      </c>
      <c r="C2329" t="s">
        <v>102</v>
      </c>
      <c r="D2329">
        <v>0</v>
      </c>
      <c r="E2329">
        <v>0</v>
      </c>
      <c r="F2329">
        <v>0</v>
      </c>
      <c r="G2329">
        <f>SUMIF(C$2:C2329,Historico_y_Forms[[#This Row],[Proyecto]],D$2:D2329)</f>
        <v>0</v>
      </c>
      <c r="H2329">
        <f>SUMIF(C$2:C2329,Historico_y_Forms[[#This Row],[Proyecto]],F$2:F2329)</f>
        <v>0</v>
      </c>
      <c r="I232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329">
        <f>SUMIF(C$2:C2329,Historico_y_Forms[[#This Row],[Proyecto]],E$2:E2329)</f>
        <v>0</v>
      </c>
    </row>
    <row r="2330" spans="1:10" x14ac:dyDescent="0.25">
      <c r="A2330" s="167">
        <v>44681</v>
      </c>
      <c r="B2330">
        <v>29</v>
      </c>
      <c r="C2330" t="s">
        <v>32</v>
      </c>
      <c r="D2330">
        <v>0</v>
      </c>
      <c r="E2330">
        <v>0</v>
      </c>
      <c r="F2330">
        <v>0</v>
      </c>
      <c r="G2330">
        <f>SUMIF(C$2:C2330,Historico_y_Forms[[#This Row],[Proyecto]],D$2:D2330)</f>
        <v>0</v>
      </c>
      <c r="H2330">
        <f>SUMIF(C$2:C2330,Historico_y_Forms[[#This Row],[Proyecto]],F$2:F2330)</f>
        <v>0</v>
      </c>
      <c r="I233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30">
        <f>SUMIF(C$2:C2330,Historico_y_Forms[[#This Row],[Proyecto]],E$2:E2330)</f>
        <v>0</v>
      </c>
    </row>
    <row r="2331" spans="1:10" x14ac:dyDescent="0.25">
      <c r="A2331" s="167">
        <v>44681</v>
      </c>
      <c r="B2331">
        <v>30</v>
      </c>
      <c r="C2331" t="s">
        <v>33</v>
      </c>
      <c r="D2331">
        <v>0</v>
      </c>
      <c r="E2331">
        <v>0</v>
      </c>
      <c r="F2331">
        <v>0</v>
      </c>
      <c r="G2331">
        <f>SUMIF(C$2:C2331,Historico_y_Forms[[#This Row],[Proyecto]],D$2:D2331)</f>
        <v>0</v>
      </c>
      <c r="H2331">
        <f>SUMIF(C$2:C2331,Historico_y_Forms[[#This Row],[Proyecto]],F$2:F2331)</f>
        <v>0</v>
      </c>
      <c r="I23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31">
        <f>SUMIF(C$2:C2331,Historico_y_Forms[[#This Row],[Proyecto]],E$2:E2331)</f>
        <v>0</v>
      </c>
    </row>
    <row r="2332" spans="1:10" x14ac:dyDescent="0.25">
      <c r="A2332" s="167">
        <v>44681</v>
      </c>
      <c r="B2332">
        <v>9</v>
      </c>
      <c r="C2332" t="s">
        <v>130</v>
      </c>
      <c r="D2332">
        <v>6</v>
      </c>
      <c r="E2332">
        <v>10</v>
      </c>
      <c r="F2332">
        <v>2</v>
      </c>
      <c r="G2332">
        <f>SUMIF(C$2:C2332,Historico_y_Forms[[#This Row],[Proyecto]],D$2:D2332)</f>
        <v>101</v>
      </c>
      <c r="H2332">
        <f>SUMIF(C$2:C2332,Historico_y_Forms[[#This Row],[Proyecto]],F$2:F2332)</f>
        <v>2</v>
      </c>
      <c r="I2332">
        <f>VLOOKUP(Historico_y_Forms[[#This Row],[Proyecto]],Dim_Proyectos[[#All],[Proyecto]:[Fecha de terminacion]],5,0)-Historico_y_Forms[[#This Row],[Ventas acumuladas]]+Historico_y_Forms[[#This Row],[Desistimientos acumulados]]</f>
        <v>249</v>
      </c>
      <c r="J2332">
        <f>SUMIF(C$2:C2332,Historico_y_Forms[[#This Row],[Proyecto]],E$2:E2332)</f>
        <v>100</v>
      </c>
    </row>
    <row r="2333" spans="1:10" x14ac:dyDescent="0.25">
      <c r="A2333" s="167">
        <v>44681</v>
      </c>
      <c r="B2333">
        <v>35</v>
      </c>
      <c r="C2333" t="s">
        <v>144</v>
      </c>
      <c r="D2333">
        <v>6</v>
      </c>
      <c r="E2333">
        <v>8</v>
      </c>
      <c r="F2333">
        <v>0</v>
      </c>
      <c r="G2333">
        <f>SUMIF(C$2:C2333,Historico_y_Forms[[#This Row],[Proyecto]],D$2:D2333)</f>
        <v>12</v>
      </c>
      <c r="H2333">
        <f>SUMIF(C$2:C2333,Historico_y_Forms[[#This Row],[Proyecto]],F$2:F2333)</f>
        <v>0</v>
      </c>
      <c r="I2333">
        <f>VLOOKUP(Historico_y_Forms[[#This Row],[Proyecto]],Dim_Proyectos[[#All],[Proyecto]:[Fecha de terminacion]],5,0)-Historico_y_Forms[[#This Row],[Ventas acumuladas]]+Historico_y_Forms[[#This Row],[Desistimientos acumulados]]</f>
        <v>138</v>
      </c>
      <c r="J2333">
        <f>SUMIF(C$2:C2333,Historico_y_Forms[[#This Row],[Proyecto]],E$2:E2333)</f>
        <v>16</v>
      </c>
    </row>
    <row r="2334" spans="1:10" x14ac:dyDescent="0.25">
      <c r="A2334" s="167">
        <v>44681</v>
      </c>
      <c r="B2334">
        <v>42</v>
      </c>
      <c r="C2334" t="s">
        <v>151</v>
      </c>
      <c r="D2334">
        <v>0</v>
      </c>
      <c r="E2334">
        <v>0</v>
      </c>
      <c r="F2334">
        <v>0</v>
      </c>
      <c r="G2334">
        <f>SUMIF(C$2:C2334,Historico_y_Forms[[#This Row],[Proyecto]],D$2:D2334)</f>
        <v>321</v>
      </c>
      <c r="H2334">
        <f>SUMIF(C$2:C2334,Historico_y_Forms[[#This Row],[Proyecto]],F$2:F2334)</f>
        <v>15</v>
      </c>
      <c r="I233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334">
        <f>SUMIF(C$2:C2334,Historico_y_Forms[[#This Row],[Proyecto]],E$2:E2334)</f>
        <v>250</v>
      </c>
    </row>
    <row r="2335" spans="1:10" x14ac:dyDescent="0.25">
      <c r="A2335" s="167">
        <v>44681</v>
      </c>
      <c r="B2335">
        <v>39</v>
      </c>
      <c r="C2335" t="s">
        <v>178</v>
      </c>
      <c r="D2335">
        <v>0</v>
      </c>
      <c r="E2335">
        <v>0</v>
      </c>
      <c r="F2335">
        <v>0</v>
      </c>
      <c r="G2335">
        <f>SUMIF(C$2:C2335,Historico_y_Forms[[#This Row],[Proyecto]],D$2:D2335)</f>
        <v>184</v>
      </c>
      <c r="H2335">
        <f>SUMIF(C$2:C2335,Historico_y_Forms[[#This Row],[Proyecto]],F$2:F2335)</f>
        <v>12</v>
      </c>
      <c r="I233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35">
        <f>SUMIF(C$2:C2335,Historico_y_Forms[[#This Row],[Proyecto]],E$2:E2335)</f>
        <v>149</v>
      </c>
    </row>
    <row r="2336" spans="1:10" x14ac:dyDescent="0.25">
      <c r="A2336" s="167">
        <v>44681</v>
      </c>
      <c r="B2336">
        <v>36</v>
      </c>
      <c r="C2336" t="s">
        <v>145</v>
      </c>
      <c r="D2336">
        <v>0</v>
      </c>
      <c r="E2336">
        <v>0</v>
      </c>
      <c r="F2336">
        <v>0</v>
      </c>
      <c r="G2336">
        <f>SUMIF(C$2:C2336,Historico_y_Forms[[#This Row],[Proyecto]],D$2:D2336)</f>
        <v>243</v>
      </c>
      <c r="H2336">
        <f>SUMIF(C$2:C2336,Historico_y_Forms[[#This Row],[Proyecto]],F$2:F2336)</f>
        <v>11</v>
      </c>
      <c r="I233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336">
        <f>SUMIF(C$2:C2336,Historico_y_Forms[[#This Row],[Proyecto]],E$2:E2336)</f>
        <v>240</v>
      </c>
    </row>
    <row r="2337" spans="1:10" x14ac:dyDescent="0.25">
      <c r="A2337" s="167">
        <v>44681</v>
      </c>
      <c r="B2337">
        <v>43</v>
      </c>
      <c r="C2337" t="s">
        <v>153</v>
      </c>
      <c r="D2337">
        <v>0</v>
      </c>
      <c r="E2337">
        <v>0</v>
      </c>
      <c r="F2337">
        <v>0</v>
      </c>
      <c r="G2337">
        <f>SUMIF(C$2:C2337,Historico_y_Forms[[#This Row],[Proyecto]],D$2:D2337)</f>
        <v>89</v>
      </c>
      <c r="H2337">
        <f>SUMIF(C$2:C2337,Historico_y_Forms[[#This Row],[Proyecto]],F$2:F2337)</f>
        <v>6</v>
      </c>
      <c r="I233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337">
        <f>SUMIF(C$2:C2337,Historico_y_Forms[[#This Row],[Proyecto]],E$2:E2337)</f>
        <v>24</v>
      </c>
    </row>
    <row r="2338" spans="1:10" x14ac:dyDescent="0.25">
      <c r="A2338" s="167">
        <v>44681</v>
      </c>
      <c r="B2338">
        <v>21</v>
      </c>
      <c r="C2338" t="s">
        <v>139</v>
      </c>
      <c r="D2338">
        <v>4</v>
      </c>
      <c r="E2338">
        <v>4</v>
      </c>
      <c r="F2338">
        <v>1</v>
      </c>
      <c r="G2338">
        <f>SUMIF(C$2:C2338,Historico_y_Forms[[#This Row],[Proyecto]],D$2:D2338)</f>
        <v>46</v>
      </c>
      <c r="H2338">
        <f>SUMIF(C$2:C2338,Historico_y_Forms[[#This Row],[Proyecto]],F$2:F2338)</f>
        <v>2</v>
      </c>
      <c r="I2338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338">
        <f>SUMIF(C$2:C2338,Historico_y_Forms[[#This Row],[Proyecto]],E$2:E2338)</f>
        <v>44</v>
      </c>
    </row>
    <row r="2339" spans="1:10" x14ac:dyDescent="0.25">
      <c r="A2339" s="167">
        <v>44681</v>
      </c>
      <c r="B2339">
        <v>2</v>
      </c>
      <c r="C2339" t="s">
        <v>51</v>
      </c>
      <c r="D2339">
        <v>0</v>
      </c>
      <c r="E2339">
        <v>0</v>
      </c>
      <c r="F2339">
        <v>0</v>
      </c>
      <c r="G2339">
        <f>SUMIF(C$2:C2339,Historico_y_Forms[[#This Row],[Proyecto]],D$2:D2339)</f>
        <v>247</v>
      </c>
      <c r="H2339">
        <f>SUMIF(C$2:C2339,Historico_y_Forms[[#This Row],[Proyecto]],F$2:F2339)</f>
        <v>19</v>
      </c>
      <c r="I23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39">
        <f>SUMIF(C$2:C2339,Historico_y_Forms[[#This Row],[Proyecto]],E$2:E2339)</f>
        <v>228</v>
      </c>
    </row>
    <row r="2340" spans="1:10" x14ac:dyDescent="0.25">
      <c r="A2340" s="167">
        <v>44681</v>
      </c>
      <c r="B2340">
        <v>3</v>
      </c>
      <c r="C2340" t="s">
        <v>52</v>
      </c>
      <c r="D2340">
        <v>9</v>
      </c>
      <c r="E2340">
        <v>15</v>
      </c>
      <c r="F2340">
        <v>1</v>
      </c>
      <c r="G2340">
        <f>SUMIF(C$2:C2340,Historico_y_Forms[[#This Row],[Proyecto]],D$2:D2340)</f>
        <v>297</v>
      </c>
      <c r="H2340">
        <f>SUMIF(C$2:C2340,Historico_y_Forms[[#This Row],[Proyecto]],F$2:F2340)</f>
        <v>24</v>
      </c>
      <c r="I2340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2340">
        <f>SUMIF(C$2:C2340,Historico_y_Forms[[#This Row],[Proyecto]],E$2:E2340)</f>
        <v>270</v>
      </c>
    </row>
    <row r="2341" spans="1:10" x14ac:dyDescent="0.25">
      <c r="A2341" s="167">
        <v>44681</v>
      </c>
      <c r="B2341">
        <v>1</v>
      </c>
      <c r="C2341" t="s">
        <v>50</v>
      </c>
      <c r="D2341">
        <v>0</v>
      </c>
      <c r="E2341">
        <v>0</v>
      </c>
      <c r="F2341">
        <v>2</v>
      </c>
      <c r="G2341">
        <f>SUMIF(C$2:C2341,Historico_y_Forms[[#This Row],[Proyecto]],D$2:D2341)</f>
        <v>610</v>
      </c>
      <c r="H2341">
        <f>SUMIF(C$2:C2341,Historico_y_Forms[[#This Row],[Proyecto]],F$2:F2341)</f>
        <v>122</v>
      </c>
      <c r="I23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341">
        <f>SUMIF(C$2:C2341,Historico_y_Forms[[#This Row],[Proyecto]],E$2:E2341)</f>
        <v>492</v>
      </c>
    </row>
    <row r="2342" spans="1:10" x14ac:dyDescent="0.25">
      <c r="A2342" s="167">
        <v>44712</v>
      </c>
      <c r="B2342">
        <v>22</v>
      </c>
      <c r="C2342" t="s">
        <v>140</v>
      </c>
      <c r="D2342">
        <v>1</v>
      </c>
      <c r="E2342">
        <v>4</v>
      </c>
      <c r="F2342">
        <v>0</v>
      </c>
      <c r="G2342">
        <f>SUMIF(C$2:C2342,Historico_y_Forms[[#This Row],[Proyecto]],D$2:D2342)</f>
        <v>31</v>
      </c>
      <c r="H2342">
        <f>SUMIF(C$2:C2342,Historico_y_Forms[[#This Row],[Proyecto]],F$2:F2342)</f>
        <v>0</v>
      </c>
      <c r="I2342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2342">
        <f>SUMIF(C$2:C2342,Historico_y_Forms[[#This Row],[Proyecto]],E$2:E2342)</f>
        <v>41</v>
      </c>
    </row>
    <row r="2343" spans="1:10" x14ac:dyDescent="0.25">
      <c r="A2343" s="167">
        <v>44712</v>
      </c>
      <c r="B2343">
        <v>16</v>
      </c>
      <c r="C2343" t="s">
        <v>136</v>
      </c>
      <c r="D2343">
        <v>0</v>
      </c>
      <c r="E2343">
        <v>0</v>
      </c>
      <c r="F2343">
        <v>0</v>
      </c>
      <c r="G2343">
        <f>SUMIF(C$2:C2343,Historico_y_Forms[[#This Row],[Proyecto]],D$2:D2343)</f>
        <v>0</v>
      </c>
      <c r="H2343">
        <f>SUMIF(C$2:C2343,Historico_y_Forms[[#This Row],[Proyecto]],F$2:F2343)</f>
        <v>0</v>
      </c>
      <c r="I234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43">
        <f>SUMIF(C$2:C2343,Historico_y_Forms[[#This Row],[Proyecto]],E$2:E2343)</f>
        <v>0</v>
      </c>
    </row>
    <row r="2344" spans="1:10" x14ac:dyDescent="0.25">
      <c r="A2344" s="167">
        <v>44712</v>
      </c>
      <c r="B2344">
        <v>17</v>
      </c>
      <c r="C2344" t="s">
        <v>137</v>
      </c>
      <c r="D2344">
        <v>0</v>
      </c>
      <c r="E2344">
        <v>0</v>
      </c>
      <c r="F2344">
        <v>0</v>
      </c>
      <c r="G2344">
        <f>SUMIF(C$2:C2344,Historico_y_Forms[[#This Row],[Proyecto]],D$2:D2344)</f>
        <v>0</v>
      </c>
      <c r="H2344">
        <f>SUMIF(C$2:C2344,Historico_y_Forms[[#This Row],[Proyecto]],F$2:F2344)</f>
        <v>0</v>
      </c>
      <c r="I234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44">
        <f>SUMIF(C$2:C2344,Historico_y_Forms[[#This Row],[Proyecto]],E$2:E2344)</f>
        <v>0</v>
      </c>
    </row>
    <row r="2345" spans="1:10" x14ac:dyDescent="0.25">
      <c r="A2345" s="167">
        <v>44712</v>
      </c>
      <c r="B2345">
        <v>11</v>
      </c>
      <c r="C2345" t="s">
        <v>131</v>
      </c>
      <c r="D2345">
        <v>1</v>
      </c>
      <c r="E2345">
        <v>10</v>
      </c>
      <c r="F2345">
        <v>1</v>
      </c>
      <c r="G2345">
        <f>SUMIF(C$2:C2345,Historico_y_Forms[[#This Row],[Proyecto]],D$2:D2345)</f>
        <v>548</v>
      </c>
      <c r="H2345">
        <f>SUMIF(C$2:C2345,Historico_y_Forms[[#This Row],[Proyecto]],F$2:F2345)</f>
        <v>124</v>
      </c>
      <c r="I2345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345">
        <f>SUMIF(C$2:C2345,Historico_y_Forms[[#This Row],[Proyecto]],E$2:E2345)</f>
        <v>485</v>
      </c>
    </row>
    <row r="2346" spans="1:10" x14ac:dyDescent="0.25">
      <c r="A2346" s="167">
        <v>44712</v>
      </c>
      <c r="B2346">
        <v>40</v>
      </c>
      <c r="C2346" t="s">
        <v>149</v>
      </c>
      <c r="D2346">
        <v>0</v>
      </c>
      <c r="E2346">
        <v>0</v>
      </c>
      <c r="F2346">
        <v>0</v>
      </c>
      <c r="G2346">
        <f>SUMIF(C$2:C2346,Historico_y_Forms[[#This Row],[Proyecto]],D$2:D2346)</f>
        <v>396</v>
      </c>
      <c r="H2346">
        <f>SUMIF(C$2:C2346,Historico_y_Forms[[#This Row],[Proyecto]],F$2:F2346)</f>
        <v>0</v>
      </c>
      <c r="I23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46">
        <f>SUMIF(C$2:C2346,Historico_y_Forms[[#This Row],[Proyecto]],E$2:E2346)</f>
        <v>0</v>
      </c>
    </row>
    <row r="2347" spans="1:10" x14ac:dyDescent="0.25">
      <c r="A2347" s="167">
        <v>44712</v>
      </c>
      <c r="B2347">
        <v>12</v>
      </c>
      <c r="C2347" t="s">
        <v>132</v>
      </c>
      <c r="D2347">
        <v>0</v>
      </c>
      <c r="E2347">
        <v>0</v>
      </c>
      <c r="F2347">
        <v>0</v>
      </c>
      <c r="G2347">
        <f>SUMIF(C$2:C2347,Historico_y_Forms[[#This Row],[Proyecto]],D$2:D2347)</f>
        <v>0</v>
      </c>
      <c r="H2347">
        <f>SUMIF(C$2:C2347,Historico_y_Forms[[#This Row],[Proyecto]],F$2:F2347)</f>
        <v>0</v>
      </c>
      <c r="I2347">
        <f>VLOOKUP(Historico_y_Forms[[#This Row],[Proyecto]],Dim_Proyectos[[#All],[Proyecto]:[Fecha de terminacion]],5,0)-Historico_y_Forms[[#This Row],[Ventas acumuladas]]+Historico_y_Forms[[#This Row],[Desistimientos acumulados]]</f>
        <v>340</v>
      </c>
      <c r="J2347">
        <f>SUMIF(C$2:C2347,Historico_y_Forms[[#This Row],[Proyecto]],E$2:E2347)</f>
        <v>0</v>
      </c>
    </row>
    <row r="2348" spans="1:10" x14ac:dyDescent="0.25">
      <c r="A2348" s="167">
        <v>44712</v>
      </c>
      <c r="B2348">
        <v>13</v>
      </c>
      <c r="C2348" t="s">
        <v>133</v>
      </c>
      <c r="D2348">
        <v>16</v>
      </c>
      <c r="E2348">
        <v>10</v>
      </c>
      <c r="F2348">
        <v>4</v>
      </c>
      <c r="G2348">
        <f>SUMIF(C$2:C2348,Historico_y_Forms[[#This Row],[Proyecto]],D$2:D2348)</f>
        <v>326</v>
      </c>
      <c r="H2348">
        <f>SUMIF(C$2:C2348,Historico_y_Forms[[#This Row],[Proyecto]],F$2:F2348)</f>
        <v>40</v>
      </c>
      <c r="I2348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348">
        <f>SUMIF(C$2:C2348,Historico_y_Forms[[#This Row],[Proyecto]],E$2:E2348)</f>
        <v>150</v>
      </c>
    </row>
    <row r="2349" spans="1:10" x14ac:dyDescent="0.25">
      <c r="A2349" s="167">
        <v>44712</v>
      </c>
      <c r="B2349">
        <v>14</v>
      </c>
      <c r="C2349" t="s">
        <v>134</v>
      </c>
      <c r="D2349">
        <v>12</v>
      </c>
      <c r="E2349">
        <v>10</v>
      </c>
      <c r="F2349">
        <v>4</v>
      </c>
      <c r="G2349">
        <f>SUMIF(C$2:C2349,Historico_y_Forms[[#This Row],[Proyecto]],D$2:D2349)</f>
        <v>136</v>
      </c>
      <c r="H2349">
        <f>SUMIF(C$2:C2349,Historico_y_Forms[[#This Row],[Proyecto]],F$2:F2349)</f>
        <v>6</v>
      </c>
      <c r="I2349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349">
        <f>SUMIF(C$2:C2349,Historico_y_Forms[[#This Row],[Proyecto]],E$2:E2349)</f>
        <v>160</v>
      </c>
    </row>
    <row r="2350" spans="1:10" x14ac:dyDescent="0.25">
      <c r="A2350" s="167">
        <v>44712</v>
      </c>
      <c r="B2350">
        <v>15</v>
      </c>
      <c r="C2350" t="s">
        <v>135</v>
      </c>
      <c r="D2350">
        <v>0</v>
      </c>
      <c r="E2350">
        <v>0</v>
      </c>
      <c r="F2350">
        <v>0</v>
      </c>
      <c r="G2350">
        <f>SUMIF(C$2:C2350,Historico_y_Forms[[#This Row],[Proyecto]],D$2:D2350)</f>
        <v>0</v>
      </c>
      <c r="H2350">
        <f>SUMIF(C$2:C2350,Historico_y_Forms[[#This Row],[Proyecto]],F$2:F2350)</f>
        <v>0</v>
      </c>
      <c r="I235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50">
        <f>SUMIF(C$2:C2350,Historico_y_Forms[[#This Row],[Proyecto]],E$2:E2350)</f>
        <v>0</v>
      </c>
    </row>
    <row r="2351" spans="1:10" x14ac:dyDescent="0.25">
      <c r="A2351" s="167">
        <v>44712</v>
      </c>
      <c r="B2351">
        <v>41</v>
      </c>
      <c r="C2351" t="s">
        <v>150</v>
      </c>
      <c r="D2351">
        <v>0</v>
      </c>
      <c r="E2351">
        <v>0</v>
      </c>
      <c r="F2351">
        <v>0</v>
      </c>
      <c r="G2351">
        <f>SUMIF(C$2:C2351,Historico_y_Forms[[#This Row],[Proyecto]],D$2:D2351)</f>
        <v>158</v>
      </c>
      <c r="H2351">
        <f>SUMIF(C$2:C2351,Historico_y_Forms[[#This Row],[Proyecto]],F$2:F2351)</f>
        <v>2</v>
      </c>
      <c r="I23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51">
        <f>SUMIF(C$2:C2351,Historico_y_Forms[[#This Row],[Proyecto]],E$2:E2351)</f>
        <v>156</v>
      </c>
    </row>
    <row r="2352" spans="1:10" x14ac:dyDescent="0.25">
      <c r="A2352" s="167">
        <v>44712</v>
      </c>
      <c r="B2352">
        <v>10</v>
      </c>
      <c r="C2352" t="s">
        <v>81</v>
      </c>
      <c r="D2352">
        <v>5</v>
      </c>
      <c r="E2352">
        <v>0</v>
      </c>
      <c r="F2352">
        <v>4</v>
      </c>
      <c r="G2352">
        <f>SUMIF(C$2:C2352,Historico_y_Forms[[#This Row],[Proyecto]],D$2:D2352)</f>
        <v>195</v>
      </c>
      <c r="H2352">
        <f>SUMIF(C$2:C2352,Historico_y_Forms[[#This Row],[Proyecto]],F$2:F2352)</f>
        <v>6</v>
      </c>
      <c r="I235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2">
        <f>SUMIF(C$2:C2352,Historico_y_Forms[[#This Row],[Proyecto]],E$2:E2352)</f>
        <v>158</v>
      </c>
    </row>
    <row r="2353" spans="1:10" x14ac:dyDescent="0.25">
      <c r="A2353" s="167">
        <v>44712</v>
      </c>
      <c r="B2353">
        <v>23</v>
      </c>
      <c r="C2353" t="s">
        <v>142</v>
      </c>
      <c r="D2353">
        <v>0</v>
      </c>
      <c r="E2353">
        <v>0</v>
      </c>
      <c r="F2353">
        <v>0</v>
      </c>
      <c r="G2353">
        <f>SUMIF(C$2:C2353,Historico_y_Forms[[#This Row],[Proyecto]],D$2:D2353)</f>
        <v>105</v>
      </c>
      <c r="H2353">
        <f>SUMIF(C$2:C2353,Historico_y_Forms[[#This Row],[Proyecto]],F$2:F2353)</f>
        <v>4</v>
      </c>
      <c r="I235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3">
        <f>SUMIF(C$2:C2353,Historico_y_Forms[[#This Row],[Proyecto]],E$2:E2353)</f>
        <v>0</v>
      </c>
    </row>
    <row r="2354" spans="1:10" x14ac:dyDescent="0.25">
      <c r="A2354" s="167">
        <v>44712</v>
      </c>
      <c r="B2354">
        <v>24</v>
      </c>
      <c r="C2354" t="s">
        <v>143</v>
      </c>
      <c r="D2354">
        <v>0</v>
      </c>
      <c r="E2354">
        <v>0</v>
      </c>
      <c r="F2354">
        <v>0</v>
      </c>
      <c r="G2354">
        <f>SUMIF(C$2:C2354,Historico_y_Forms[[#This Row],[Proyecto]],D$2:D2354)</f>
        <v>124</v>
      </c>
      <c r="H2354">
        <f>SUMIF(C$2:C2354,Historico_y_Forms[[#This Row],[Proyecto]],F$2:F2354)</f>
        <v>23</v>
      </c>
      <c r="I23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4">
        <f>SUMIF(C$2:C2354,Historico_y_Forms[[#This Row],[Proyecto]],E$2:E2354)</f>
        <v>102</v>
      </c>
    </row>
    <row r="2355" spans="1:10" x14ac:dyDescent="0.25">
      <c r="A2355" s="167">
        <v>44712</v>
      </c>
      <c r="B2355">
        <v>25</v>
      </c>
      <c r="C2355" t="s">
        <v>92</v>
      </c>
      <c r="D2355">
        <v>2</v>
      </c>
      <c r="E2355">
        <v>2</v>
      </c>
      <c r="F2355">
        <v>0</v>
      </c>
      <c r="G2355">
        <f>SUMIF(C$2:C2355,Historico_y_Forms[[#This Row],[Proyecto]],D$2:D2355)</f>
        <v>29</v>
      </c>
      <c r="H2355">
        <f>SUMIF(C$2:C2355,Historico_y_Forms[[#This Row],[Proyecto]],F$2:F2355)</f>
        <v>0</v>
      </c>
      <c r="I2355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2355">
        <f>SUMIF(C$2:C2355,Historico_y_Forms[[#This Row],[Proyecto]],E$2:E2355)</f>
        <v>15</v>
      </c>
    </row>
    <row r="2356" spans="1:10" x14ac:dyDescent="0.25">
      <c r="A2356" s="167">
        <v>44712</v>
      </c>
      <c r="B2356">
        <v>26</v>
      </c>
      <c r="C2356" t="s">
        <v>141</v>
      </c>
      <c r="D2356">
        <v>4</v>
      </c>
      <c r="E2356">
        <v>3</v>
      </c>
      <c r="F2356">
        <v>0</v>
      </c>
      <c r="G2356">
        <f>SUMIF(C$2:C2356,Historico_y_Forms[[#This Row],[Proyecto]],D$2:D2356)</f>
        <v>106</v>
      </c>
      <c r="H2356">
        <f>SUMIF(C$2:C2356,Historico_y_Forms[[#This Row],[Proyecto]],F$2:F2356)</f>
        <v>0</v>
      </c>
      <c r="I235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356">
        <f>SUMIF(C$2:C2356,Historico_y_Forms[[#This Row],[Proyecto]],E$2:E2356)</f>
        <v>86</v>
      </c>
    </row>
    <row r="2357" spans="1:10" x14ac:dyDescent="0.25">
      <c r="A2357" s="167">
        <v>44712</v>
      </c>
      <c r="B2357">
        <v>7</v>
      </c>
      <c r="C2357" t="s">
        <v>128</v>
      </c>
      <c r="D2357">
        <v>0</v>
      </c>
      <c r="E2357">
        <v>0</v>
      </c>
      <c r="F2357">
        <v>0</v>
      </c>
      <c r="G2357">
        <f>SUMIF(C$2:C2357,Historico_y_Forms[[#This Row],[Proyecto]],D$2:D2357)</f>
        <v>160</v>
      </c>
      <c r="H2357">
        <f>SUMIF(C$2:C2357,Historico_y_Forms[[#This Row],[Proyecto]],F$2:F2357)</f>
        <v>1</v>
      </c>
      <c r="I235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57">
        <f>SUMIF(C$2:C2357,Historico_y_Forms[[#This Row],[Proyecto]],E$2:E2357)</f>
        <v>160</v>
      </c>
    </row>
    <row r="2358" spans="1:10" x14ac:dyDescent="0.25">
      <c r="A2358" s="167">
        <v>44712</v>
      </c>
      <c r="B2358">
        <v>27</v>
      </c>
      <c r="C2358" t="s">
        <v>30</v>
      </c>
      <c r="D2358">
        <v>0</v>
      </c>
      <c r="E2358">
        <v>0</v>
      </c>
      <c r="F2358">
        <v>0</v>
      </c>
      <c r="G2358">
        <f>SUMIF(C$2:C2358,Historico_y_Forms[[#This Row],[Proyecto]],D$2:D2358)</f>
        <v>0</v>
      </c>
      <c r="H2358">
        <f>SUMIF(C$2:C2358,Historico_y_Forms[[#This Row],[Proyecto]],F$2:F2358)</f>
        <v>0</v>
      </c>
      <c r="I235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58">
        <f>SUMIF(C$2:C2358,Historico_y_Forms[[#This Row],[Proyecto]],E$2:E2358)</f>
        <v>0</v>
      </c>
    </row>
    <row r="2359" spans="1:10" x14ac:dyDescent="0.25">
      <c r="A2359" s="167">
        <v>44712</v>
      </c>
      <c r="B2359">
        <v>28</v>
      </c>
      <c r="C2359" t="s">
        <v>31</v>
      </c>
      <c r="D2359">
        <v>0</v>
      </c>
      <c r="E2359">
        <v>0</v>
      </c>
      <c r="F2359">
        <v>0</v>
      </c>
      <c r="G2359">
        <f>SUMIF(C$2:C2359,Historico_y_Forms[[#This Row],[Proyecto]],D$2:D2359)</f>
        <v>0</v>
      </c>
      <c r="H2359">
        <f>SUMIF(C$2:C2359,Historico_y_Forms[[#This Row],[Proyecto]],F$2:F2359)</f>
        <v>0</v>
      </c>
      <c r="I23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359">
        <f>SUMIF(C$2:C2359,Historico_y_Forms[[#This Row],[Proyecto]],E$2:E2359)</f>
        <v>0</v>
      </c>
    </row>
    <row r="2360" spans="1:10" x14ac:dyDescent="0.25">
      <c r="A2360" s="167">
        <v>44712</v>
      </c>
      <c r="B2360">
        <v>44</v>
      </c>
      <c r="C2360" t="s">
        <v>154</v>
      </c>
      <c r="D2360">
        <v>0</v>
      </c>
      <c r="E2360">
        <v>0</v>
      </c>
      <c r="F2360">
        <v>0</v>
      </c>
      <c r="G2360">
        <f>SUMIF(C$2:C2360,Historico_y_Forms[[#This Row],[Proyecto]],D$2:D2360)</f>
        <v>100</v>
      </c>
      <c r="H2360">
        <f>SUMIF(C$2:C2360,Historico_y_Forms[[#This Row],[Proyecto]],F$2:F2360)</f>
        <v>11</v>
      </c>
      <c r="I236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360">
        <f>SUMIF(C$2:C2360,Historico_y_Forms[[#This Row],[Proyecto]],E$2:E2360)</f>
        <v>96</v>
      </c>
    </row>
    <row r="2361" spans="1:10" x14ac:dyDescent="0.25">
      <c r="A2361" s="167">
        <v>44712</v>
      </c>
      <c r="B2361">
        <v>37</v>
      </c>
      <c r="C2361" t="s">
        <v>146</v>
      </c>
      <c r="D2361">
        <v>0</v>
      </c>
      <c r="E2361">
        <v>0</v>
      </c>
      <c r="F2361">
        <v>0</v>
      </c>
      <c r="G2361">
        <f>SUMIF(C$2:C2361,Historico_y_Forms[[#This Row],[Proyecto]],D$2:D2361)</f>
        <v>195</v>
      </c>
      <c r="H2361">
        <f>SUMIF(C$2:C2361,Historico_y_Forms[[#This Row],[Proyecto]],F$2:F2361)</f>
        <v>1</v>
      </c>
      <c r="I236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61">
        <f>SUMIF(C$2:C2361,Historico_y_Forms[[#This Row],[Proyecto]],E$2:E2361)</f>
        <v>196</v>
      </c>
    </row>
    <row r="2362" spans="1:10" x14ac:dyDescent="0.25">
      <c r="A2362" s="167">
        <v>44712</v>
      </c>
      <c r="B2362">
        <v>6</v>
      </c>
      <c r="C2362" t="s">
        <v>127</v>
      </c>
      <c r="D2362">
        <v>0</v>
      </c>
      <c r="E2362">
        <v>0</v>
      </c>
      <c r="F2362">
        <v>0</v>
      </c>
      <c r="G2362">
        <f>SUMIF(C$2:C2362,Historico_y_Forms[[#This Row],[Proyecto]],D$2:D2362)</f>
        <v>207</v>
      </c>
      <c r="H2362">
        <f>SUMIF(C$2:C2362,Historico_y_Forms[[#This Row],[Proyecto]],F$2:F2362)</f>
        <v>27</v>
      </c>
      <c r="I236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62">
        <f>SUMIF(C$2:C2362,Historico_y_Forms[[#This Row],[Proyecto]],E$2:E2362)</f>
        <v>180</v>
      </c>
    </row>
    <row r="2363" spans="1:10" x14ac:dyDescent="0.25">
      <c r="A2363" s="167">
        <v>44712</v>
      </c>
      <c r="B2363">
        <v>5</v>
      </c>
      <c r="C2363" t="s">
        <v>125</v>
      </c>
      <c r="D2363">
        <v>0</v>
      </c>
      <c r="E2363">
        <v>0</v>
      </c>
      <c r="F2363">
        <v>0</v>
      </c>
      <c r="G2363">
        <f>SUMIF(C$2:C2363,Historico_y_Forms[[#This Row],[Proyecto]],D$2:D2363)</f>
        <v>242</v>
      </c>
      <c r="H2363">
        <f>SUMIF(C$2:C2363,Historico_y_Forms[[#This Row],[Proyecto]],F$2:F2363)</f>
        <v>26</v>
      </c>
      <c r="I23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63">
        <f>SUMIF(C$2:C2363,Historico_y_Forms[[#This Row],[Proyecto]],E$2:E2363)</f>
        <v>216</v>
      </c>
    </row>
    <row r="2364" spans="1:10" x14ac:dyDescent="0.25">
      <c r="A2364" s="167">
        <v>44712</v>
      </c>
      <c r="B2364">
        <v>38</v>
      </c>
      <c r="C2364" t="s">
        <v>147</v>
      </c>
      <c r="D2364">
        <v>0</v>
      </c>
      <c r="E2364">
        <v>0</v>
      </c>
      <c r="F2364">
        <v>0</v>
      </c>
      <c r="G2364">
        <f>SUMIF(C$2:C2364,Historico_y_Forms[[#This Row],[Proyecto]],D$2:D2364)</f>
        <v>196</v>
      </c>
      <c r="H2364">
        <f>SUMIF(C$2:C2364,Historico_y_Forms[[#This Row],[Proyecto]],F$2:F2364)</f>
        <v>5</v>
      </c>
      <c r="I23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64">
        <f>SUMIF(C$2:C2364,Historico_y_Forms[[#This Row],[Proyecto]],E$2:E2364)</f>
        <v>0</v>
      </c>
    </row>
    <row r="2365" spans="1:10" x14ac:dyDescent="0.25">
      <c r="A2365" s="167">
        <v>44712</v>
      </c>
      <c r="B2365">
        <v>4</v>
      </c>
      <c r="C2365" t="s">
        <v>126</v>
      </c>
      <c r="D2365">
        <v>0</v>
      </c>
      <c r="E2365">
        <v>0</v>
      </c>
      <c r="F2365">
        <v>0</v>
      </c>
      <c r="G2365">
        <f>SUMIF(C$2:C2365,Historico_y_Forms[[#This Row],[Proyecto]],D$2:D2365)</f>
        <v>289</v>
      </c>
      <c r="H2365">
        <f>SUMIF(C$2:C2365,Historico_y_Forms[[#This Row],[Proyecto]],F$2:F2365)</f>
        <v>49</v>
      </c>
      <c r="I236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65">
        <f>SUMIF(C$2:C2365,Historico_y_Forms[[#This Row],[Proyecto]],E$2:E2365)</f>
        <v>8791</v>
      </c>
    </row>
    <row r="2366" spans="1:10" x14ac:dyDescent="0.25">
      <c r="A2366" s="167">
        <v>44712</v>
      </c>
      <c r="B2366">
        <v>8</v>
      </c>
      <c r="C2366" t="s">
        <v>77</v>
      </c>
      <c r="D2366">
        <v>4</v>
      </c>
      <c r="E2366">
        <v>2</v>
      </c>
      <c r="F2366">
        <v>0</v>
      </c>
      <c r="G2366">
        <f>SUMIF(C$2:C2366,Historico_y_Forms[[#This Row],[Proyecto]],D$2:D2366)</f>
        <v>162</v>
      </c>
      <c r="H2366">
        <f>SUMIF(C$2:C2366,Historico_y_Forms[[#This Row],[Proyecto]],F$2:F2366)</f>
        <v>32</v>
      </c>
      <c r="I2366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366">
        <f>SUMIF(C$2:C2366,Historico_y_Forms[[#This Row],[Proyecto]],E$2:E2366)</f>
        <v>139</v>
      </c>
    </row>
    <row r="2367" spans="1:10" x14ac:dyDescent="0.25">
      <c r="A2367" s="167">
        <v>44712</v>
      </c>
      <c r="B2367">
        <v>18</v>
      </c>
      <c r="C2367" t="s">
        <v>152</v>
      </c>
      <c r="D2367">
        <v>0</v>
      </c>
      <c r="E2367">
        <v>0</v>
      </c>
      <c r="F2367">
        <v>0</v>
      </c>
      <c r="G2367">
        <f>SUMIF(C$2:C2367,Historico_y_Forms[[#This Row],[Proyecto]],D$2:D2367)</f>
        <v>174</v>
      </c>
      <c r="H2367">
        <f>SUMIF(C$2:C2367,Historico_y_Forms[[#This Row],[Proyecto]],F$2:F2367)</f>
        <v>10</v>
      </c>
      <c r="I236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67">
        <f>SUMIF(C$2:C2367,Historico_y_Forms[[#This Row],[Proyecto]],E$2:E2367)</f>
        <v>176</v>
      </c>
    </row>
    <row r="2368" spans="1:10" x14ac:dyDescent="0.25">
      <c r="A2368" s="167">
        <v>44712</v>
      </c>
      <c r="B2368">
        <v>19</v>
      </c>
      <c r="C2368" t="s">
        <v>138</v>
      </c>
      <c r="D2368">
        <v>0</v>
      </c>
      <c r="E2368">
        <v>0</v>
      </c>
      <c r="F2368">
        <v>0</v>
      </c>
      <c r="G2368">
        <f>SUMIF(C$2:C2368,Historico_y_Forms[[#This Row],[Proyecto]],D$2:D2368)</f>
        <v>201</v>
      </c>
      <c r="H2368">
        <f>SUMIF(C$2:C2368,Historico_y_Forms[[#This Row],[Proyecto]],F$2:F2368)</f>
        <v>26</v>
      </c>
      <c r="I23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68">
        <f>SUMIF(C$2:C2368,Historico_y_Forms[[#This Row],[Proyecto]],E$2:E2368)</f>
        <v>176</v>
      </c>
    </row>
    <row r="2369" spans="1:10" x14ac:dyDescent="0.25">
      <c r="A2369" s="167">
        <v>44712</v>
      </c>
      <c r="B2369">
        <v>20</v>
      </c>
      <c r="C2369" t="s">
        <v>88</v>
      </c>
      <c r="D2369">
        <v>2</v>
      </c>
      <c r="E2369">
        <v>6</v>
      </c>
      <c r="F2369">
        <v>1</v>
      </c>
      <c r="G2369">
        <f>SUMIF(C$2:C2369,Historico_y_Forms[[#This Row],[Proyecto]],D$2:D2369)</f>
        <v>177</v>
      </c>
      <c r="H2369">
        <f>SUMIF(C$2:C2369,Historico_y_Forms[[#This Row],[Proyecto]],F$2:F2369)</f>
        <v>17</v>
      </c>
      <c r="I2369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369">
        <f>SUMIF(C$2:C2369,Historico_y_Forms[[#This Row],[Proyecto]],E$2:E2369)</f>
        <v>133</v>
      </c>
    </row>
    <row r="2370" spans="1:10" x14ac:dyDescent="0.25">
      <c r="A2370" s="167">
        <v>44712</v>
      </c>
      <c r="B2370">
        <v>45</v>
      </c>
      <c r="C2370" t="s">
        <v>155</v>
      </c>
      <c r="D2370">
        <v>0</v>
      </c>
      <c r="E2370">
        <v>0</v>
      </c>
      <c r="F2370">
        <v>0</v>
      </c>
      <c r="G2370">
        <f>SUMIF(C$2:C2370,Historico_y_Forms[[#This Row],[Proyecto]],D$2:D2370)</f>
        <v>133</v>
      </c>
      <c r="H2370">
        <f>SUMIF(C$2:C2370,Historico_y_Forms[[#This Row],[Proyecto]],F$2:F2370)</f>
        <v>2</v>
      </c>
      <c r="I237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370">
        <f>SUMIF(C$2:C2370,Historico_y_Forms[[#This Row],[Proyecto]],E$2:E2370)</f>
        <v>0</v>
      </c>
    </row>
    <row r="2371" spans="1:10" x14ac:dyDescent="0.25">
      <c r="A2371" s="167">
        <v>44712</v>
      </c>
      <c r="B2371">
        <v>31</v>
      </c>
      <c r="C2371" t="s">
        <v>97</v>
      </c>
      <c r="D2371">
        <v>0</v>
      </c>
      <c r="E2371">
        <v>0</v>
      </c>
      <c r="F2371">
        <v>0</v>
      </c>
      <c r="G2371">
        <f>SUMIF(C$2:C2371,Historico_y_Forms[[#This Row],[Proyecto]],D$2:D2371)</f>
        <v>0</v>
      </c>
      <c r="H2371">
        <f>SUMIF(C$2:C2371,Historico_y_Forms[[#This Row],[Proyecto]],F$2:F2371)</f>
        <v>0</v>
      </c>
      <c r="I237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71">
        <f>SUMIF(C$2:C2371,Historico_y_Forms[[#This Row],[Proyecto]],E$2:E2371)</f>
        <v>0</v>
      </c>
    </row>
    <row r="2372" spans="1:10" x14ac:dyDescent="0.25">
      <c r="A2372" s="167">
        <v>44712</v>
      </c>
      <c r="B2372">
        <v>32</v>
      </c>
      <c r="C2372" t="s">
        <v>100</v>
      </c>
      <c r="D2372">
        <v>0</v>
      </c>
      <c r="E2372">
        <v>0</v>
      </c>
      <c r="F2372">
        <v>0</v>
      </c>
      <c r="G2372">
        <f>SUMIF(C$2:C2372,Historico_y_Forms[[#This Row],[Proyecto]],D$2:D2372)</f>
        <v>0</v>
      </c>
      <c r="H2372">
        <f>SUMIF(C$2:C2372,Historico_y_Forms[[#This Row],[Proyecto]],F$2:F2372)</f>
        <v>0</v>
      </c>
      <c r="I237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72">
        <f>SUMIF(C$2:C2372,Historico_y_Forms[[#This Row],[Proyecto]],E$2:E2372)</f>
        <v>0</v>
      </c>
    </row>
    <row r="2373" spans="1:10" x14ac:dyDescent="0.25">
      <c r="A2373" s="167">
        <v>44712</v>
      </c>
      <c r="B2373">
        <v>33</v>
      </c>
      <c r="C2373" t="s">
        <v>101</v>
      </c>
      <c r="D2373">
        <v>0</v>
      </c>
      <c r="E2373">
        <v>0</v>
      </c>
      <c r="F2373">
        <v>0</v>
      </c>
      <c r="G2373">
        <f>SUMIF(C$2:C2373,Historico_y_Forms[[#This Row],[Proyecto]],D$2:D2373)</f>
        <v>0</v>
      </c>
      <c r="H2373">
        <f>SUMIF(C$2:C2373,Historico_y_Forms[[#This Row],[Proyecto]],F$2:F2373)</f>
        <v>0</v>
      </c>
      <c r="I237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373">
        <f>SUMIF(C$2:C2373,Historico_y_Forms[[#This Row],[Proyecto]],E$2:E2373)</f>
        <v>0</v>
      </c>
    </row>
    <row r="2374" spans="1:10" x14ac:dyDescent="0.25">
      <c r="A2374" s="167">
        <v>44712</v>
      </c>
      <c r="B2374">
        <v>34</v>
      </c>
      <c r="C2374" t="s">
        <v>102</v>
      </c>
      <c r="D2374">
        <v>0</v>
      </c>
      <c r="E2374">
        <v>0</v>
      </c>
      <c r="F2374">
        <v>0</v>
      </c>
      <c r="G2374">
        <f>SUMIF(C$2:C2374,Historico_y_Forms[[#This Row],[Proyecto]],D$2:D2374)</f>
        <v>0</v>
      </c>
      <c r="H2374">
        <f>SUMIF(C$2:C2374,Historico_y_Forms[[#This Row],[Proyecto]],F$2:F2374)</f>
        <v>0</v>
      </c>
      <c r="I237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374">
        <f>SUMIF(C$2:C2374,Historico_y_Forms[[#This Row],[Proyecto]],E$2:E2374)</f>
        <v>0</v>
      </c>
    </row>
    <row r="2375" spans="1:10" x14ac:dyDescent="0.25">
      <c r="A2375" s="167">
        <v>44712</v>
      </c>
      <c r="B2375">
        <v>29</v>
      </c>
      <c r="C2375" t="s">
        <v>32</v>
      </c>
      <c r="D2375">
        <v>0</v>
      </c>
      <c r="E2375">
        <v>0</v>
      </c>
      <c r="F2375">
        <v>0</v>
      </c>
      <c r="G2375">
        <f>SUMIF(C$2:C2375,Historico_y_Forms[[#This Row],[Proyecto]],D$2:D2375)</f>
        <v>0</v>
      </c>
      <c r="H2375">
        <f>SUMIF(C$2:C2375,Historico_y_Forms[[#This Row],[Proyecto]],F$2:F2375)</f>
        <v>0</v>
      </c>
      <c r="I237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75">
        <f>SUMIF(C$2:C2375,Historico_y_Forms[[#This Row],[Proyecto]],E$2:E2375)</f>
        <v>0</v>
      </c>
    </row>
    <row r="2376" spans="1:10" x14ac:dyDescent="0.25">
      <c r="A2376" s="167">
        <v>44712</v>
      </c>
      <c r="B2376">
        <v>30</v>
      </c>
      <c r="C2376" t="s">
        <v>33</v>
      </c>
      <c r="D2376">
        <v>0</v>
      </c>
      <c r="E2376">
        <v>0</v>
      </c>
      <c r="F2376">
        <v>0</v>
      </c>
      <c r="G2376">
        <f>SUMIF(C$2:C2376,Historico_y_Forms[[#This Row],[Proyecto]],D$2:D2376)</f>
        <v>0</v>
      </c>
      <c r="H2376">
        <f>SUMIF(C$2:C2376,Historico_y_Forms[[#This Row],[Proyecto]],F$2:F2376)</f>
        <v>0</v>
      </c>
      <c r="I237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376">
        <f>SUMIF(C$2:C2376,Historico_y_Forms[[#This Row],[Proyecto]],E$2:E2376)</f>
        <v>0</v>
      </c>
    </row>
    <row r="2377" spans="1:10" x14ac:dyDescent="0.25">
      <c r="A2377" s="167">
        <v>44712</v>
      </c>
      <c r="B2377">
        <v>9</v>
      </c>
      <c r="C2377" t="s">
        <v>130</v>
      </c>
      <c r="D2377">
        <v>12</v>
      </c>
      <c r="E2377">
        <v>10</v>
      </c>
      <c r="F2377">
        <v>0</v>
      </c>
      <c r="G2377">
        <f>SUMIF(C$2:C2377,Historico_y_Forms[[#This Row],[Proyecto]],D$2:D2377)</f>
        <v>113</v>
      </c>
      <c r="H2377">
        <f>SUMIF(C$2:C2377,Historico_y_Forms[[#This Row],[Proyecto]],F$2:F2377)</f>
        <v>2</v>
      </c>
      <c r="I2377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2377">
        <f>SUMIF(C$2:C2377,Historico_y_Forms[[#This Row],[Proyecto]],E$2:E2377)</f>
        <v>110</v>
      </c>
    </row>
    <row r="2378" spans="1:10" x14ac:dyDescent="0.25">
      <c r="A2378" s="167">
        <v>44712</v>
      </c>
      <c r="B2378">
        <v>35</v>
      </c>
      <c r="C2378" t="s">
        <v>144</v>
      </c>
      <c r="D2378">
        <v>9</v>
      </c>
      <c r="E2378">
        <v>8</v>
      </c>
      <c r="F2378">
        <v>0</v>
      </c>
      <c r="G2378">
        <f>SUMIF(C$2:C2378,Historico_y_Forms[[#This Row],[Proyecto]],D$2:D2378)</f>
        <v>21</v>
      </c>
      <c r="H2378">
        <f>SUMIF(C$2:C2378,Historico_y_Forms[[#This Row],[Proyecto]],F$2:F2378)</f>
        <v>0</v>
      </c>
      <c r="I2378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2378">
        <f>SUMIF(C$2:C2378,Historico_y_Forms[[#This Row],[Proyecto]],E$2:E2378)</f>
        <v>24</v>
      </c>
    </row>
    <row r="2379" spans="1:10" x14ac:dyDescent="0.25">
      <c r="A2379" s="167">
        <v>44712</v>
      </c>
      <c r="B2379">
        <v>42</v>
      </c>
      <c r="C2379" t="s">
        <v>151</v>
      </c>
      <c r="D2379">
        <v>0</v>
      </c>
      <c r="E2379">
        <v>0</v>
      </c>
      <c r="F2379">
        <v>0</v>
      </c>
      <c r="G2379">
        <f>SUMIF(C$2:C2379,Historico_y_Forms[[#This Row],[Proyecto]],D$2:D2379)</f>
        <v>321</v>
      </c>
      <c r="H2379">
        <f>SUMIF(C$2:C2379,Historico_y_Forms[[#This Row],[Proyecto]],F$2:F2379)</f>
        <v>15</v>
      </c>
      <c r="I237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379">
        <f>SUMIF(C$2:C2379,Historico_y_Forms[[#This Row],[Proyecto]],E$2:E2379)</f>
        <v>250</v>
      </c>
    </row>
    <row r="2380" spans="1:10" x14ac:dyDescent="0.25">
      <c r="A2380" s="167">
        <v>44712</v>
      </c>
      <c r="B2380">
        <v>39</v>
      </c>
      <c r="C2380" t="s">
        <v>178</v>
      </c>
      <c r="D2380">
        <v>0</v>
      </c>
      <c r="E2380">
        <v>0</v>
      </c>
      <c r="F2380">
        <v>0</v>
      </c>
      <c r="G2380">
        <f>SUMIF(C$2:C2380,Historico_y_Forms[[#This Row],[Proyecto]],D$2:D2380)</f>
        <v>184</v>
      </c>
      <c r="H2380">
        <f>SUMIF(C$2:C2380,Historico_y_Forms[[#This Row],[Proyecto]],F$2:F2380)</f>
        <v>12</v>
      </c>
      <c r="I238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380">
        <f>SUMIF(C$2:C2380,Historico_y_Forms[[#This Row],[Proyecto]],E$2:E2380)</f>
        <v>149</v>
      </c>
    </row>
    <row r="2381" spans="1:10" x14ac:dyDescent="0.25">
      <c r="A2381" s="167">
        <v>44712</v>
      </c>
      <c r="B2381">
        <v>36</v>
      </c>
      <c r="C2381" t="s">
        <v>145</v>
      </c>
      <c r="D2381">
        <v>0</v>
      </c>
      <c r="E2381">
        <v>0</v>
      </c>
      <c r="F2381">
        <v>0</v>
      </c>
      <c r="G2381">
        <f>SUMIF(C$2:C2381,Historico_y_Forms[[#This Row],[Proyecto]],D$2:D2381)</f>
        <v>243</v>
      </c>
      <c r="H2381">
        <f>SUMIF(C$2:C2381,Historico_y_Forms[[#This Row],[Proyecto]],F$2:F2381)</f>
        <v>11</v>
      </c>
      <c r="I23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381">
        <f>SUMIF(C$2:C2381,Historico_y_Forms[[#This Row],[Proyecto]],E$2:E2381)</f>
        <v>240</v>
      </c>
    </row>
    <row r="2382" spans="1:10" x14ac:dyDescent="0.25">
      <c r="A2382" s="167">
        <v>44712</v>
      </c>
      <c r="B2382">
        <v>43</v>
      </c>
      <c r="C2382" t="s">
        <v>153</v>
      </c>
      <c r="D2382">
        <v>0</v>
      </c>
      <c r="E2382">
        <v>0</v>
      </c>
      <c r="F2382">
        <v>0</v>
      </c>
      <c r="G2382">
        <f>SUMIF(C$2:C2382,Historico_y_Forms[[#This Row],[Proyecto]],D$2:D2382)</f>
        <v>89</v>
      </c>
      <c r="H2382">
        <f>SUMIF(C$2:C2382,Historico_y_Forms[[#This Row],[Proyecto]],F$2:F2382)</f>
        <v>6</v>
      </c>
      <c r="I238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382">
        <f>SUMIF(C$2:C2382,Historico_y_Forms[[#This Row],[Proyecto]],E$2:E2382)</f>
        <v>24</v>
      </c>
    </row>
    <row r="2383" spans="1:10" x14ac:dyDescent="0.25">
      <c r="A2383" s="167">
        <v>44712</v>
      </c>
      <c r="B2383">
        <v>21</v>
      </c>
      <c r="C2383" t="s">
        <v>139</v>
      </c>
      <c r="D2383">
        <v>4</v>
      </c>
      <c r="E2383">
        <v>4</v>
      </c>
      <c r="F2383">
        <v>0</v>
      </c>
      <c r="G2383">
        <f>SUMIF(C$2:C2383,Historico_y_Forms[[#This Row],[Proyecto]],D$2:D2383)</f>
        <v>50</v>
      </c>
      <c r="H2383">
        <f>SUMIF(C$2:C2383,Historico_y_Forms[[#This Row],[Proyecto]],F$2:F2383)</f>
        <v>2</v>
      </c>
      <c r="I2383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383">
        <f>SUMIF(C$2:C2383,Historico_y_Forms[[#This Row],[Proyecto]],E$2:E2383)</f>
        <v>48</v>
      </c>
    </row>
    <row r="2384" spans="1:10" x14ac:dyDescent="0.25">
      <c r="A2384" s="167">
        <v>44712</v>
      </c>
      <c r="B2384">
        <v>2</v>
      </c>
      <c r="C2384" t="s">
        <v>51</v>
      </c>
      <c r="D2384">
        <v>0</v>
      </c>
      <c r="E2384">
        <v>0</v>
      </c>
      <c r="F2384">
        <v>0</v>
      </c>
      <c r="G2384">
        <f>SUMIF(C$2:C2384,Historico_y_Forms[[#This Row],[Proyecto]],D$2:D2384)</f>
        <v>247</v>
      </c>
      <c r="H2384">
        <f>SUMIF(C$2:C2384,Historico_y_Forms[[#This Row],[Proyecto]],F$2:F2384)</f>
        <v>19</v>
      </c>
      <c r="I238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84">
        <f>SUMIF(C$2:C2384,Historico_y_Forms[[#This Row],[Proyecto]],E$2:E2384)</f>
        <v>228</v>
      </c>
    </row>
    <row r="2385" spans="1:10" x14ac:dyDescent="0.25">
      <c r="A2385" s="167">
        <v>44712</v>
      </c>
      <c r="B2385">
        <v>3</v>
      </c>
      <c r="C2385" t="s">
        <v>52</v>
      </c>
      <c r="D2385">
        <v>10</v>
      </c>
      <c r="E2385">
        <v>15</v>
      </c>
      <c r="F2385">
        <v>0</v>
      </c>
      <c r="G2385">
        <f>SUMIF(C$2:C2385,Historico_y_Forms[[#This Row],[Proyecto]],D$2:D2385)</f>
        <v>307</v>
      </c>
      <c r="H2385">
        <f>SUMIF(C$2:C2385,Historico_y_Forms[[#This Row],[Proyecto]],F$2:F2385)</f>
        <v>24</v>
      </c>
      <c r="I2385">
        <f>VLOOKUP(Historico_y_Forms[[#This Row],[Proyecto]],Dim_Proyectos[[#All],[Proyecto]:[Fecha de terminacion]],5,0)-Historico_y_Forms[[#This Row],[Ventas acumuladas]]+Historico_y_Forms[[#This Row],[Desistimientos acumulados]]</f>
        <v>89</v>
      </c>
      <c r="J2385">
        <f>SUMIF(C$2:C2385,Historico_y_Forms[[#This Row],[Proyecto]],E$2:E2385)</f>
        <v>285</v>
      </c>
    </row>
    <row r="2386" spans="1:10" x14ac:dyDescent="0.25">
      <c r="A2386" s="167">
        <v>44712</v>
      </c>
      <c r="B2386">
        <v>1</v>
      </c>
      <c r="C2386" t="s">
        <v>50</v>
      </c>
      <c r="D2386">
        <v>3</v>
      </c>
      <c r="E2386">
        <v>0</v>
      </c>
      <c r="F2386">
        <v>1</v>
      </c>
      <c r="G2386">
        <f>SUMIF(C$2:C2386,Historico_y_Forms[[#This Row],[Proyecto]],D$2:D2386)</f>
        <v>613</v>
      </c>
      <c r="H2386">
        <f>SUMIF(C$2:C2386,Historico_y_Forms[[#This Row],[Proyecto]],F$2:F2386)</f>
        <v>123</v>
      </c>
      <c r="I238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86">
        <f>SUMIF(C$2:C2386,Historico_y_Forms[[#This Row],[Proyecto]],E$2:E2386)</f>
        <v>492</v>
      </c>
    </row>
    <row r="2387" spans="1:10" x14ac:dyDescent="0.25">
      <c r="A2387" s="167">
        <v>44742</v>
      </c>
      <c r="B2387">
        <v>22</v>
      </c>
      <c r="C2387" t="s">
        <v>140</v>
      </c>
      <c r="D2387">
        <v>2</v>
      </c>
      <c r="E2387">
        <v>4</v>
      </c>
      <c r="F2387">
        <v>0</v>
      </c>
      <c r="G2387">
        <f>SUMIF(C$2:C2387,Historico_y_Forms[[#This Row],[Proyecto]],D$2:D2387)</f>
        <v>33</v>
      </c>
      <c r="H2387">
        <f>SUMIF(C$2:C2387,Historico_y_Forms[[#This Row],[Proyecto]],F$2:F2387)</f>
        <v>0</v>
      </c>
      <c r="I2387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2387">
        <f>SUMIF(C$2:C2387,Historico_y_Forms[[#This Row],[Proyecto]],E$2:E2387)</f>
        <v>45</v>
      </c>
    </row>
    <row r="2388" spans="1:10" x14ac:dyDescent="0.25">
      <c r="A2388" s="167">
        <v>44742</v>
      </c>
      <c r="B2388">
        <v>16</v>
      </c>
      <c r="C2388" t="s">
        <v>136</v>
      </c>
      <c r="D2388">
        <v>0</v>
      </c>
      <c r="E2388">
        <v>0</v>
      </c>
      <c r="F2388">
        <v>0</v>
      </c>
      <c r="G2388">
        <f>SUMIF(C$2:C2388,Historico_y_Forms[[#This Row],[Proyecto]],D$2:D2388)</f>
        <v>0</v>
      </c>
      <c r="H2388">
        <f>SUMIF(C$2:C2388,Historico_y_Forms[[#This Row],[Proyecto]],F$2:F2388)</f>
        <v>0</v>
      </c>
      <c r="I238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88">
        <f>SUMIF(C$2:C2388,Historico_y_Forms[[#This Row],[Proyecto]],E$2:E2388)</f>
        <v>0</v>
      </c>
    </row>
    <row r="2389" spans="1:10" x14ac:dyDescent="0.25">
      <c r="A2389" s="167">
        <v>44742</v>
      </c>
      <c r="B2389">
        <v>17</v>
      </c>
      <c r="C2389" t="s">
        <v>137</v>
      </c>
      <c r="D2389">
        <v>0</v>
      </c>
      <c r="E2389">
        <v>0</v>
      </c>
      <c r="F2389">
        <v>0</v>
      </c>
      <c r="G2389">
        <f>SUMIF(C$2:C2389,Historico_y_Forms[[#This Row],[Proyecto]],D$2:D2389)</f>
        <v>0</v>
      </c>
      <c r="H2389">
        <f>SUMIF(C$2:C2389,Historico_y_Forms[[#This Row],[Proyecto]],F$2:F2389)</f>
        <v>0</v>
      </c>
      <c r="I238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389">
        <f>SUMIF(C$2:C2389,Historico_y_Forms[[#This Row],[Proyecto]],E$2:E2389)</f>
        <v>0</v>
      </c>
    </row>
    <row r="2390" spans="1:10" x14ac:dyDescent="0.25">
      <c r="A2390" s="167">
        <v>44742</v>
      </c>
      <c r="B2390">
        <v>11</v>
      </c>
      <c r="C2390" t="s">
        <v>131</v>
      </c>
      <c r="D2390">
        <v>4</v>
      </c>
      <c r="E2390">
        <v>10</v>
      </c>
      <c r="F2390">
        <v>0</v>
      </c>
      <c r="G2390">
        <f>SUMIF(C$2:C2390,Historico_y_Forms[[#This Row],[Proyecto]],D$2:D2390)</f>
        <v>552</v>
      </c>
      <c r="H2390">
        <f>SUMIF(C$2:C2390,Historico_y_Forms[[#This Row],[Proyecto]],F$2:F2390)</f>
        <v>124</v>
      </c>
      <c r="I2390">
        <f>VLOOKUP(Historico_y_Forms[[#This Row],[Proyecto]],Dim_Proyectos[[#All],[Proyecto]:[Fecha de terminacion]],5,0)-Historico_y_Forms[[#This Row],[Ventas acumuladas]]+Historico_y_Forms[[#This Row],[Desistimientos acumulados]]</f>
        <v>185</v>
      </c>
      <c r="J2390">
        <f>SUMIF(C$2:C2390,Historico_y_Forms[[#This Row],[Proyecto]],E$2:E2390)</f>
        <v>495</v>
      </c>
    </row>
    <row r="2391" spans="1:10" x14ac:dyDescent="0.25">
      <c r="A2391" s="167">
        <v>44742</v>
      </c>
      <c r="B2391">
        <v>40</v>
      </c>
      <c r="C2391" t="s">
        <v>149</v>
      </c>
      <c r="D2391">
        <v>0</v>
      </c>
      <c r="E2391">
        <v>0</v>
      </c>
      <c r="F2391">
        <v>0</v>
      </c>
      <c r="G2391">
        <f>SUMIF(C$2:C2391,Historico_y_Forms[[#This Row],[Proyecto]],D$2:D2391)</f>
        <v>396</v>
      </c>
      <c r="H2391">
        <f>SUMIF(C$2:C2391,Historico_y_Forms[[#This Row],[Proyecto]],F$2:F2391)</f>
        <v>0</v>
      </c>
      <c r="I23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91">
        <f>SUMIF(C$2:C2391,Historico_y_Forms[[#This Row],[Proyecto]],E$2:E2391)</f>
        <v>0</v>
      </c>
    </row>
    <row r="2392" spans="1:10" x14ac:dyDescent="0.25">
      <c r="A2392" s="167">
        <v>44742</v>
      </c>
      <c r="B2392">
        <v>12</v>
      </c>
      <c r="C2392" t="s">
        <v>132</v>
      </c>
      <c r="D2392">
        <v>33</v>
      </c>
      <c r="E2392">
        <v>15</v>
      </c>
      <c r="F2392">
        <v>0</v>
      </c>
      <c r="G2392">
        <f>SUMIF(C$2:C2392,Historico_y_Forms[[#This Row],[Proyecto]],D$2:D2392)</f>
        <v>33</v>
      </c>
      <c r="H2392">
        <f>SUMIF(C$2:C2392,Historico_y_Forms[[#This Row],[Proyecto]],F$2:F2392)</f>
        <v>0</v>
      </c>
      <c r="I2392">
        <f>VLOOKUP(Historico_y_Forms[[#This Row],[Proyecto]],Dim_Proyectos[[#All],[Proyecto]:[Fecha de terminacion]],5,0)-Historico_y_Forms[[#This Row],[Ventas acumuladas]]+Historico_y_Forms[[#This Row],[Desistimientos acumulados]]</f>
        <v>307</v>
      </c>
      <c r="J2392">
        <f>SUMIF(C$2:C2392,Historico_y_Forms[[#This Row],[Proyecto]],E$2:E2392)</f>
        <v>15</v>
      </c>
    </row>
    <row r="2393" spans="1:10" x14ac:dyDescent="0.25">
      <c r="A2393" s="167">
        <v>44742</v>
      </c>
      <c r="B2393">
        <v>13</v>
      </c>
      <c r="C2393" t="s">
        <v>133</v>
      </c>
      <c r="D2393">
        <v>6</v>
      </c>
      <c r="E2393">
        <v>10</v>
      </c>
      <c r="F2393">
        <v>3</v>
      </c>
      <c r="G2393">
        <f>SUMIF(C$2:C2393,Historico_y_Forms[[#This Row],[Proyecto]],D$2:D2393)</f>
        <v>332</v>
      </c>
      <c r="H2393">
        <f>SUMIF(C$2:C2393,Historico_y_Forms[[#This Row],[Proyecto]],F$2:F2393)</f>
        <v>43</v>
      </c>
      <c r="I2393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393">
        <f>SUMIF(C$2:C2393,Historico_y_Forms[[#This Row],[Proyecto]],E$2:E2393)</f>
        <v>160</v>
      </c>
    </row>
    <row r="2394" spans="1:10" x14ac:dyDescent="0.25">
      <c r="A2394" s="167">
        <v>44742</v>
      </c>
      <c r="B2394">
        <v>14</v>
      </c>
      <c r="C2394" t="s">
        <v>134</v>
      </c>
      <c r="D2394">
        <v>13</v>
      </c>
      <c r="E2394">
        <v>10</v>
      </c>
      <c r="F2394">
        <v>2</v>
      </c>
      <c r="G2394">
        <f>SUMIF(C$2:C2394,Historico_y_Forms[[#This Row],[Proyecto]],D$2:D2394)</f>
        <v>149</v>
      </c>
      <c r="H2394">
        <f>SUMIF(C$2:C2394,Historico_y_Forms[[#This Row],[Proyecto]],F$2:F2394)</f>
        <v>8</v>
      </c>
      <c r="I2394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2394">
        <f>SUMIF(C$2:C2394,Historico_y_Forms[[#This Row],[Proyecto]],E$2:E2394)</f>
        <v>170</v>
      </c>
    </row>
    <row r="2395" spans="1:10" x14ac:dyDescent="0.25">
      <c r="A2395" s="167">
        <v>44742</v>
      </c>
      <c r="B2395">
        <v>15</v>
      </c>
      <c r="C2395" t="s">
        <v>135</v>
      </c>
      <c r="D2395">
        <v>0</v>
      </c>
      <c r="E2395">
        <v>0</v>
      </c>
      <c r="F2395">
        <v>0</v>
      </c>
      <c r="G2395">
        <f>SUMIF(C$2:C2395,Historico_y_Forms[[#This Row],[Proyecto]],D$2:D2395)</f>
        <v>0</v>
      </c>
      <c r="H2395">
        <f>SUMIF(C$2:C2395,Historico_y_Forms[[#This Row],[Proyecto]],F$2:F2395)</f>
        <v>0</v>
      </c>
      <c r="I239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395">
        <f>SUMIF(C$2:C2395,Historico_y_Forms[[#This Row],[Proyecto]],E$2:E2395)</f>
        <v>0</v>
      </c>
    </row>
    <row r="2396" spans="1:10" x14ac:dyDescent="0.25">
      <c r="A2396" s="167">
        <v>44742</v>
      </c>
      <c r="B2396">
        <v>41</v>
      </c>
      <c r="C2396" t="s">
        <v>150</v>
      </c>
      <c r="D2396">
        <v>0</v>
      </c>
      <c r="E2396">
        <v>0</v>
      </c>
      <c r="F2396">
        <v>0</v>
      </c>
      <c r="G2396">
        <f>SUMIF(C$2:C2396,Historico_y_Forms[[#This Row],[Proyecto]],D$2:D2396)</f>
        <v>158</v>
      </c>
      <c r="H2396">
        <f>SUMIF(C$2:C2396,Historico_y_Forms[[#This Row],[Proyecto]],F$2:F2396)</f>
        <v>2</v>
      </c>
      <c r="I23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396">
        <f>SUMIF(C$2:C2396,Historico_y_Forms[[#This Row],[Proyecto]],E$2:E2396)</f>
        <v>156</v>
      </c>
    </row>
    <row r="2397" spans="1:10" x14ac:dyDescent="0.25">
      <c r="A2397" s="167">
        <v>44742</v>
      </c>
      <c r="B2397">
        <v>10</v>
      </c>
      <c r="C2397" t="s">
        <v>81</v>
      </c>
      <c r="D2397">
        <v>4</v>
      </c>
      <c r="E2397">
        <v>0</v>
      </c>
      <c r="F2397">
        <v>5</v>
      </c>
      <c r="G2397">
        <f>SUMIF(C$2:C2397,Historico_y_Forms[[#This Row],[Proyecto]],D$2:D2397)</f>
        <v>199</v>
      </c>
      <c r="H2397">
        <f>SUMIF(C$2:C2397,Historico_y_Forms[[#This Row],[Proyecto]],F$2:F2397)</f>
        <v>11</v>
      </c>
      <c r="I239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397">
        <f>SUMIF(C$2:C2397,Historico_y_Forms[[#This Row],[Proyecto]],E$2:E2397)</f>
        <v>158</v>
      </c>
    </row>
    <row r="2398" spans="1:10" x14ac:dyDescent="0.25">
      <c r="A2398" s="167">
        <v>44742</v>
      </c>
      <c r="B2398">
        <v>23</v>
      </c>
      <c r="C2398" t="s">
        <v>142</v>
      </c>
      <c r="D2398">
        <v>0</v>
      </c>
      <c r="E2398">
        <v>0</v>
      </c>
      <c r="F2398">
        <v>0</v>
      </c>
      <c r="G2398">
        <f>SUMIF(C$2:C2398,Historico_y_Forms[[#This Row],[Proyecto]],D$2:D2398)</f>
        <v>105</v>
      </c>
      <c r="H2398">
        <f>SUMIF(C$2:C2398,Historico_y_Forms[[#This Row],[Proyecto]],F$2:F2398)</f>
        <v>4</v>
      </c>
      <c r="I239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98">
        <f>SUMIF(C$2:C2398,Historico_y_Forms[[#This Row],[Proyecto]],E$2:E2398)</f>
        <v>0</v>
      </c>
    </row>
    <row r="2399" spans="1:10" x14ac:dyDescent="0.25">
      <c r="A2399" s="167">
        <v>44742</v>
      </c>
      <c r="B2399">
        <v>24</v>
      </c>
      <c r="C2399" t="s">
        <v>143</v>
      </c>
      <c r="D2399">
        <v>0</v>
      </c>
      <c r="E2399">
        <v>0</v>
      </c>
      <c r="F2399">
        <v>0</v>
      </c>
      <c r="G2399">
        <f>SUMIF(C$2:C2399,Historico_y_Forms[[#This Row],[Proyecto]],D$2:D2399)</f>
        <v>124</v>
      </c>
      <c r="H2399">
        <f>SUMIF(C$2:C2399,Historico_y_Forms[[#This Row],[Proyecto]],F$2:F2399)</f>
        <v>23</v>
      </c>
      <c r="I23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399">
        <f>SUMIF(C$2:C2399,Historico_y_Forms[[#This Row],[Proyecto]],E$2:E2399)</f>
        <v>102</v>
      </c>
    </row>
    <row r="2400" spans="1:10" x14ac:dyDescent="0.25">
      <c r="A2400" s="167">
        <v>44742</v>
      </c>
      <c r="B2400">
        <v>25</v>
      </c>
      <c r="C2400" t="s">
        <v>92</v>
      </c>
      <c r="D2400">
        <v>1</v>
      </c>
      <c r="E2400">
        <v>2</v>
      </c>
      <c r="F2400">
        <v>0</v>
      </c>
      <c r="G2400">
        <f>SUMIF(C$2:C2400,Historico_y_Forms[[#This Row],[Proyecto]],D$2:D2400)</f>
        <v>30</v>
      </c>
      <c r="H2400">
        <f>SUMIF(C$2:C2400,Historico_y_Forms[[#This Row],[Proyecto]],F$2:F2400)</f>
        <v>0</v>
      </c>
      <c r="I2400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2400">
        <f>SUMIF(C$2:C2400,Historico_y_Forms[[#This Row],[Proyecto]],E$2:E2400)</f>
        <v>17</v>
      </c>
    </row>
    <row r="2401" spans="1:10" x14ac:dyDescent="0.25">
      <c r="A2401" s="167">
        <v>44742</v>
      </c>
      <c r="B2401">
        <v>26</v>
      </c>
      <c r="C2401" t="s">
        <v>141</v>
      </c>
      <c r="D2401">
        <v>0</v>
      </c>
      <c r="E2401">
        <v>3</v>
      </c>
      <c r="F2401">
        <v>0</v>
      </c>
      <c r="G2401">
        <f>SUMIF(C$2:C2401,Historico_y_Forms[[#This Row],[Proyecto]],D$2:D2401)</f>
        <v>106</v>
      </c>
      <c r="H2401">
        <f>SUMIF(C$2:C2401,Historico_y_Forms[[#This Row],[Proyecto]],F$2:F2401)</f>
        <v>0</v>
      </c>
      <c r="I240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401">
        <f>SUMIF(C$2:C2401,Historico_y_Forms[[#This Row],[Proyecto]],E$2:E2401)</f>
        <v>89</v>
      </c>
    </row>
    <row r="2402" spans="1:10" x14ac:dyDescent="0.25">
      <c r="A2402" s="167">
        <v>44742</v>
      </c>
      <c r="B2402">
        <v>7</v>
      </c>
      <c r="C2402" t="s">
        <v>128</v>
      </c>
      <c r="D2402">
        <v>0</v>
      </c>
      <c r="E2402">
        <v>0</v>
      </c>
      <c r="F2402">
        <v>2</v>
      </c>
      <c r="G2402">
        <f>SUMIF(C$2:C2402,Historico_y_Forms[[#This Row],[Proyecto]],D$2:D2402)</f>
        <v>160</v>
      </c>
      <c r="H2402">
        <f>SUMIF(C$2:C2402,Historico_y_Forms[[#This Row],[Proyecto]],F$2:F2402)</f>
        <v>3</v>
      </c>
      <c r="I240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402">
        <f>SUMIF(C$2:C2402,Historico_y_Forms[[#This Row],[Proyecto]],E$2:E2402)</f>
        <v>160</v>
      </c>
    </row>
    <row r="2403" spans="1:10" x14ac:dyDescent="0.25">
      <c r="A2403" s="167">
        <v>44742</v>
      </c>
      <c r="B2403">
        <v>27</v>
      </c>
      <c r="C2403" t="s">
        <v>30</v>
      </c>
      <c r="D2403">
        <v>0</v>
      </c>
      <c r="E2403">
        <v>0</v>
      </c>
      <c r="F2403">
        <v>0</v>
      </c>
      <c r="G2403">
        <f>SUMIF(C$2:C2403,Historico_y_Forms[[#This Row],[Proyecto]],D$2:D2403)</f>
        <v>0</v>
      </c>
      <c r="H2403">
        <f>SUMIF(C$2:C2403,Historico_y_Forms[[#This Row],[Proyecto]],F$2:F2403)</f>
        <v>0</v>
      </c>
      <c r="I240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03">
        <f>SUMIF(C$2:C2403,Historico_y_Forms[[#This Row],[Proyecto]],E$2:E2403)</f>
        <v>0</v>
      </c>
    </row>
    <row r="2404" spans="1:10" x14ac:dyDescent="0.25">
      <c r="A2404" s="167">
        <v>44742</v>
      </c>
      <c r="B2404">
        <v>28</v>
      </c>
      <c r="C2404" t="s">
        <v>31</v>
      </c>
      <c r="D2404">
        <v>0</v>
      </c>
      <c r="E2404">
        <v>0</v>
      </c>
      <c r="F2404">
        <v>0</v>
      </c>
      <c r="G2404">
        <f>SUMIF(C$2:C2404,Historico_y_Forms[[#This Row],[Proyecto]],D$2:D2404)</f>
        <v>0</v>
      </c>
      <c r="H2404">
        <f>SUMIF(C$2:C2404,Historico_y_Forms[[#This Row],[Proyecto]],F$2:F2404)</f>
        <v>0</v>
      </c>
      <c r="I24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04">
        <f>SUMIF(C$2:C2404,Historico_y_Forms[[#This Row],[Proyecto]],E$2:E2404)</f>
        <v>0</v>
      </c>
    </row>
    <row r="2405" spans="1:10" x14ac:dyDescent="0.25">
      <c r="A2405" s="167">
        <v>44742</v>
      </c>
      <c r="B2405">
        <v>44</v>
      </c>
      <c r="C2405" t="s">
        <v>154</v>
      </c>
      <c r="D2405">
        <v>0</v>
      </c>
      <c r="E2405">
        <v>0</v>
      </c>
      <c r="F2405">
        <v>0</v>
      </c>
      <c r="G2405">
        <f>SUMIF(C$2:C2405,Historico_y_Forms[[#This Row],[Proyecto]],D$2:D2405)</f>
        <v>100</v>
      </c>
      <c r="H2405">
        <f>SUMIF(C$2:C2405,Historico_y_Forms[[#This Row],[Proyecto]],F$2:F2405)</f>
        <v>11</v>
      </c>
      <c r="I240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405">
        <f>SUMIF(C$2:C2405,Historico_y_Forms[[#This Row],[Proyecto]],E$2:E2405)</f>
        <v>96</v>
      </c>
    </row>
    <row r="2406" spans="1:10" x14ac:dyDescent="0.25">
      <c r="A2406" s="167">
        <v>44742</v>
      </c>
      <c r="B2406">
        <v>37</v>
      </c>
      <c r="C2406" t="s">
        <v>146</v>
      </c>
      <c r="D2406">
        <v>0</v>
      </c>
      <c r="E2406">
        <v>0</v>
      </c>
      <c r="F2406">
        <v>0</v>
      </c>
      <c r="G2406">
        <f>SUMIF(C$2:C2406,Historico_y_Forms[[#This Row],[Proyecto]],D$2:D2406)</f>
        <v>195</v>
      </c>
      <c r="H2406">
        <f>SUMIF(C$2:C2406,Historico_y_Forms[[#This Row],[Proyecto]],F$2:F2406)</f>
        <v>1</v>
      </c>
      <c r="I240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06">
        <f>SUMIF(C$2:C2406,Historico_y_Forms[[#This Row],[Proyecto]],E$2:E2406)</f>
        <v>196</v>
      </c>
    </row>
    <row r="2407" spans="1:10" x14ac:dyDescent="0.25">
      <c r="A2407" s="167">
        <v>44742</v>
      </c>
      <c r="B2407">
        <v>6</v>
      </c>
      <c r="C2407" t="s">
        <v>127</v>
      </c>
      <c r="D2407">
        <v>1</v>
      </c>
      <c r="E2407">
        <v>0</v>
      </c>
      <c r="F2407">
        <v>1</v>
      </c>
      <c r="G2407">
        <f>SUMIF(C$2:C2407,Historico_y_Forms[[#This Row],[Proyecto]],D$2:D2407)</f>
        <v>208</v>
      </c>
      <c r="H2407">
        <f>SUMIF(C$2:C2407,Historico_y_Forms[[#This Row],[Proyecto]],F$2:F2407)</f>
        <v>28</v>
      </c>
      <c r="I240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07">
        <f>SUMIF(C$2:C2407,Historico_y_Forms[[#This Row],[Proyecto]],E$2:E2407)</f>
        <v>180</v>
      </c>
    </row>
    <row r="2408" spans="1:10" x14ac:dyDescent="0.25">
      <c r="A2408" s="167">
        <v>44742</v>
      </c>
      <c r="B2408">
        <v>5</v>
      </c>
      <c r="C2408" t="s">
        <v>125</v>
      </c>
      <c r="D2408">
        <v>1</v>
      </c>
      <c r="E2408">
        <v>0</v>
      </c>
      <c r="F2408">
        <v>1</v>
      </c>
      <c r="G2408">
        <f>SUMIF(C$2:C2408,Historico_y_Forms[[#This Row],[Proyecto]],D$2:D2408)</f>
        <v>243</v>
      </c>
      <c r="H2408">
        <f>SUMIF(C$2:C2408,Historico_y_Forms[[#This Row],[Proyecto]],F$2:F2408)</f>
        <v>27</v>
      </c>
      <c r="I24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08">
        <f>SUMIF(C$2:C2408,Historico_y_Forms[[#This Row],[Proyecto]],E$2:E2408)</f>
        <v>216</v>
      </c>
    </row>
    <row r="2409" spans="1:10" x14ac:dyDescent="0.25">
      <c r="A2409" s="167">
        <v>44742</v>
      </c>
      <c r="B2409">
        <v>38</v>
      </c>
      <c r="C2409" t="s">
        <v>147</v>
      </c>
      <c r="D2409">
        <v>0</v>
      </c>
      <c r="E2409">
        <v>0</v>
      </c>
      <c r="F2409">
        <v>0</v>
      </c>
      <c r="G2409">
        <f>SUMIF(C$2:C2409,Historico_y_Forms[[#This Row],[Proyecto]],D$2:D2409)</f>
        <v>196</v>
      </c>
      <c r="H2409">
        <f>SUMIF(C$2:C2409,Historico_y_Forms[[#This Row],[Proyecto]],F$2:F2409)</f>
        <v>5</v>
      </c>
      <c r="I24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09">
        <f>SUMIF(C$2:C2409,Historico_y_Forms[[#This Row],[Proyecto]],E$2:E2409)</f>
        <v>0</v>
      </c>
    </row>
    <row r="2410" spans="1:10" x14ac:dyDescent="0.25">
      <c r="A2410" s="167">
        <v>44742</v>
      </c>
      <c r="B2410">
        <v>4</v>
      </c>
      <c r="C2410" t="s">
        <v>126</v>
      </c>
      <c r="D2410">
        <v>0</v>
      </c>
      <c r="E2410">
        <v>0</v>
      </c>
      <c r="F2410">
        <v>0</v>
      </c>
      <c r="G2410">
        <f>SUMIF(C$2:C2410,Historico_y_Forms[[#This Row],[Proyecto]],D$2:D2410)</f>
        <v>289</v>
      </c>
      <c r="H2410">
        <f>SUMIF(C$2:C2410,Historico_y_Forms[[#This Row],[Proyecto]],F$2:F2410)</f>
        <v>49</v>
      </c>
      <c r="I241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10">
        <f>SUMIF(C$2:C2410,Historico_y_Forms[[#This Row],[Proyecto]],E$2:E2410)</f>
        <v>8791</v>
      </c>
    </row>
    <row r="2411" spans="1:10" x14ac:dyDescent="0.25">
      <c r="A2411" s="167">
        <v>44742</v>
      </c>
      <c r="B2411">
        <v>8</v>
      </c>
      <c r="C2411" t="s">
        <v>77</v>
      </c>
      <c r="D2411">
        <v>2</v>
      </c>
      <c r="E2411">
        <v>2</v>
      </c>
      <c r="F2411">
        <v>1</v>
      </c>
      <c r="G2411">
        <f>SUMIF(C$2:C2411,Historico_y_Forms[[#This Row],[Proyecto]],D$2:D2411)</f>
        <v>164</v>
      </c>
      <c r="H2411">
        <f>SUMIF(C$2:C2411,Historico_y_Forms[[#This Row],[Proyecto]],F$2:F2411)</f>
        <v>33</v>
      </c>
      <c r="I2411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2411">
        <f>SUMIF(C$2:C2411,Historico_y_Forms[[#This Row],[Proyecto]],E$2:E2411)</f>
        <v>141</v>
      </c>
    </row>
    <row r="2412" spans="1:10" x14ac:dyDescent="0.25">
      <c r="A2412" s="167">
        <v>44742</v>
      </c>
      <c r="B2412">
        <v>18</v>
      </c>
      <c r="C2412" t="s">
        <v>152</v>
      </c>
      <c r="D2412">
        <v>0</v>
      </c>
      <c r="E2412">
        <v>0</v>
      </c>
      <c r="F2412">
        <v>0</v>
      </c>
      <c r="G2412">
        <f>SUMIF(C$2:C2412,Historico_y_Forms[[#This Row],[Proyecto]],D$2:D2412)</f>
        <v>174</v>
      </c>
      <c r="H2412">
        <f>SUMIF(C$2:C2412,Historico_y_Forms[[#This Row],[Proyecto]],F$2:F2412)</f>
        <v>10</v>
      </c>
      <c r="I241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12">
        <f>SUMIF(C$2:C2412,Historico_y_Forms[[#This Row],[Proyecto]],E$2:E2412)</f>
        <v>176</v>
      </c>
    </row>
    <row r="2413" spans="1:10" x14ac:dyDescent="0.25">
      <c r="A2413" s="167">
        <v>44742</v>
      </c>
      <c r="B2413">
        <v>19</v>
      </c>
      <c r="C2413" t="s">
        <v>138</v>
      </c>
      <c r="D2413">
        <v>0</v>
      </c>
      <c r="E2413">
        <v>0</v>
      </c>
      <c r="F2413">
        <v>0</v>
      </c>
      <c r="G2413">
        <f>SUMIF(C$2:C2413,Historico_y_Forms[[#This Row],[Proyecto]],D$2:D2413)</f>
        <v>201</v>
      </c>
      <c r="H2413">
        <f>SUMIF(C$2:C2413,Historico_y_Forms[[#This Row],[Proyecto]],F$2:F2413)</f>
        <v>26</v>
      </c>
      <c r="I24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13">
        <f>SUMIF(C$2:C2413,Historico_y_Forms[[#This Row],[Proyecto]],E$2:E2413)</f>
        <v>176</v>
      </c>
    </row>
    <row r="2414" spans="1:10" x14ac:dyDescent="0.25">
      <c r="A2414" s="167">
        <v>44742</v>
      </c>
      <c r="B2414">
        <v>20</v>
      </c>
      <c r="C2414" t="s">
        <v>88</v>
      </c>
      <c r="D2414">
        <v>3</v>
      </c>
      <c r="E2414">
        <v>5</v>
      </c>
      <c r="F2414">
        <v>2</v>
      </c>
      <c r="G2414">
        <f>SUMIF(C$2:C2414,Historico_y_Forms[[#This Row],[Proyecto]],D$2:D2414)</f>
        <v>180</v>
      </c>
      <c r="H2414">
        <f>SUMIF(C$2:C2414,Historico_y_Forms[[#This Row],[Proyecto]],F$2:F2414)</f>
        <v>19</v>
      </c>
      <c r="I2414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414">
        <f>SUMIF(C$2:C2414,Historico_y_Forms[[#This Row],[Proyecto]],E$2:E2414)</f>
        <v>138</v>
      </c>
    </row>
    <row r="2415" spans="1:10" x14ac:dyDescent="0.25">
      <c r="A2415" s="167">
        <v>44742</v>
      </c>
      <c r="B2415">
        <v>45</v>
      </c>
      <c r="C2415" t="s">
        <v>155</v>
      </c>
      <c r="D2415">
        <v>0</v>
      </c>
      <c r="E2415">
        <v>0</v>
      </c>
      <c r="F2415">
        <v>0</v>
      </c>
      <c r="G2415">
        <f>SUMIF(C$2:C2415,Historico_y_Forms[[#This Row],[Proyecto]],D$2:D2415)</f>
        <v>133</v>
      </c>
      <c r="H2415">
        <f>SUMIF(C$2:C2415,Historico_y_Forms[[#This Row],[Proyecto]],F$2:F2415)</f>
        <v>2</v>
      </c>
      <c r="I241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415">
        <f>SUMIF(C$2:C2415,Historico_y_Forms[[#This Row],[Proyecto]],E$2:E2415)</f>
        <v>0</v>
      </c>
    </row>
    <row r="2416" spans="1:10" x14ac:dyDescent="0.25">
      <c r="A2416" s="167">
        <v>44742</v>
      </c>
      <c r="B2416">
        <v>31</v>
      </c>
      <c r="C2416" t="s">
        <v>97</v>
      </c>
      <c r="D2416">
        <v>0</v>
      </c>
      <c r="E2416">
        <v>0</v>
      </c>
      <c r="F2416">
        <v>0</v>
      </c>
      <c r="G2416">
        <f>SUMIF(C$2:C2416,Historico_y_Forms[[#This Row],[Proyecto]],D$2:D2416)</f>
        <v>0</v>
      </c>
      <c r="H2416">
        <f>SUMIF(C$2:C2416,Historico_y_Forms[[#This Row],[Proyecto]],F$2:F2416)</f>
        <v>0</v>
      </c>
      <c r="I241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16">
        <f>SUMIF(C$2:C2416,Historico_y_Forms[[#This Row],[Proyecto]],E$2:E2416)</f>
        <v>0</v>
      </c>
    </row>
    <row r="2417" spans="1:10" x14ac:dyDescent="0.25">
      <c r="A2417" s="167">
        <v>44742</v>
      </c>
      <c r="B2417">
        <v>32</v>
      </c>
      <c r="C2417" t="s">
        <v>100</v>
      </c>
      <c r="D2417">
        <v>0</v>
      </c>
      <c r="E2417">
        <v>0</v>
      </c>
      <c r="F2417">
        <v>0</v>
      </c>
      <c r="G2417">
        <f>SUMIF(C$2:C2417,Historico_y_Forms[[#This Row],[Proyecto]],D$2:D2417)</f>
        <v>0</v>
      </c>
      <c r="H2417">
        <f>SUMIF(C$2:C2417,Historico_y_Forms[[#This Row],[Proyecto]],F$2:F2417)</f>
        <v>0</v>
      </c>
      <c r="I241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17">
        <f>SUMIF(C$2:C2417,Historico_y_Forms[[#This Row],[Proyecto]],E$2:E2417)</f>
        <v>0</v>
      </c>
    </row>
    <row r="2418" spans="1:10" x14ac:dyDescent="0.25">
      <c r="A2418" s="167">
        <v>44742</v>
      </c>
      <c r="B2418">
        <v>33</v>
      </c>
      <c r="C2418" t="s">
        <v>101</v>
      </c>
      <c r="D2418">
        <v>0</v>
      </c>
      <c r="E2418">
        <v>0</v>
      </c>
      <c r="F2418">
        <v>0</v>
      </c>
      <c r="G2418">
        <f>SUMIF(C$2:C2418,Historico_y_Forms[[#This Row],[Proyecto]],D$2:D2418)</f>
        <v>0</v>
      </c>
      <c r="H2418">
        <f>SUMIF(C$2:C2418,Historico_y_Forms[[#This Row],[Proyecto]],F$2:F2418)</f>
        <v>0</v>
      </c>
      <c r="I241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18">
        <f>SUMIF(C$2:C2418,Historico_y_Forms[[#This Row],[Proyecto]],E$2:E2418)</f>
        <v>0</v>
      </c>
    </row>
    <row r="2419" spans="1:10" x14ac:dyDescent="0.25">
      <c r="A2419" s="167">
        <v>44742</v>
      </c>
      <c r="B2419">
        <v>34</v>
      </c>
      <c r="C2419" t="s">
        <v>102</v>
      </c>
      <c r="D2419">
        <v>0</v>
      </c>
      <c r="E2419">
        <v>0</v>
      </c>
      <c r="F2419">
        <v>0</v>
      </c>
      <c r="G2419">
        <f>SUMIF(C$2:C2419,Historico_y_Forms[[#This Row],[Proyecto]],D$2:D2419)</f>
        <v>0</v>
      </c>
      <c r="H2419">
        <f>SUMIF(C$2:C2419,Historico_y_Forms[[#This Row],[Proyecto]],F$2:F2419)</f>
        <v>0</v>
      </c>
      <c r="I241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419">
        <f>SUMIF(C$2:C2419,Historico_y_Forms[[#This Row],[Proyecto]],E$2:E2419)</f>
        <v>0</v>
      </c>
    </row>
    <row r="2420" spans="1:10" x14ac:dyDescent="0.25">
      <c r="A2420" s="167">
        <v>44742</v>
      </c>
      <c r="B2420">
        <v>29</v>
      </c>
      <c r="C2420" t="s">
        <v>32</v>
      </c>
      <c r="D2420">
        <v>0</v>
      </c>
      <c r="E2420">
        <v>0</v>
      </c>
      <c r="F2420">
        <v>0</v>
      </c>
      <c r="G2420">
        <f>SUMIF(C$2:C2420,Historico_y_Forms[[#This Row],[Proyecto]],D$2:D2420)</f>
        <v>0</v>
      </c>
      <c r="H2420">
        <f>SUMIF(C$2:C2420,Historico_y_Forms[[#This Row],[Proyecto]],F$2:F2420)</f>
        <v>0</v>
      </c>
      <c r="I242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20">
        <f>SUMIF(C$2:C2420,Historico_y_Forms[[#This Row],[Proyecto]],E$2:E2420)</f>
        <v>0</v>
      </c>
    </row>
    <row r="2421" spans="1:10" x14ac:dyDescent="0.25">
      <c r="A2421" s="167">
        <v>44742</v>
      </c>
      <c r="B2421">
        <v>30</v>
      </c>
      <c r="C2421" t="s">
        <v>33</v>
      </c>
      <c r="D2421">
        <v>0</v>
      </c>
      <c r="E2421">
        <v>0</v>
      </c>
      <c r="F2421">
        <v>0</v>
      </c>
      <c r="G2421">
        <f>SUMIF(C$2:C2421,Historico_y_Forms[[#This Row],[Proyecto]],D$2:D2421)</f>
        <v>0</v>
      </c>
      <c r="H2421">
        <f>SUMIF(C$2:C2421,Historico_y_Forms[[#This Row],[Proyecto]],F$2:F2421)</f>
        <v>0</v>
      </c>
      <c r="I242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21">
        <f>SUMIF(C$2:C2421,Historico_y_Forms[[#This Row],[Proyecto]],E$2:E2421)</f>
        <v>0</v>
      </c>
    </row>
    <row r="2422" spans="1:10" x14ac:dyDescent="0.25">
      <c r="A2422" s="167">
        <v>44742</v>
      </c>
      <c r="B2422">
        <v>9</v>
      </c>
      <c r="C2422" t="s">
        <v>130</v>
      </c>
      <c r="D2422">
        <v>23</v>
      </c>
      <c r="E2422">
        <v>10</v>
      </c>
      <c r="F2422">
        <v>0</v>
      </c>
      <c r="G2422">
        <f>SUMIF(C$2:C2422,Historico_y_Forms[[#This Row],[Proyecto]],D$2:D2422)</f>
        <v>136</v>
      </c>
      <c r="H2422">
        <f>SUMIF(C$2:C2422,Historico_y_Forms[[#This Row],[Proyecto]],F$2:F2422)</f>
        <v>2</v>
      </c>
      <c r="I2422">
        <f>VLOOKUP(Historico_y_Forms[[#This Row],[Proyecto]],Dim_Proyectos[[#All],[Proyecto]:[Fecha de terminacion]],5,0)-Historico_y_Forms[[#This Row],[Ventas acumuladas]]+Historico_y_Forms[[#This Row],[Desistimientos acumulados]]</f>
        <v>214</v>
      </c>
      <c r="J2422">
        <f>SUMIF(C$2:C2422,Historico_y_Forms[[#This Row],[Proyecto]],E$2:E2422)</f>
        <v>120</v>
      </c>
    </row>
    <row r="2423" spans="1:10" x14ac:dyDescent="0.25">
      <c r="A2423" s="167">
        <v>44742</v>
      </c>
      <c r="B2423">
        <v>35</v>
      </c>
      <c r="C2423" t="s">
        <v>144</v>
      </c>
      <c r="D2423">
        <v>22</v>
      </c>
      <c r="E2423">
        <v>8</v>
      </c>
      <c r="F2423">
        <v>0</v>
      </c>
      <c r="G2423">
        <f>SUMIF(C$2:C2423,Historico_y_Forms[[#This Row],[Proyecto]],D$2:D2423)</f>
        <v>43</v>
      </c>
      <c r="H2423">
        <f>SUMIF(C$2:C2423,Historico_y_Forms[[#This Row],[Proyecto]],F$2:F2423)</f>
        <v>0</v>
      </c>
      <c r="I2423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2423">
        <f>SUMIF(C$2:C2423,Historico_y_Forms[[#This Row],[Proyecto]],E$2:E2423)</f>
        <v>32</v>
      </c>
    </row>
    <row r="2424" spans="1:10" x14ac:dyDescent="0.25">
      <c r="A2424" s="167">
        <v>44742</v>
      </c>
      <c r="B2424">
        <v>42</v>
      </c>
      <c r="C2424" t="s">
        <v>151</v>
      </c>
      <c r="D2424">
        <v>0</v>
      </c>
      <c r="E2424">
        <v>0</v>
      </c>
      <c r="F2424">
        <v>0</v>
      </c>
      <c r="G2424">
        <f>SUMIF(C$2:C2424,Historico_y_Forms[[#This Row],[Proyecto]],D$2:D2424)</f>
        <v>321</v>
      </c>
      <c r="H2424">
        <f>SUMIF(C$2:C2424,Historico_y_Forms[[#This Row],[Proyecto]],F$2:F2424)</f>
        <v>15</v>
      </c>
      <c r="I242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424">
        <f>SUMIF(C$2:C2424,Historico_y_Forms[[#This Row],[Proyecto]],E$2:E2424)</f>
        <v>250</v>
      </c>
    </row>
    <row r="2425" spans="1:10" x14ac:dyDescent="0.25">
      <c r="A2425" s="167">
        <v>44742</v>
      </c>
      <c r="B2425">
        <v>39</v>
      </c>
      <c r="C2425" t="s">
        <v>178</v>
      </c>
      <c r="D2425">
        <v>0</v>
      </c>
      <c r="E2425">
        <v>0</v>
      </c>
      <c r="F2425">
        <v>0</v>
      </c>
      <c r="G2425">
        <f>SUMIF(C$2:C2425,Historico_y_Forms[[#This Row],[Proyecto]],D$2:D2425)</f>
        <v>184</v>
      </c>
      <c r="H2425">
        <f>SUMIF(C$2:C2425,Historico_y_Forms[[#This Row],[Proyecto]],F$2:F2425)</f>
        <v>12</v>
      </c>
      <c r="I242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25">
        <f>SUMIF(C$2:C2425,Historico_y_Forms[[#This Row],[Proyecto]],E$2:E2425)</f>
        <v>149</v>
      </c>
    </row>
    <row r="2426" spans="1:10" x14ac:dyDescent="0.25">
      <c r="A2426" s="167">
        <v>44742</v>
      </c>
      <c r="B2426">
        <v>36</v>
      </c>
      <c r="C2426" t="s">
        <v>145</v>
      </c>
      <c r="D2426">
        <v>0</v>
      </c>
      <c r="E2426">
        <v>0</v>
      </c>
      <c r="F2426">
        <v>0</v>
      </c>
      <c r="G2426">
        <f>SUMIF(C$2:C2426,Historico_y_Forms[[#This Row],[Proyecto]],D$2:D2426)</f>
        <v>243</v>
      </c>
      <c r="H2426">
        <f>SUMIF(C$2:C2426,Historico_y_Forms[[#This Row],[Proyecto]],F$2:F2426)</f>
        <v>11</v>
      </c>
      <c r="I24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426">
        <f>SUMIF(C$2:C2426,Historico_y_Forms[[#This Row],[Proyecto]],E$2:E2426)</f>
        <v>240</v>
      </c>
    </row>
    <row r="2427" spans="1:10" x14ac:dyDescent="0.25">
      <c r="A2427" s="167">
        <v>44742</v>
      </c>
      <c r="B2427">
        <v>43</v>
      </c>
      <c r="C2427" t="s">
        <v>153</v>
      </c>
      <c r="D2427">
        <v>0</v>
      </c>
      <c r="E2427">
        <v>0</v>
      </c>
      <c r="F2427">
        <v>0</v>
      </c>
      <c r="G2427">
        <f>SUMIF(C$2:C2427,Historico_y_Forms[[#This Row],[Proyecto]],D$2:D2427)</f>
        <v>89</v>
      </c>
      <c r="H2427">
        <f>SUMIF(C$2:C2427,Historico_y_Forms[[#This Row],[Proyecto]],F$2:F2427)</f>
        <v>6</v>
      </c>
      <c r="I242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427">
        <f>SUMIF(C$2:C2427,Historico_y_Forms[[#This Row],[Proyecto]],E$2:E2427)</f>
        <v>24</v>
      </c>
    </row>
    <row r="2428" spans="1:10" x14ac:dyDescent="0.25">
      <c r="A2428" s="167">
        <v>44742</v>
      </c>
      <c r="B2428">
        <v>21</v>
      </c>
      <c r="C2428" t="s">
        <v>139</v>
      </c>
      <c r="D2428">
        <v>0</v>
      </c>
      <c r="E2428">
        <v>0</v>
      </c>
      <c r="F2428">
        <v>0</v>
      </c>
      <c r="G2428">
        <f>SUMIF(C$2:C2428,Historico_y_Forms[[#This Row],[Proyecto]],D$2:D2428)</f>
        <v>50</v>
      </c>
      <c r="H2428">
        <f>SUMIF(C$2:C2428,Historico_y_Forms[[#This Row],[Proyecto]],F$2:F2428)</f>
        <v>2</v>
      </c>
      <c r="I2428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428">
        <f>SUMIF(C$2:C2428,Historico_y_Forms[[#This Row],[Proyecto]],E$2:E2428)</f>
        <v>48</v>
      </c>
    </row>
    <row r="2429" spans="1:10" x14ac:dyDescent="0.25">
      <c r="A2429" s="167">
        <v>44742</v>
      </c>
      <c r="B2429">
        <v>2</v>
      </c>
      <c r="C2429" t="s">
        <v>51</v>
      </c>
      <c r="D2429">
        <v>0</v>
      </c>
      <c r="E2429">
        <v>0</v>
      </c>
      <c r="F2429">
        <v>2</v>
      </c>
      <c r="G2429">
        <f>SUMIF(C$2:C2429,Historico_y_Forms[[#This Row],[Proyecto]],D$2:D2429)</f>
        <v>247</v>
      </c>
      <c r="H2429">
        <f>SUMIF(C$2:C2429,Historico_y_Forms[[#This Row],[Proyecto]],F$2:F2429)</f>
        <v>21</v>
      </c>
      <c r="I242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29">
        <f>SUMIF(C$2:C2429,Historico_y_Forms[[#This Row],[Proyecto]],E$2:E2429)</f>
        <v>228</v>
      </c>
    </row>
    <row r="2430" spans="1:10" x14ac:dyDescent="0.25">
      <c r="A2430" s="167">
        <v>44742</v>
      </c>
      <c r="B2430">
        <v>3</v>
      </c>
      <c r="C2430" t="s">
        <v>52</v>
      </c>
      <c r="D2430">
        <v>4</v>
      </c>
      <c r="E2430">
        <v>15</v>
      </c>
      <c r="F2430">
        <v>3</v>
      </c>
      <c r="G2430">
        <f>SUMIF(C$2:C2430,Historico_y_Forms[[#This Row],[Proyecto]],D$2:D2430)</f>
        <v>311</v>
      </c>
      <c r="H2430">
        <f>SUMIF(C$2:C2430,Historico_y_Forms[[#This Row],[Proyecto]],F$2:F2430)</f>
        <v>27</v>
      </c>
      <c r="I2430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2430">
        <f>SUMIF(C$2:C2430,Historico_y_Forms[[#This Row],[Proyecto]],E$2:E2430)</f>
        <v>300</v>
      </c>
    </row>
    <row r="2431" spans="1:10" x14ac:dyDescent="0.25">
      <c r="A2431" s="167">
        <v>44742</v>
      </c>
      <c r="B2431">
        <v>1</v>
      </c>
      <c r="C2431" t="s">
        <v>50</v>
      </c>
      <c r="D2431">
        <v>1</v>
      </c>
      <c r="E2431">
        <v>0</v>
      </c>
      <c r="F2431">
        <v>0</v>
      </c>
      <c r="G2431">
        <f>SUMIF(C$2:C2431,Historico_y_Forms[[#This Row],[Proyecto]],D$2:D2431)</f>
        <v>614</v>
      </c>
      <c r="H2431">
        <f>SUMIF(C$2:C2431,Historico_y_Forms[[#This Row],[Proyecto]],F$2:F2431)</f>
        <v>123</v>
      </c>
      <c r="I243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31">
        <f>SUMIF(C$2:C2431,Historico_y_Forms[[#This Row],[Proyecto]],E$2:E2431)</f>
        <v>492</v>
      </c>
    </row>
    <row r="2432" spans="1:10" x14ac:dyDescent="0.25">
      <c r="A2432" s="167">
        <v>44773</v>
      </c>
      <c r="B2432">
        <v>22</v>
      </c>
      <c r="C2432" t="s">
        <v>140</v>
      </c>
      <c r="D2432">
        <v>1</v>
      </c>
      <c r="E2432">
        <v>4</v>
      </c>
      <c r="F2432">
        <v>0</v>
      </c>
      <c r="G2432">
        <f>SUMIF(C$2:C2432,Historico_y_Forms[[#This Row],[Proyecto]],D$2:D2432)</f>
        <v>34</v>
      </c>
      <c r="H2432">
        <f>SUMIF(C$2:C2432,Historico_y_Forms[[#This Row],[Proyecto]],F$2:F2432)</f>
        <v>0</v>
      </c>
      <c r="I2432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2432">
        <f>SUMIF(C$2:C2432,Historico_y_Forms[[#This Row],[Proyecto]],E$2:E2432)</f>
        <v>49</v>
      </c>
    </row>
    <row r="2433" spans="1:10" x14ac:dyDescent="0.25">
      <c r="A2433" s="167">
        <v>44773</v>
      </c>
      <c r="B2433">
        <v>16</v>
      </c>
      <c r="C2433" t="s">
        <v>136</v>
      </c>
      <c r="D2433">
        <v>0</v>
      </c>
      <c r="E2433">
        <v>0</v>
      </c>
      <c r="F2433">
        <v>0</v>
      </c>
      <c r="G2433">
        <f>SUMIF(C$2:C2433,Historico_y_Forms[[#This Row],[Proyecto]],D$2:D2433)</f>
        <v>0</v>
      </c>
      <c r="H2433">
        <f>SUMIF(C$2:C2433,Historico_y_Forms[[#This Row],[Proyecto]],F$2:F2433)</f>
        <v>0</v>
      </c>
      <c r="I243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33">
        <f>SUMIF(C$2:C2433,Historico_y_Forms[[#This Row],[Proyecto]],E$2:E2433)</f>
        <v>0</v>
      </c>
    </row>
    <row r="2434" spans="1:10" x14ac:dyDescent="0.25">
      <c r="A2434" s="167">
        <v>44773</v>
      </c>
      <c r="B2434">
        <v>17</v>
      </c>
      <c r="C2434" t="s">
        <v>137</v>
      </c>
      <c r="D2434">
        <v>0</v>
      </c>
      <c r="E2434">
        <v>0</v>
      </c>
      <c r="F2434">
        <v>0</v>
      </c>
      <c r="G2434">
        <f>SUMIF(C$2:C2434,Historico_y_Forms[[#This Row],[Proyecto]],D$2:D2434)</f>
        <v>0</v>
      </c>
      <c r="H2434">
        <f>SUMIF(C$2:C2434,Historico_y_Forms[[#This Row],[Proyecto]],F$2:F2434)</f>
        <v>0</v>
      </c>
      <c r="I243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34">
        <f>SUMIF(C$2:C2434,Historico_y_Forms[[#This Row],[Proyecto]],E$2:E2434)</f>
        <v>0</v>
      </c>
    </row>
    <row r="2435" spans="1:10" x14ac:dyDescent="0.25">
      <c r="A2435" s="167">
        <v>44773</v>
      </c>
      <c r="B2435">
        <v>11</v>
      </c>
      <c r="C2435" t="s">
        <v>131</v>
      </c>
      <c r="D2435">
        <v>1</v>
      </c>
      <c r="E2435">
        <v>10</v>
      </c>
      <c r="F2435">
        <v>6</v>
      </c>
      <c r="G2435">
        <f>SUMIF(C$2:C2435,Historico_y_Forms[[#This Row],[Proyecto]],D$2:D2435)</f>
        <v>553</v>
      </c>
      <c r="H2435">
        <f>SUMIF(C$2:C2435,Historico_y_Forms[[#This Row],[Proyecto]],F$2:F2435)</f>
        <v>130</v>
      </c>
      <c r="I2435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435">
        <f>SUMIF(C$2:C2435,Historico_y_Forms[[#This Row],[Proyecto]],E$2:E2435)</f>
        <v>505</v>
      </c>
    </row>
    <row r="2436" spans="1:10" x14ac:dyDescent="0.25">
      <c r="A2436" s="167">
        <v>44773</v>
      </c>
      <c r="B2436">
        <v>40</v>
      </c>
      <c r="C2436" t="s">
        <v>149</v>
      </c>
      <c r="D2436">
        <v>0</v>
      </c>
      <c r="E2436">
        <v>0</v>
      </c>
      <c r="F2436">
        <v>0</v>
      </c>
      <c r="G2436">
        <f>SUMIF(C$2:C2436,Historico_y_Forms[[#This Row],[Proyecto]],D$2:D2436)</f>
        <v>396</v>
      </c>
      <c r="H2436">
        <f>SUMIF(C$2:C2436,Historico_y_Forms[[#This Row],[Proyecto]],F$2:F2436)</f>
        <v>0</v>
      </c>
      <c r="I24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36">
        <f>SUMIF(C$2:C2436,Historico_y_Forms[[#This Row],[Proyecto]],E$2:E2436)</f>
        <v>0</v>
      </c>
    </row>
    <row r="2437" spans="1:10" x14ac:dyDescent="0.25">
      <c r="A2437" s="167">
        <v>44773</v>
      </c>
      <c r="B2437">
        <v>12</v>
      </c>
      <c r="C2437" t="s">
        <v>132</v>
      </c>
      <c r="D2437">
        <v>12</v>
      </c>
      <c r="E2437">
        <v>15</v>
      </c>
      <c r="F2437">
        <v>0</v>
      </c>
      <c r="G2437">
        <f>SUMIF(C$2:C2437,Historico_y_Forms[[#This Row],[Proyecto]],D$2:D2437)</f>
        <v>45</v>
      </c>
      <c r="H2437">
        <f>SUMIF(C$2:C2437,Historico_y_Forms[[#This Row],[Proyecto]],F$2:F2437)</f>
        <v>0</v>
      </c>
      <c r="I2437">
        <f>VLOOKUP(Historico_y_Forms[[#This Row],[Proyecto]],Dim_Proyectos[[#All],[Proyecto]:[Fecha de terminacion]],5,0)-Historico_y_Forms[[#This Row],[Ventas acumuladas]]+Historico_y_Forms[[#This Row],[Desistimientos acumulados]]</f>
        <v>295</v>
      </c>
      <c r="J2437">
        <f>SUMIF(C$2:C2437,Historico_y_Forms[[#This Row],[Proyecto]],E$2:E2437)</f>
        <v>30</v>
      </c>
    </row>
    <row r="2438" spans="1:10" x14ac:dyDescent="0.25">
      <c r="A2438" s="167">
        <v>44773</v>
      </c>
      <c r="B2438">
        <v>13</v>
      </c>
      <c r="C2438" t="s">
        <v>133</v>
      </c>
      <c r="D2438">
        <v>5</v>
      </c>
      <c r="E2438">
        <v>10</v>
      </c>
      <c r="F2438">
        <v>1</v>
      </c>
      <c r="G2438">
        <f>SUMIF(C$2:C2438,Historico_y_Forms[[#This Row],[Proyecto]],D$2:D2438)</f>
        <v>337</v>
      </c>
      <c r="H2438">
        <f>SUMIF(C$2:C2438,Historico_y_Forms[[#This Row],[Proyecto]],F$2:F2438)</f>
        <v>44</v>
      </c>
      <c r="I243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438">
        <f>SUMIF(C$2:C2438,Historico_y_Forms[[#This Row],[Proyecto]],E$2:E2438)</f>
        <v>170</v>
      </c>
    </row>
    <row r="2439" spans="1:10" x14ac:dyDescent="0.25">
      <c r="A2439" s="167">
        <v>44773</v>
      </c>
      <c r="B2439">
        <v>14</v>
      </c>
      <c r="C2439" t="s">
        <v>134</v>
      </c>
      <c r="D2439">
        <v>10</v>
      </c>
      <c r="E2439">
        <v>10</v>
      </c>
      <c r="F2439">
        <v>2</v>
      </c>
      <c r="G2439">
        <f>SUMIF(C$2:C2439,Historico_y_Forms[[#This Row],[Proyecto]],D$2:D2439)</f>
        <v>159</v>
      </c>
      <c r="H2439">
        <f>SUMIF(C$2:C2439,Historico_y_Forms[[#This Row],[Proyecto]],F$2:F2439)</f>
        <v>10</v>
      </c>
      <c r="I2439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2439">
        <f>SUMIF(C$2:C2439,Historico_y_Forms[[#This Row],[Proyecto]],E$2:E2439)</f>
        <v>180</v>
      </c>
    </row>
    <row r="2440" spans="1:10" x14ac:dyDescent="0.25">
      <c r="A2440" s="167">
        <v>44773</v>
      </c>
      <c r="B2440">
        <v>15</v>
      </c>
      <c r="C2440" t="s">
        <v>135</v>
      </c>
      <c r="D2440">
        <v>0</v>
      </c>
      <c r="E2440">
        <v>0</v>
      </c>
      <c r="F2440">
        <v>0</v>
      </c>
      <c r="G2440">
        <f>SUMIF(C$2:C2440,Historico_y_Forms[[#This Row],[Proyecto]],D$2:D2440)</f>
        <v>0</v>
      </c>
      <c r="H2440">
        <f>SUMIF(C$2:C2440,Historico_y_Forms[[#This Row],[Proyecto]],F$2:F2440)</f>
        <v>0</v>
      </c>
      <c r="I2440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440">
        <f>SUMIF(C$2:C2440,Historico_y_Forms[[#This Row],[Proyecto]],E$2:E2440)</f>
        <v>0</v>
      </c>
    </row>
    <row r="2441" spans="1:10" x14ac:dyDescent="0.25">
      <c r="A2441" s="167">
        <v>44773</v>
      </c>
      <c r="B2441">
        <v>41</v>
      </c>
      <c r="C2441" t="s">
        <v>150</v>
      </c>
      <c r="D2441">
        <v>0</v>
      </c>
      <c r="E2441">
        <v>0</v>
      </c>
      <c r="F2441">
        <v>0</v>
      </c>
      <c r="G2441">
        <f>SUMIF(C$2:C2441,Historico_y_Forms[[#This Row],[Proyecto]],D$2:D2441)</f>
        <v>158</v>
      </c>
      <c r="H2441">
        <f>SUMIF(C$2:C2441,Historico_y_Forms[[#This Row],[Proyecto]],F$2:F2441)</f>
        <v>2</v>
      </c>
      <c r="I24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41">
        <f>SUMIF(C$2:C2441,Historico_y_Forms[[#This Row],[Proyecto]],E$2:E2441)</f>
        <v>156</v>
      </c>
    </row>
    <row r="2442" spans="1:10" x14ac:dyDescent="0.25">
      <c r="A2442" s="167">
        <v>44773</v>
      </c>
      <c r="B2442">
        <v>10</v>
      </c>
      <c r="C2442" t="s">
        <v>81</v>
      </c>
      <c r="D2442">
        <v>3</v>
      </c>
      <c r="E2442">
        <v>0</v>
      </c>
      <c r="F2442">
        <v>1</v>
      </c>
      <c r="G2442">
        <f>SUMIF(C$2:C2442,Historico_y_Forms[[#This Row],[Proyecto]],D$2:D2442)</f>
        <v>202</v>
      </c>
      <c r="H2442">
        <f>SUMIF(C$2:C2442,Historico_y_Forms[[#This Row],[Proyecto]],F$2:F2442)</f>
        <v>12</v>
      </c>
      <c r="I24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42">
        <f>SUMIF(C$2:C2442,Historico_y_Forms[[#This Row],[Proyecto]],E$2:E2442)</f>
        <v>158</v>
      </c>
    </row>
    <row r="2443" spans="1:10" x14ac:dyDescent="0.25">
      <c r="A2443" s="167">
        <v>44773</v>
      </c>
      <c r="B2443">
        <v>23</v>
      </c>
      <c r="C2443" t="s">
        <v>142</v>
      </c>
      <c r="D2443">
        <v>0</v>
      </c>
      <c r="E2443">
        <v>0</v>
      </c>
      <c r="F2443">
        <v>0</v>
      </c>
      <c r="G2443">
        <f>SUMIF(C$2:C2443,Historico_y_Forms[[#This Row],[Proyecto]],D$2:D2443)</f>
        <v>105</v>
      </c>
      <c r="H2443">
        <f>SUMIF(C$2:C2443,Historico_y_Forms[[#This Row],[Proyecto]],F$2:F2443)</f>
        <v>4</v>
      </c>
      <c r="I24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43">
        <f>SUMIF(C$2:C2443,Historico_y_Forms[[#This Row],[Proyecto]],E$2:E2443)</f>
        <v>0</v>
      </c>
    </row>
    <row r="2444" spans="1:10" x14ac:dyDescent="0.25">
      <c r="A2444" s="167">
        <v>44773</v>
      </c>
      <c r="B2444">
        <v>24</v>
      </c>
      <c r="C2444" t="s">
        <v>143</v>
      </c>
      <c r="D2444">
        <v>0</v>
      </c>
      <c r="E2444">
        <v>0</v>
      </c>
      <c r="F2444">
        <v>0</v>
      </c>
      <c r="G2444">
        <f>SUMIF(C$2:C2444,Historico_y_Forms[[#This Row],[Proyecto]],D$2:D2444)</f>
        <v>124</v>
      </c>
      <c r="H2444">
        <f>SUMIF(C$2:C2444,Historico_y_Forms[[#This Row],[Proyecto]],F$2:F2444)</f>
        <v>23</v>
      </c>
      <c r="I24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44">
        <f>SUMIF(C$2:C2444,Historico_y_Forms[[#This Row],[Proyecto]],E$2:E2444)</f>
        <v>102</v>
      </c>
    </row>
    <row r="2445" spans="1:10" x14ac:dyDescent="0.25">
      <c r="A2445" s="167">
        <v>44773</v>
      </c>
      <c r="B2445">
        <v>25</v>
      </c>
      <c r="C2445" t="s">
        <v>92</v>
      </c>
      <c r="D2445">
        <v>2</v>
      </c>
      <c r="E2445">
        <v>2</v>
      </c>
      <c r="F2445">
        <v>0</v>
      </c>
      <c r="G2445">
        <f>SUMIF(C$2:C2445,Historico_y_Forms[[#This Row],[Proyecto]],D$2:D2445)</f>
        <v>32</v>
      </c>
      <c r="H2445">
        <f>SUMIF(C$2:C2445,Historico_y_Forms[[#This Row],[Proyecto]],F$2:F2445)</f>
        <v>0</v>
      </c>
      <c r="I2445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2445">
        <f>SUMIF(C$2:C2445,Historico_y_Forms[[#This Row],[Proyecto]],E$2:E2445)</f>
        <v>19</v>
      </c>
    </row>
    <row r="2446" spans="1:10" x14ac:dyDescent="0.25">
      <c r="A2446" s="167">
        <v>44773</v>
      </c>
      <c r="B2446">
        <v>26</v>
      </c>
      <c r="C2446" t="s">
        <v>141</v>
      </c>
      <c r="D2446">
        <v>1</v>
      </c>
      <c r="E2446">
        <v>3</v>
      </c>
      <c r="F2446">
        <v>0</v>
      </c>
      <c r="G2446">
        <f>SUMIF(C$2:C2446,Historico_y_Forms[[#This Row],[Proyecto]],D$2:D2446)</f>
        <v>107</v>
      </c>
      <c r="H2446">
        <f>SUMIF(C$2:C2446,Historico_y_Forms[[#This Row],[Proyecto]],F$2:F2446)</f>
        <v>0</v>
      </c>
      <c r="I2446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446">
        <f>SUMIF(C$2:C2446,Historico_y_Forms[[#This Row],[Proyecto]],E$2:E2446)</f>
        <v>92</v>
      </c>
    </row>
    <row r="2447" spans="1:10" x14ac:dyDescent="0.25">
      <c r="A2447" s="167">
        <v>44773</v>
      </c>
      <c r="B2447">
        <v>7</v>
      </c>
      <c r="C2447" t="s">
        <v>128</v>
      </c>
      <c r="D2447">
        <v>0</v>
      </c>
      <c r="E2447">
        <v>0</v>
      </c>
      <c r="F2447">
        <v>0</v>
      </c>
      <c r="G2447">
        <f>SUMIF(C$2:C2447,Historico_y_Forms[[#This Row],[Proyecto]],D$2:D2447)</f>
        <v>160</v>
      </c>
      <c r="H2447">
        <f>SUMIF(C$2:C2447,Historico_y_Forms[[#This Row],[Proyecto]],F$2:F2447)</f>
        <v>3</v>
      </c>
      <c r="I244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447">
        <f>SUMIF(C$2:C2447,Historico_y_Forms[[#This Row],[Proyecto]],E$2:E2447)</f>
        <v>160</v>
      </c>
    </row>
    <row r="2448" spans="1:10" x14ac:dyDescent="0.25">
      <c r="A2448" s="167">
        <v>44773</v>
      </c>
      <c r="B2448">
        <v>27</v>
      </c>
      <c r="C2448" t="s">
        <v>30</v>
      </c>
      <c r="D2448">
        <v>0</v>
      </c>
      <c r="E2448">
        <v>0</v>
      </c>
      <c r="F2448">
        <v>0</v>
      </c>
      <c r="G2448">
        <f>SUMIF(C$2:C2448,Historico_y_Forms[[#This Row],[Proyecto]],D$2:D2448)</f>
        <v>0</v>
      </c>
      <c r="H2448">
        <f>SUMIF(C$2:C2448,Historico_y_Forms[[#This Row],[Proyecto]],F$2:F2448)</f>
        <v>0</v>
      </c>
      <c r="I244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48">
        <f>SUMIF(C$2:C2448,Historico_y_Forms[[#This Row],[Proyecto]],E$2:E2448)</f>
        <v>0</v>
      </c>
    </row>
    <row r="2449" spans="1:10" x14ac:dyDescent="0.25">
      <c r="A2449" s="167">
        <v>44773</v>
      </c>
      <c r="B2449">
        <v>28</v>
      </c>
      <c r="C2449" t="s">
        <v>31</v>
      </c>
      <c r="D2449">
        <v>0</v>
      </c>
      <c r="E2449">
        <v>0</v>
      </c>
      <c r="F2449">
        <v>0</v>
      </c>
      <c r="G2449">
        <f>SUMIF(C$2:C2449,Historico_y_Forms[[#This Row],[Proyecto]],D$2:D2449)</f>
        <v>0</v>
      </c>
      <c r="H2449">
        <f>SUMIF(C$2:C2449,Historico_y_Forms[[#This Row],[Proyecto]],F$2:F2449)</f>
        <v>0</v>
      </c>
      <c r="I24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49">
        <f>SUMIF(C$2:C2449,Historico_y_Forms[[#This Row],[Proyecto]],E$2:E2449)</f>
        <v>0</v>
      </c>
    </row>
    <row r="2450" spans="1:10" x14ac:dyDescent="0.25">
      <c r="A2450" s="167">
        <v>44773</v>
      </c>
      <c r="B2450">
        <v>44</v>
      </c>
      <c r="C2450" t="s">
        <v>154</v>
      </c>
      <c r="D2450">
        <v>0</v>
      </c>
      <c r="E2450">
        <v>0</v>
      </c>
      <c r="F2450">
        <v>0</v>
      </c>
      <c r="G2450">
        <f>SUMIF(C$2:C2450,Historico_y_Forms[[#This Row],[Proyecto]],D$2:D2450)</f>
        <v>100</v>
      </c>
      <c r="H2450">
        <f>SUMIF(C$2:C2450,Historico_y_Forms[[#This Row],[Proyecto]],F$2:F2450)</f>
        <v>11</v>
      </c>
      <c r="I245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450">
        <f>SUMIF(C$2:C2450,Historico_y_Forms[[#This Row],[Proyecto]],E$2:E2450)</f>
        <v>96</v>
      </c>
    </row>
    <row r="2451" spans="1:10" x14ac:dyDescent="0.25">
      <c r="A2451" s="167">
        <v>44773</v>
      </c>
      <c r="B2451">
        <v>37</v>
      </c>
      <c r="C2451" t="s">
        <v>146</v>
      </c>
      <c r="D2451">
        <v>0</v>
      </c>
      <c r="E2451">
        <v>0</v>
      </c>
      <c r="F2451">
        <v>0</v>
      </c>
      <c r="G2451">
        <f>SUMIF(C$2:C2451,Historico_y_Forms[[#This Row],[Proyecto]],D$2:D2451)</f>
        <v>195</v>
      </c>
      <c r="H2451">
        <f>SUMIF(C$2:C2451,Historico_y_Forms[[#This Row],[Proyecto]],F$2:F2451)</f>
        <v>1</v>
      </c>
      <c r="I245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51">
        <f>SUMIF(C$2:C2451,Historico_y_Forms[[#This Row],[Proyecto]],E$2:E2451)</f>
        <v>196</v>
      </c>
    </row>
    <row r="2452" spans="1:10" x14ac:dyDescent="0.25">
      <c r="A2452" s="167">
        <v>44773</v>
      </c>
      <c r="B2452">
        <v>6</v>
      </c>
      <c r="C2452" t="s">
        <v>127</v>
      </c>
      <c r="D2452">
        <v>1</v>
      </c>
      <c r="E2452">
        <v>0</v>
      </c>
      <c r="F2452">
        <v>1</v>
      </c>
      <c r="G2452">
        <f>SUMIF(C$2:C2452,Historico_y_Forms[[#This Row],[Proyecto]],D$2:D2452)</f>
        <v>209</v>
      </c>
      <c r="H2452">
        <f>SUMIF(C$2:C2452,Historico_y_Forms[[#This Row],[Proyecto]],F$2:F2452)</f>
        <v>29</v>
      </c>
      <c r="I245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52">
        <f>SUMIF(C$2:C2452,Historico_y_Forms[[#This Row],[Proyecto]],E$2:E2452)</f>
        <v>180</v>
      </c>
    </row>
    <row r="2453" spans="1:10" x14ac:dyDescent="0.25">
      <c r="A2453" s="167">
        <v>44773</v>
      </c>
      <c r="B2453">
        <v>5</v>
      </c>
      <c r="C2453" t="s">
        <v>125</v>
      </c>
      <c r="D2453">
        <v>2</v>
      </c>
      <c r="E2453">
        <v>0</v>
      </c>
      <c r="F2453">
        <v>2</v>
      </c>
      <c r="G2453">
        <f>SUMIF(C$2:C2453,Historico_y_Forms[[#This Row],[Proyecto]],D$2:D2453)</f>
        <v>245</v>
      </c>
      <c r="H2453">
        <f>SUMIF(C$2:C2453,Historico_y_Forms[[#This Row],[Proyecto]],F$2:F2453)</f>
        <v>29</v>
      </c>
      <c r="I24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53">
        <f>SUMIF(C$2:C2453,Historico_y_Forms[[#This Row],[Proyecto]],E$2:E2453)</f>
        <v>216</v>
      </c>
    </row>
    <row r="2454" spans="1:10" x14ac:dyDescent="0.25">
      <c r="A2454" s="167">
        <v>44773</v>
      </c>
      <c r="B2454">
        <v>38</v>
      </c>
      <c r="C2454" t="s">
        <v>147</v>
      </c>
      <c r="D2454">
        <v>0</v>
      </c>
      <c r="E2454">
        <v>0</v>
      </c>
      <c r="F2454">
        <v>0</v>
      </c>
      <c r="G2454">
        <f>SUMIF(C$2:C2454,Historico_y_Forms[[#This Row],[Proyecto]],D$2:D2454)</f>
        <v>196</v>
      </c>
      <c r="H2454">
        <f>SUMIF(C$2:C2454,Historico_y_Forms[[#This Row],[Proyecto]],F$2:F2454)</f>
        <v>5</v>
      </c>
      <c r="I24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54">
        <f>SUMIF(C$2:C2454,Historico_y_Forms[[#This Row],[Proyecto]],E$2:E2454)</f>
        <v>0</v>
      </c>
    </row>
    <row r="2455" spans="1:10" x14ac:dyDescent="0.25">
      <c r="A2455" s="167">
        <v>44773</v>
      </c>
      <c r="B2455">
        <v>4</v>
      </c>
      <c r="C2455" t="s">
        <v>126</v>
      </c>
      <c r="D2455">
        <v>0</v>
      </c>
      <c r="E2455">
        <v>0</v>
      </c>
      <c r="F2455">
        <v>0</v>
      </c>
      <c r="G2455">
        <f>SUMIF(C$2:C2455,Historico_y_Forms[[#This Row],[Proyecto]],D$2:D2455)</f>
        <v>289</v>
      </c>
      <c r="H2455">
        <f>SUMIF(C$2:C2455,Historico_y_Forms[[#This Row],[Proyecto]],F$2:F2455)</f>
        <v>49</v>
      </c>
      <c r="I245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55">
        <f>SUMIF(C$2:C2455,Historico_y_Forms[[#This Row],[Proyecto]],E$2:E2455)</f>
        <v>8791</v>
      </c>
    </row>
    <row r="2456" spans="1:10" x14ac:dyDescent="0.25">
      <c r="A2456" s="167">
        <v>44773</v>
      </c>
      <c r="B2456">
        <v>8</v>
      </c>
      <c r="C2456" t="s">
        <v>77</v>
      </c>
      <c r="D2456">
        <v>6</v>
      </c>
      <c r="E2456">
        <v>2</v>
      </c>
      <c r="F2456">
        <v>1</v>
      </c>
      <c r="G2456">
        <f>SUMIF(C$2:C2456,Historico_y_Forms[[#This Row],[Proyecto]],D$2:D2456)</f>
        <v>170</v>
      </c>
      <c r="H2456">
        <f>SUMIF(C$2:C2456,Historico_y_Forms[[#This Row],[Proyecto]],F$2:F2456)</f>
        <v>34</v>
      </c>
      <c r="I2456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2456">
        <f>SUMIF(C$2:C2456,Historico_y_Forms[[#This Row],[Proyecto]],E$2:E2456)</f>
        <v>143</v>
      </c>
    </row>
    <row r="2457" spans="1:10" x14ac:dyDescent="0.25">
      <c r="A2457" s="167">
        <v>44773</v>
      </c>
      <c r="B2457">
        <v>18</v>
      </c>
      <c r="C2457" t="s">
        <v>152</v>
      </c>
      <c r="D2457">
        <v>0</v>
      </c>
      <c r="E2457">
        <v>0</v>
      </c>
      <c r="F2457">
        <v>0</v>
      </c>
      <c r="G2457">
        <f>SUMIF(C$2:C2457,Historico_y_Forms[[#This Row],[Proyecto]],D$2:D2457)</f>
        <v>174</v>
      </c>
      <c r="H2457">
        <f>SUMIF(C$2:C2457,Historico_y_Forms[[#This Row],[Proyecto]],F$2:F2457)</f>
        <v>10</v>
      </c>
      <c r="I245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57">
        <f>SUMIF(C$2:C2457,Historico_y_Forms[[#This Row],[Proyecto]],E$2:E2457)</f>
        <v>176</v>
      </c>
    </row>
    <row r="2458" spans="1:10" x14ac:dyDescent="0.25">
      <c r="A2458" s="167">
        <v>44773</v>
      </c>
      <c r="B2458">
        <v>19</v>
      </c>
      <c r="C2458" t="s">
        <v>138</v>
      </c>
      <c r="D2458">
        <v>0</v>
      </c>
      <c r="E2458">
        <v>0</v>
      </c>
      <c r="F2458">
        <v>0</v>
      </c>
      <c r="G2458">
        <f>SUMIF(C$2:C2458,Historico_y_Forms[[#This Row],[Proyecto]],D$2:D2458)</f>
        <v>201</v>
      </c>
      <c r="H2458">
        <f>SUMIF(C$2:C2458,Historico_y_Forms[[#This Row],[Proyecto]],F$2:F2458)</f>
        <v>26</v>
      </c>
      <c r="I24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58">
        <f>SUMIF(C$2:C2458,Historico_y_Forms[[#This Row],[Proyecto]],E$2:E2458)</f>
        <v>176</v>
      </c>
    </row>
    <row r="2459" spans="1:10" x14ac:dyDescent="0.25">
      <c r="A2459" s="167">
        <v>44773</v>
      </c>
      <c r="B2459">
        <v>20</v>
      </c>
      <c r="C2459" t="s">
        <v>88</v>
      </c>
      <c r="D2459">
        <v>5</v>
      </c>
      <c r="E2459">
        <v>5</v>
      </c>
      <c r="F2459">
        <v>3</v>
      </c>
      <c r="G2459">
        <f>SUMIF(C$2:C2459,Historico_y_Forms[[#This Row],[Proyecto]],D$2:D2459)</f>
        <v>185</v>
      </c>
      <c r="H2459">
        <f>SUMIF(C$2:C2459,Historico_y_Forms[[#This Row],[Proyecto]],F$2:F2459)</f>
        <v>22</v>
      </c>
      <c r="I245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459">
        <f>SUMIF(C$2:C2459,Historico_y_Forms[[#This Row],[Proyecto]],E$2:E2459)</f>
        <v>143</v>
      </c>
    </row>
    <row r="2460" spans="1:10" x14ac:dyDescent="0.25">
      <c r="A2460" s="167">
        <v>44773</v>
      </c>
      <c r="B2460">
        <v>45</v>
      </c>
      <c r="C2460" t="s">
        <v>155</v>
      </c>
      <c r="D2460">
        <v>0</v>
      </c>
      <c r="E2460">
        <v>0</v>
      </c>
      <c r="F2460">
        <v>0</v>
      </c>
      <c r="G2460">
        <f>SUMIF(C$2:C2460,Historico_y_Forms[[#This Row],[Proyecto]],D$2:D2460)</f>
        <v>133</v>
      </c>
      <c r="H2460">
        <f>SUMIF(C$2:C2460,Historico_y_Forms[[#This Row],[Proyecto]],F$2:F2460)</f>
        <v>2</v>
      </c>
      <c r="I246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460">
        <f>SUMIF(C$2:C2460,Historico_y_Forms[[#This Row],[Proyecto]],E$2:E2460)</f>
        <v>0</v>
      </c>
    </row>
    <row r="2461" spans="1:10" x14ac:dyDescent="0.25">
      <c r="A2461" s="167">
        <v>44773</v>
      </c>
      <c r="B2461">
        <v>31</v>
      </c>
      <c r="C2461" t="s">
        <v>97</v>
      </c>
      <c r="D2461">
        <v>0</v>
      </c>
      <c r="E2461">
        <v>0</v>
      </c>
      <c r="F2461">
        <v>0</v>
      </c>
      <c r="G2461">
        <f>SUMIF(C$2:C2461,Historico_y_Forms[[#This Row],[Proyecto]],D$2:D2461)</f>
        <v>0</v>
      </c>
      <c r="H2461">
        <f>SUMIF(C$2:C2461,Historico_y_Forms[[#This Row],[Proyecto]],F$2:F2461)</f>
        <v>0</v>
      </c>
      <c r="I246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61">
        <f>SUMIF(C$2:C2461,Historico_y_Forms[[#This Row],[Proyecto]],E$2:E2461)</f>
        <v>0</v>
      </c>
    </row>
    <row r="2462" spans="1:10" x14ac:dyDescent="0.25">
      <c r="A2462" s="167">
        <v>44773</v>
      </c>
      <c r="B2462">
        <v>32</v>
      </c>
      <c r="C2462" t="s">
        <v>100</v>
      </c>
      <c r="D2462">
        <v>0</v>
      </c>
      <c r="E2462">
        <v>0</v>
      </c>
      <c r="F2462">
        <v>0</v>
      </c>
      <c r="G2462">
        <f>SUMIF(C$2:C2462,Historico_y_Forms[[#This Row],[Proyecto]],D$2:D2462)</f>
        <v>0</v>
      </c>
      <c r="H2462">
        <f>SUMIF(C$2:C2462,Historico_y_Forms[[#This Row],[Proyecto]],F$2:F2462)</f>
        <v>0</v>
      </c>
      <c r="I246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62">
        <f>SUMIF(C$2:C2462,Historico_y_Forms[[#This Row],[Proyecto]],E$2:E2462)</f>
        <v>0</v>
      </c>
    </row>
    <row r="2463" spans="1:10" x14ac:dyDescent="0.25">
      <c r="A2463" s="167">
        <v>44773</v>
      </c>
      <c r="B2463">
        <v>33</v>
      </c>
      <c r="C2463" t="s">
        <v>101</v>
      </c>
      <c r="D2463">
        <v>0</v>
      </c>
      <c r="E2463">
        <v>0</v>
      </c>
      <c r="F2463">
        <v>0</v>
      </c>
      <c r="G2463">
        <f>SUMIF(C$2:C2463,Historico_y_Forms[[#This Row],[Proyecto]],D$2:D2463)</f>
        <v>0</v>
      </c>
      <c r="H2463">
        <f>SUMIF(C$2:C2463,Historico_y_Forms[[#This Row],[Proyecto]],F$2:F2463)</f>
        <v>0</v>
      </c>
      <c r="I246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463">
        <f>SUMIF(C$2:C2463,Historico_y_Forms[[#This Row],[Proyecto]],E$2:E2463)</f>
        <v>0</v>
      </c>
    </row>
    <row r="2464" spans="1:10" x14ac:dyDescent="0.25">
      <c r="A2464" s="167">
        <v>44773</v>
      </c>
      <c r="B2464">
        <v>34</v>
      </c>
      <c r="C2464" t="s">
        <v>102</v>
      </c>
      <c r="D2464">
        <v>0</v>
      </c>
      <c r="E2464">
        <v>0</v>
      </c>
      <c r="F2464">
        <v>0</v>
      </c>
      <c r="G2464">
        <f>SUMIF(C$2:C2464,Historico_y_Forms[[#This Row],[Proyecto]],D$2:D2464)</f>
        <v>0</v>
      </c>
      <c r="H2464">
        <f>SUMIF(C$2:C2464,Historico_y_Forms[[#This Row],[Proyecto]],F$2:F2464)</f>
        <v>0</v>
      </c>
      <c r="I2464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464">
        <f>SUMIF(C$2:C2464,Historico_y_Forms[[#This Row],[Proyecto]],E$2:E2464)</f>
        <v>0</v>
      </c>
    </row>
    <row r="2465" spans="1:10" x14ac:dyDescent="0.25">
      <c r="A2465" s="167">
        <v>44773</v>
      </c>
      <c r="B2465">
        <v>29</v>
      </c>
      <c r="C2465" t="s">
        <v>32</v>
      </c>
      <c r="D2465">
        <v>0</v>
      </c>
      <c r="E2465">
        <v>0</v>
      </c>
      <c r="F2465">
        <v>0</v>
      </c>
      <c r="G2465">
        <f>SUMIF(C$2:C2465,Historico_y_Forms[[#This Row],[Proyecto]],D$2:D2465)</f>
        <v>0</v>
      </c>
      <c r="H2465">
        <f>SUMIF(C$2:C2465,Historico_y_Forms[[#This Row],[Proyecto]],F$2:F2465)</f>
        <v>0</v>
      </c>
      <c r="I246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65">
        <f>SUMIF(C$2:C2465,Historico_y_Forms[[#This Row],[Proyecto]],E$2:E2465)</f>
        <v>0</v>
      </c>
    </row>
    <row r="2466" spans="1:10" x14ac:dyDescent="0.25">
      <c r="A2466" s="167">
        <v>44773</v>
      </c>
      <c r="B2466">
        <v>30</v>
      </c>
      <c r="C2466" t="s">
        <v>33</v>
      </c>
      <c r="D2466">
        <v>0</v>
      </c>
      <c r="E2466">
        <v>0</v>
      </c>
      <c r="F2466">
        <v>0</v>
      </c>
      <c r="G2466">
        <f>SUMIF(C$2:C2466,Historico_y_Forms[[#This Row],[Proyecto]],D$2:D2466)</f>
        <v>0</v>
      </c>
      <c r="H2466">
        <f>SUMIF(C$2:C2466,Historico_y_Forms[[#This Row],[Proyecto]],F$2:F2466)</f>
        <v>0</v>
      </c>
      <c r="I246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466">
        <f>SUMIF(C$2:C2466,Historico_y_Forms[[#This Row],[Proyecto]],E$2:E2466)</f>
        <v>0</v>
      </c>
    </row>
    <row r="2467" spans="1:10" x14ac:dyDescent="0.25">
      <c r="A2467" s="167">
        <v>44773</v>
      </c>
      <c r="B2467">
        <v>9</v>
      </c>
      <c r="C2467" t="s">
        <v>130</v>
      </c>
      <c r="D2467">
        <v>9</v>
      </c>
      <c r="E2467">
        <v>10</v>
      </c>
      <c r="F2467">
        <v>2</v>
      </c>
      <c r="G2467">
        <f>SUMIF(C$2:C2467,Historico_y_Forms[[#This Row],[Proyecto]],D$2:D2467)</f>
        <v>145</v>
      </c>
      <c r="H2467">
        <f>SUMIF(C$2:C2467,Historico_y_Forms[[#This Row],[Proyecto]],F$2:F2467)</f>
        <v>4</v>
      </c>
      <c r="I2467">
        <f>VLOOKUP(Historico_y_Forms[[#This Row],[Proyecto]],Dim_Proyectos[[#All],[Proyecto]:[Fecha de terminacion]],5,0)-Historico_y_Forms[[#This Row],[Ventas acumuladas]]+Historico_y_Forms[[#This Row],[Desistimientos acumulados]]</f>
        <v>207</v>
      </c>
      <c r="J2467">
        <f>SUMIF(C$2:C2467,Historico_y_Forms[[#This Row],[Proyecto]],E$2:E2467)</f>
        <v>130</v>
      </c>
    </row>
    <row r="2468" spans="1:10" x14ac:dyDescent="0.25">
      <c r="A2468" s="167">
        <v>44773</v>
      </c>
      <c r="B2468">
        <v>35</v>
      </c>
      <c r="C2468" t="s">
        <v>144</v>
      </c>
      <c r="D2468">
        <v>13</v>
      </c>
      <c r="E2468">
        <v>8</v>
      </c>
      <c r="F2468">
        <v>0</v>
      </c>
      <c r="G2468">
        <f>SUMIF(C$2:C2468,Historico_y_Forms[[#This Row],[Proyecto]],D$2:D2468)</f>
        <v>56</v>
      </c>
      <c r="H2468">
        <f>SUMIF(C$2:C2468,Historico_y_Forms[[#This Row],[Proyecto]],F$2:F2468)</f>
        <v>0</v>
      </c>
      <c r="I2468">
        <f>VLOOKUP(Historico_y_Forms[[#This Row],[Proyecto]],Dim_Proyectos[[#All],[Proyecto]:[Fecha de terminacion]],5,0)-Historico_y_Forms[[#This Row],[Ventas acumuladas]]+Historico_y_Forms[[#This Row],[Desistimientos acumulados]]</f>
        <v>94</v>
      </c>
      <c r="J2468">
        <f>SUMIF(C$2:C2468,Historico_y_Forms[[#This Row],[Proyecto]],E$2:E2468)</f>
        <v>40</v>
      </c>
    </row>
    <row r="2469" spans="1:10" x14ac:dyDescent="0.25">
      <c r="A2469" s="167">
        <v>44773</v>
      </c>
      <c r="B2469">
        <v>42</v>
      </c>
      <c r="C2469" t="s">
        <v>151</v>
      </c>
      <c r="D2469">
        <v>0</v>
      </c>
      <c r="E2469">
        <v>0</v>
      </c>
      <c r="F2469">
        <v>0</v>
      </c>
      <c r="G2469">
        <f>SUMIF(C$2:C2469,Historico_y_Forms[[#This Row],[Proyecto]],D$2:D2469)</f>
        <v>321</v>
      </c>
      <c r="H2469">
        <f>SUMIF(C$2:C2469,Historico_y_Forms[[#This Row],[Proyecto]],F$2:F2469)</f>
        <v>15</v>
      </c>
      <c r="I246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469">
        <f>SUMIF(C$2:C2469,Historico_y_Forms[[#This Row],[Proyecto]],E$2:E2469)</f>
        <v>250</v>
      </c>
    </row>
    <row r="2470" spans="1:10" x14ac:dyDescent="0.25">
      <c r="A2470" s="167">
        <v>44773</v>
      </c>
      <c r="B2470">
        <v>39</v>
      </c>
      <c r="C2470" t="s">
        <v>178</v>
      </c>
      <c r="D2470">
        <v>0</v>
      </c>
      <c r="E2470">
        <v>0</v>
      </c>
      <c r="F2470">
        <v>0</v>
      </c>
      <c r="G2470">
        <f>SUMIF(C$2:C2470,Historico_y_Forms[[#This Row],[Proyecto]],D$2:D2470)</f>
        <v>184</v>
      </c>
      <c r="H2470">
        <f>SUMIF(C$2:C2470,Historico_y_Forms[[#This Row],[Proyecto]],F$2:F2470)</f>
        <v>12</v>
      </c>
      <c r="I247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470">
        <f>SUMIF(C$2:C2470,Historico_y_Forms[[#This Row],[Proyecto]],E$2:E2470)</f>
        <v>149</v>
      </c>
    </row>
    <row r="2471" spans="1:10" x14ac:dyDescent="0.25">
      <c r="A2471" s="167">
        <v>44773</v>
      </c>
      <c r="B2471">
        <v>36</v>
      </c>
      <c r="C2471" t="s">
        <v>145</v>
      </c>
      <c r="D2471">
        <v>0</v>
      </c>
      <c r="E2471">
        <v>0</v>
      </c>
      <c r="F2471">
        <v>0</v>
      </c>
      <c r="G2471">
        <f>SUMIF(C$2:C2471,Historico_y_Forms[[#This Row],[Proyecto]],D$2:D2471)</f>
        <v>243</v>
      </c>
      <c r="H2471">
        <f>SUMIF(C$2:C2471,Historico_y_Forms[[#This Row],[Proyecto]],F$2:F2471)</f>
        <v>11</v>
      </c>
      <c r="I24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471">
        <f>SUMIF(C$2:C2471,Historico_y_Forms[[#This Row],[Proyecto]],E$2:E2471)</f>
        <v>240</v>
      </c>
    </row>
    <row r="2472" spans="1:10" x14ac:dyDescent="0.25">
      <c r="A2472" s="167">
        <v>44773</v>
      </c>
      <c r="B2472">
        <v>43</v>
      </c>
      <c r="C2472" t="s">
        <v>153</v>
      </c>
      <c r="D2472">
        <v>0</v>
      </c>
      <c r="E2472">
        <v>0</v>
      </c>
      <c r="F2472">
        <v>0</v>
      </c>
      <c r="G2472">
        <f>SUMIF(C$2:C2472,Historico_y_Forms[[#This Row],[Proyecto]],D$2:D2472)</f>
        <v>89</v>
      </c>
      <c r="H2472">
        <f>SUMIF(C$2:C2472,Historico_y_Forms[[#This Row],[Proyecto]],F$2:F2472)</f>
        <v>6</v>
      </c>
      <c r="I24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472">
        <f>SUMIF(C$2:C2472,Historico_y_Forms[[#This Row],[Proyecto]],E$2:E2472)</f>
        <v>24</v>
      </c>
    </row>
    <row r="2473" spans="1:10" x14ac:dyDescent="0.25">
      <c r="A2473" s="167">
        <v>44773</v>
      </c>
      <c r="B2473">
        <v>21</v>
      </c>
      <c r="C2473" t="s">
        <v>139</v>
      </c>
      <c r="D2473">
        <v>1</v>
      </c>
      <c r="E2473">
        <v>1</v>
      </c>
      <c r="F2473">
        <v>0</v>
      </c>
      <c r="G2473">
        <f>SUMIF(C$2:C2473,Historico_y_Forms[[#This Row],[Proyecto]],D$2:D2473)</f>
        <v>51</v>
      </c>
      <c r="H2473">
        <f>SUMIF(C$2:C2473,Historico_y_Forms[[#This Row],[Proyecto]],F$2:F2473)</f>
        <v>2</v>
      </c>
      <c r="I2473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2473">
        <f>SUMIF(C$2:C2473,Historico_y_Forms[[#This Row],[Proyecto]],E$2:E2473)</f>
        <v>49</v>
      </c>
    </row>
    <row r="2474" spans="1:10" x14ac:dyDescent="0.25">
      <c r="A2474" s="167">
        <v>44773</v>
      </c>
      <c r="B2474">
        <v>2</v>
      </c>
      <c r="C2474" t="s">
        <v>51</v>
      </c>
      <c r="D2474">
        <v>6</v>
      </c>
      <c r="E2474">
        <v>0</v>
      </c>
      <c r="F2474">
        <v>6</v>
      </c>
      <c r="G2474">
        <f>SUMIF(C$2:C2474,Historico_y_Forms[[#This Row],[Proyecto]],D$2:D2474)</f>
        <v>253</v>
      </c>
      <c r="H2474">
        <f>SUMIF(C$2:C2474,Historico_y_Forms[[#This Row],[Proyecto]],F$2:F2474)</f>
        <v>27</v>
      </c>
      <c r="I247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74">
        <f>SUMIF(C$2:C2474,Historico_y_Forms[[#This Row],[Proyecto]],E$2:E2474)</f>
        <v>228</v>
      </c>
    </row>
    <row r="2475" spans="1:10" x14ac:dyDescent="0.25">
      <c r="A2475" s="167">
        <v>44773</v>
      </c>
      <c r="B2475">
        <v>3</v>
      </c>
      <c r="C2475" t="s">
        <v>52</v>
      </c>
      <c r="D2475">
        <v>7</v>
      </c>
      <c r="E2475">
        <v>15</v>
      </c>
      <c r="F2475">
        <v>1</v>
      </c>
      <c r="G2475">
        <f>SUMIF(C$2:C2475,Historico_y_Forms[[#This Row],[Proyecto]],D$2:D2475)</f>
        <v>318</v>
      </c>
      <c r="H2475">
        <f>SUMIF(C$2:C2475,Historico_y_Forms[[#This Row],[Proyecto]],F$2:F2475)</f>
        <v>28</v>
      </c>
      <c r="I2475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2475">
        <f>SUMIF(C$2:C2475,Historico_y_Forms[[#This Row],[Proyecto]],E$2:E2475)</f>
        <v>315</v>
      </c>
    </row>
    <row r="2476" spans="1:10" x14ac:dyDescent="0.25">
      <c r="A2476" s="167">
        <v>44773</v>
      </c>
      <c r="B2476">
        <v>1</v>
      </c>
      <c r="C2476" t="s">
        <v>50</v>
      </c>
      <c r="D2476">
        <v>0</v>
      </c>
      <c r="E2476">
        <v>0</v>
      </c>
      <c r="F2476">
        <v>1</v>
      </c>
      <c r="G2476">
        <f>SUMIF(C$2:C2476,Historico_y_Forms[[#This Row],[Proyecto]],D$2:D2476)</f>
        <v>614</v>
      </c>
      <c r="H2476">
        <f>SUMIF(C$2:C2476,Historico_y_Forms[[#This Row],[Proyecto]],F$2:F2476)</f>
        <v>124</v>
      </c>
      <c r="I24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76">
        <f>SUMIF(C$2:C2476,Historico_y_Forms[[#This Row],[Proyecto]],E$2:E2476)</f>
        <v>492</v>
      </c>
    </row>
    <row r="2477" spans="1:10" x14ac:dyDescent="0.25">
      <c r="A2477" s="167">
        <v>44804</v>
      </c>
      <c r="B2477">
        <v>22</v>
      </c>
      <c r="C2477" t="s">
        <v>140</v>
      </c>
      <c r="D2477">
        <v>0</v>
      </c>
      <c r="E2477">
        <v>4</v>
      </c>
      <c r="F2477">
        <v>0</v>
      </c>
      <c r="G2477">
        <f>SUMIF(C$2:C2477,Historico_y_Forms[[#This Row],[Proyecto]],D$2:D2477)</f>
        <v>34</v>
      </c>
      <c r="H2477">
        <f>SUMIF(C$2:C2477,Historico_y_Forms[[#This Row],[Proyecto]],F$2:F2477)</f>
        <v>0</v>
      </c>
      <c r="I2477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2477">
        <f>SUMIF(C$2:C2477,Historico_y_Forms[[#This Row],[Proyecto]],E$2:E2477)</f>
        <v>53</v>
      </c>
    </row>
    <row r="2478" spans="1:10" x14ac:dyDescent="0.25">
      <c r="A2478" s="167">
        <v>44804</v>
      </c>
      <c r="B2478">
        <v>16</v>
      </c>
      <c r="C2478" t="s">
        <v>136</v>
      </c>
      <c r="D2478">
        <v>0</v>
      </c>
      <c r="E2478">
        <v>0</v>
      </c>
      <c r="F2478">
        <v>0</v>
      </c>
      <c r="G2478">
        <f>SUMIF(C$2:C2478,Historico_y_Forms[[#This Row],[Proyecto]],D$2:D2478)</f>
        <v>0</v>
      </c>
      <c r="H2478">
        <f>SUMIF(C$2:C2478,Historico_y_Forms[[#This Row],[Proyecto]],F$2:F2478)</f>
        <v>0</v>
      </c>
      <c r="I247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78">
        <f>SUMIF(C$2:C2478,Historico_y_Forms[[#This Row],[Proyecto]],E$2:E2478)</f>
        <v>0</v>
      </c>
    </row>
    <row r="2479" spans="1:10" x14ac:dyDescent="0.25">
      <c r="A2479" s="167">
        <v>44804</v>
      </c>
      <c r="B2479">
        <v>17</v>
      </c>
      <c r="C2479" t="s">
        <v>137</v>
      </c>
      <c r="D2479">
        <v>0</v>
      </c>
      <c r="E2479">
        <v>0</v>
      </c>
      <c r="F2479">
        <v>0</v>
      </c>
      <c r="G2479">
        <f>SUMIF(C$2:C2479,Historico_y_Forms[[#This Row],[Proyecto]],D$2:D2479)</f>
        <v>0</v>
      </c>
      <c r="H2479">
        <f>SUMIF(C$2:C2479,Historico_y_Forms[[#This Row],[Proyecto]],F$2:F2479)</f>
        <v>0</v>
      </c>
      <c r="I247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479">
        <f>SUMIF(C$2:C2479,Historico_y_Forms[[#This Row],[Proyecto]],E$2:E2479)</f>
        <v>0</v>
      </c>
    </row>
    <row r="2480" spans="1:10" x14ac:dyDescent="0.25">
      <c r="A2480" s="167">
        <v>44804</v>
      </c>
      <c r="B2480">
        <v>11</v>
      </c>
      <c r="C2480" t="s">
        <v>131</v>
      </c>
      <c r="D2480">
        <v>6</v>
      </c>
      <c r="E2480">
        <v>10</v>
      </c>
      <c r="F2480">
        <v>4</v>
      </c>
      <c r="G2480">
        <f>SUMIF(C$2:C2480,Historico_y_Forms[[#This Row],[Proyecto]],D$2:D2480)</f>
        <v>559</v>
      </c>
      <c r="H2480">
        <f>SUMIF(C$2:C2480,Historico_y_Forms[[#This Row],[Proyecto]],F$2:F2480)</f>
        <v>134</v>
      </c>
      <c r="I2480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2480">
        <f>SUMIF(C$2:C2480,Historico_y_Forms[[#This Row],[Proyecto]],E$2:E2480)</f>
        <v>515</v>
      </c>
    </row>
    <row r="2481" spans="1:10" x14ac:dyDescent="0.25">
      <c r="A2481" s="167">
        <v>44804</v>
      </c>
      <c r="B2481">
        <v>40</v>
      </c>
      <c r="C2481" t="s">
        <v>149</v>
      </c>
      <c r="D2481">
        <v>0</v>
      </c>
      <c r="E2481">
        <v>0</v>
      </c>
      <c r="F2481">
        <v>0</v>
      </c>
      <c r="G2481">
        <f>SUMIF(C$2:C2481,Historico_y_Forms[[#This Row],[Proyecto]],D$2:D2481)</f>
        <v>396</v>
      </c>
      <c r="H2481">
        <f>SUMIF(C$2:C2481,Historico_y_Forms[[#This Row],[Proyecto]],F$2:F2481)</f>
        <v>0</v>
      </c>
      <c r="I24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1">
        <f>SUMIF(C$2:C2481,Historico_y_Forms[[#This Row],[Proyecto]],E$2:E2481)</f>
        <v>0</v>
      </c>
    </row>
    <row r="2482" spans="1:10" x14ac:dyDescent="0.25">
      <c r="A2482" s="167">
        <v>44804</v>
      </c>
      <c r="B2482">
        <v>12</v>
      </c>
      <c r="C2482" t="s">
        <v>132</v>
      </c>
      <c r="D2482">
        <v>9</v>
      </c>
      <c r="E2482">
        <v>15</v>
      </c>
      <c r="F2482">
        <v>0</v>
      </c>
      <c r="G2482">
        <f>SUMIF(C$2:C2482,Historico_y_Forms[[#This Row],[Proyecto]],D$2:D2482)</f>
        <v>54</v>
      </c>
      <c r="H2482">
        <f>SUMIF(C$2:C2482,Historico_y_Forms[[#This Row],[Proyecto]],F$2:F2482)</f>
        <v>0</v>
      </c>
      <c r="I2482">
        <f>VLOOKUP(Historico_y_Forms[[#This Row],[Proyecto]],Dim_Proyectos[[#All],[Proyecto]:[Fecha de terminacion]],5,0)-Historico_y_Forms[[#This Row],[Ventas acumuladas]]+Historico_y_Forms[[#This Row],[Desistimientos acumulados]]</f>
        <v>286</v>
      </c>
      <c r="J2482">
        <f>SUMIF(C$2:C2482,Historico_y_Forms[[#This Row],[Proyecto]],E$2:E2482)</f>
        <v>45</v>
      </c>
    </row>
    <row r="2483" spans="1:10" x14ac:dyDescent="0.25">
      <c r="A2483" s="167">
        <v>44804</v>
      </c>
      <c r="B2483">
        <v>13</v>
      </c>
      <c r="C2483" t="s">
        <v>133</v>
      </c>
      <c r="D2483">
        <v>0</v>
      </c>
      <c r="E2483">
        <v>10</v>
      </c>
      <c r="F2483">
        <v>1</v>
      </c>
      <c r="G2483">
        <f>SUMIF(C$2:C2483,Historico_y_Forms[[#This Row],[Proyecto]],D$2:D2483)</f>
        <v>337</v>
      </c>
      <c r="H2483">
        <f>SUMIF(C$2:C2483,Historico_y_Forms[[#This Row],[Proyecto]],F$2:F2483)</f>
        <v>45</v>
      </c>
      <c r="I248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483">
        <f>SUMIF(C$2:C2483,Historico_y_Forms[[#This Row],[Proyecto]],E$2:E2483)</f>
        <v>180</v>
      </c>
    </row>
    <row r="2484" spans="1:10" x14ac:dyDescent="0.25">
      <c r="A2484" s="167">
        <v>44804</v>
      </c>
      <c r="B2484">
        <v>14</v>
      </c>
      <c r="C2484" t="s">
        <v>134</v>
      </c>
      <c r="D2484">
        <v>3</v>
      </c>
      <c r="E2484">
        <v>0</v>
      </c>
      <c r="F2484">
        <v>0</v>
      </c>
      <c r="G2484">
        <f>SUMIF(C$2:C2484,Historico_y_Forms[[#This Row],[Proyecto]],D$2:D2484)</f>
        <v>162</v>
      </c>
      <c r="H2484">
        <f>SUMIF(C$2:C2484,Historico_y_Forms[[#This Row],[Proyecto]],F$2:F2484)</f>
        <v>10</v>
      </c>
      <c r="I2484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484">
        <f>SUMIF(C$2:C2484,Historico_y_Forms[[#This Row],[Proyecto]],E$2:E2484)</f>
        <v>180</v>
      </c>
    </row>
    <row r="2485" spans="1:10" x14ac:dyDescent="0.25">
      <c r="A2485" s="167">
        <v>44804</v>
      </c>
      <c r="B2485">
        <v>15</v>
      </c>
      <c r="C2485" t="s">
        <v>135</v>
      </c>
      <c r="D2485">
        <v>0</v>
      </c>
      <c r="E2485">
        <v>0</v>
      </c>
      <c r="F2485">
        <v>0</v>
      </c>
      <c r="G2485">
        <f>SUMIF(C$2:C2485,Historico_y_Forms[[#This Row],[Proyecto]],D$2:D2485)</f>
        <v>0</v>
      </c>
      <c r="H2485">
        <f>SUMIF(C$2:C2485,Historico_y_Forms[[#This Row],[Proyecto]],F$2:F2485)</f>
        <v>0</v>
      </c>
      <c r="I2485">
        <f>VLOOKUP(Historico_y_Forms[[#This Row],[Proyecto]],Dim_Proyectos[[#All],[Proyecto]:[Fecha de terminacion]],5,0)-Historico_y_Forms[[#This Row],[Ventas acumuladas]]+Historico_y_Forms[[#This Row],[Desistimientos acumulados]]</f>
        <v>304</v>
      </c>
      <c r="J2485">
        <f>SUMIF(C$2:C2485,Historico_y_Forms[[#This Row],[Proyecto]],E$2:E2485)</f>
        <v>0</v>
      </c>
    </row>
    <row r="2486" spans="1:10" x14ac:dyDescent="0.25">
      <c r="A2486" s="167">
        <v>44804</v>
      </c>
      <c r="B2486">
        <v>41</v>
      </c>
      <c r="C2486" t="s">
        <v>150</v>
      </c>
      <c r="D2486">
        <v>0</v>
      </c>
      <c r="E2486">
        <v>0</v>
      </c>
      <c r="F2486">
        <v>0</v>
      </c>
      <c r="G2486">
        <f>SUMIF(C$2:C2486,Historico_y_Forms[[#This Row],[Proyecto]],D$2:D2486)</f>
        <v>158</v>
      </c>
      <c r="H2486">
        <f>SUMIF(C$2:C2486,Historico_y_Forms[[#This Row],[Proyecto]],F$2:F2486)</f>
        <v>2</v>
      </c>
      <c r="I24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6">
        <f>SUMIF(C$2:C2486,Historico_y_Forms[[#This Row],[Proyecto]],E$2:E2486)</f>
        <v>156</v>
      </c>
    </row>
    <row r="2487" spans="1:10" x14ac:dyDescent="0.25">
      <c r="A2487" s="167">
        <v>44804</v>
      </c>
      <c r="B2487">
        <v>10</v>
      </c>
      <c r="C2487" t="s">
        <v>81</v>
      </c>
      <c r="D2487">
        <v>0</v>
      </c>
      <c r="E2487">
        <v>0</v>
      </c>
      <c r="F2487">
        <v>0</v>
      </c>
      <c r="G2487">
        <f>SUMIF(C$2:C2487,Historico_y_Forms[[#This Row],[Proyecto]],D$2:D2487)</f>
        <v>202</v>
      </c>
      <c r="H2487">
        <f>SUMIF(C$2:C2487,Historico_y_Forms[[#This Row],[Proyecto]],F$2:F2487)</f>
        <v>12</v>
      </c>
      <c r="I248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7">
        <f>SUMIF(C$2:C2487,Historico_y_Forms[[#This Row],[Proyecto]],E$2:E2487)</f>
        <v>158</v>
      </c>
    </row>
    <row r="2488" spans="1:10" x14ac:dyDescent="0.25">
      <c r="A2488" s="167">
        <v>44804</v>
      </c>
      <c r="B2488">
        <v>23</v>
      </c>
      <c r="C2488" t="s">
        <v>142</v>
      </c>
      <c r="D2488">
        <v>0</v>
      </c>
      <c r="E2488">
        <v>0</v>
      </c>
      <c r="F2488">
        <v>0</v>
      </c>
      <c r="G2488">
        <f>SUMIF(C$2:C2488,Historico_y_Forms[[#This Row],[Proyecto]],D$2:D2488)</f>
        <v>105</v>
      </c>
      <c r="H2488">
        <f>SUMIF(C$2:C2488,Historico_y_Forms[[#This Row],[Proyecto]],F$2:F2488)</f>
        <v>4</v>
      </c>
      <c r="I248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88">
        <f>SUMIF(C$2:C2488,Historico_y_Forms[[#This Row],[Proyecto]],E$2:E2488)</f>
        <v>0</v>
      </c>
    </row>
    <row r="2489" spans="1:10" x14ac:dyDescent="0.25">
      <c r="A2489" s="167">
        <v>44804</v>
      </c>
      <c r="B2489">
        <v>24</v>
      </c>
      <c r="C2489" t="s">
        <v>143</v>
      </c>
      <c r="D2489">
        <v>1</v>
      </c>
      <c r="E2489">
        <v>0</v>
      </c>
      <c r="F2489">
        <v>0</v>
      </c>
      <c r="G2489">
        <f>SUMIF(C$2:C2489,Historico_y_Forms[[#This Row],[Proyecto]],D$2:D2489)</f>
        <v>125</v>
      </c>
      <c r="H2489">
        <f>SUMIF(C$2:C2489,Historico_y_Forms[[#This Row],[Proyecto]],F$2:F2489)</f>
        <v>23</v>
      </c>
      <c r="I24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89">
        <f>SUMIF(C$2:C2489,Historico_y_Forms[[#This Row],[Proyecto]],E$2:E2489)</f>
        <v>102</v>
      </c>
    </row>
    <row r="2490" spans="1:10" x14ac:dyDescent="0.25">
      <c r="A2490" s="167">
        <v>44804</v>
      </c>
      <c r="B2490">
        <v>25</v>
      </c>
      <c r="C2490" t="s">
        <v>92</v>
      </c>
      <c r="D2490">
        <v>2</v>
      </c>
      <c r="E2490">
        <v>2</v>
      </c>
      <c r="F2490">
        <v>0</v>
      </c>
      <c r="G2490">
        <f>SUMIF(C$2:C2490,Historico_y_Forms[[#This Row],[Proyecto]],D$2:D2490)</f>
        <v>34</v>
      </c>
      <c r="H2490">
        <f>SUMIF(C$2:C2490,Historico_y_Forms[[#This Row],[Proyecto]],F$2:F2490)</f>
        <v>0</v>
      </c>
      <c r="I2490">
        <f>VLOOKUP(Historico_y_Forms[[#This Row],[Proyecto]],Dim_Proyectos[[#All],[Proyecto]:[Fecha de terminacion]],5,0)-Historico_y_Forms[[#This Row],[Ventas acumuladas]]+Historico_y_Forms[[#This Row],[Desistimientos acumulados]]</f>
        <v>86</v>
      </c>
      <c r="J2490">
        <f>SUMIF(C$2:C2490,Historico_y_Forms[[#This Row],[Proyecto]],E$2:E2490)</f>
        <v>21</v>
      </c>
    </row>
    <row r="2491" spans="1:10" x14ac:dyDescent="0.25">
      <c r="A2491" s="167">
        <v>44804</v>
      </c>
      <c r="B2491">
        <v>26</v>
      </c>
      <c r="C2491" t="s">
        <v>141</v>
      </c>
      <c r="D2491">
        <v>3</v>
      </c>
      <c r="E2491">
        <v>3</v>
      </c>
      <c r="F2491">
        <v>0</v>
      </c>
      <c r="G2491">
        <f>SUMIF(C$2:C2491,Historico_y_Forms[[#This Row],[Proyecto]],D$2:D2491)</f>
        <v>110</v>
      </c>
      <c r="H2491">
        <f>SUMIF(C$2:C2491,Historico_y_Forms[[#This Row],[Proyecto]],F$2:F2491)</f>
        <v>0</v>
      </c>
      <c r="I2491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491">
        <f>SUMIF(C$2:C2491,Historico_y_Forms[[#This Row],[Proyecto]],E$2:E2491)</f>
        <v>95</v>
      </c>
    </row>
    <row r="2492" spans="1:10" x14ac:dyDescent="0.25">
      <c r="A2492" s="167">
        <v>44804</v>
      </c>
      <c r="B2492">
        <v>7</v>
      </c>
      <c r="C2492" t="s">
        <v>128</v>
      </c>
      <c r="D2492">
        <v>0</v>
      </c>
      <c r="E2492">
        <v>0</v>
      </c>
      <c r="F2492">
        <v>0</v>
      </c>
      <c r="G2492">
        <f>SUMIF(C$2:C2492,Historico_y_Forms[[#This Row],[Proyecto]],D$2:D2492)</f>
        <v>160</v>
      </c>
      <c r="H2492">
        <f>SUMIF(C$2:C2492,Historico_y_Forms[[#This Row],[Proyecto]],F$2:F2492)</f>
        <v>3</v>
      </c>
      <c r="I249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492">
        <f>SUMIF(C$2:C2492,Historico_y_Forms[[#This Row],[Proyecto]],E$2:E2492)</f>
        <v>160</v>
      </c>
    </row>
    <row r="2493" spans="1:10" x14ac:dyDescent="0.25">
      <c r="A2493" s="167">
        <v>44804</v>
      </c>
      <c r="B2493">
        <v>27</v>
      </c>
      <c r="C2493" t="s">
        <v>30</v>
      </c>
      <c r="D2493">
        <v>0</v>
      </c>
      <c r="E2493">
        <v>0</v>
      </c>
      <c r="F2493">
        <v>0</v>
      </c>
      <c r="G2493">
        <f>SUMIF(C$2:C2493,Historico_y_Forms[[#This Row],[Proyecto]],D$2:D2493)</f>
        <v>0</v>
      </c>
      <c r="H2493">
        <f>SUMIF(C$2:C2493,Historico_y_Forms[[#This Row],[Proyecto]],F$2:F2493)</f>
        <v>0</v>
      </c>
      <c r="I249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93">
        <f>SUMIF(C$2:C2493,Historico_y_Forms[[#This Row],[Proyecto]],E$2:E2493)</f>
        <v>0</v>
      </c>
    </row>
    <row r="2494" spans="1:10" x14ac:dyDescent="0.25">
      <c r="A2494" s="167">
        <v>44804</v>
      </c>
      <c r="B2494">
        <v>28</v>
      </c>
      <c r="C2494" t="s">
        <v>31</v>
      </c>
      <c r="D2494">
        <v>0</v>
      </c>
      <c r="E2494">
        <v>0</v>
      </c>
      <c r="F2494">
        <v>0</v>
      </c>
      <c r="G2494">
        <f>SUMIF(C$2:C2494,Historico_y_Forms[[#This Row],[Proyecto]],D$2:D2494)</f>
        <v>0</v>
      </c>
      <c r="H2494">
        <f>SUMIF(C$2:C2494,Historico_y_Forms[[#This Row],[Proyecto]],F$2:F2494)</f>
        <v>0</v>
      </c>
      <c r="I24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494">
        <f>SUMIF(C$2:C2494,Historico_y_Forms[[#This Row],[Proyecto]],E$2:E2494)</f>
        <v>0</v>
      </c>
    </row>
    <row r="2495" spans="1:10" x14ac:dyDescent="0.25">
      <c r="A2495" s="167">
        <v>44804</v>
      </c>
      <c r="B2495">
        <v>44</v>
      </c>
      <c r="C2495" t="s">
        <v>154</v>
      </c>
      <c r="D2495">
        <v>0</v>
      </c>
      <c r="E2495">
        <v>0</v>
      </c>
      <c r="F2495">
        <v>0</v>
      </c>
      <c r="G2495">
        <f>SUMIF(C$2:C2495,Historico_y_Forms[[#This Row],[Proyecto]],D$2:D2495)</f>
        <v>100</v>
      </c>
      <c r="H2495">
        <f>SUMIF(C$2:C2495,Historico_y_Forms[[#This Row],[Proyecto]],F$2:F2495)</f>
        <v>11</v>
      </c>
      <c r="I249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495">
        <f>SUMIF(C$2:C2495,Historico_y_Forms[[#This Row],[Proyecto]],E$2:E2495)</f>
        <v>96</v>
      </c>
    </row>
    <row r="2496" spans="1:10" x14ac:dyDescent="0.25">
      <c r="A2496" s="167">
        <v>44804</v>
      </c>
      <c r="B2496">
        <v>37</v>
      </c>
      <c r="C2496" t="s">
        <v>146</v>
      </c>
      <c r="D2496">
        <v>0</v>
      </c>
      <c r="E2496">
        <v>0</v>
      </c>
      <c r="F2496">
        <v>0</v>
      </c>
      <c r="G2496">
        <f>SUMIF(C$2:C2496,Historico_y_Forms[[#This Row],[Proyecto]],D$2:D2496)</f>
        <v>195</v>
      </c>
      <c r="H2496">
        <f>SUMIF(C$2:C2496,Historico_y_Forms[[#This Row],[Proyecto]],F$2:F2496)</f>
        <v>1</v>
      </c>
      <c r="I249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496">
        <f>SUMIF(C$2:C2496,Historico_y_Forms[[#This Row],[Proyecto]],E$2:E2496)</f>
        <v>196</v>
      </c>
    </row>
    <row r="2497" spans="1:10" x14ac:dyDescent="0.25">
      <c r="A2497" s="167">
        <v>44804</v>
      </c>
      <c r="B2497">
        <v>6</v>
      </c>
      <c r="C2497" t="s">
        <v>127</v>
      </c>
      <c r="D2497">
        <v>0</v>
      </c>
      <c r="E2497">
        <v>0</v>
      </c>
      <c r="F2497">
        <v>0</v>
      </c>
      <c r="G2497">
        <f>SUMIF(C$2:C2497,Historico_y_Forms[[#This Row],[Proyecto]],D$2:D2497)</f>
        <v>209</v>
      </c>
      <c r="H2497">
        <f>SUMIF(C$2:C2497,Historico_y_Forms[[#This Row],[Proyecto]],F$2:F2497)</f>
        <v>29</v>
      </c>
      <c r="I249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97">
        <f>SUMIF(C$2:C2497,Historico_y_Forms[[#This Row],[Proyecto]],E$2:E2497)</f>
        <v>180</v>
      </c>
    </row>
    <row r="2498" spans="1:10" x14ac:dyDescent="0.25">
      <c r="A2498" s="167">
        <v>44804</v>
      </c>
      <c r="B2498">
        <v>5</v>
      </c>
      <c r="C2498" t="s">
        <v>125</v>
      </c>
      <c r="D2498">
        <v>1</v>
      </c>
      <c r="E2498">
        <v>0</v>
      </c>
      <c r="F2498">
        <v>1</v>
      </c>
      <c r="G2498">
        <f>SUMIF(C$2:C2498,Historico_y_Forms[[#This Row],[Proyecto]],D$2:D2498)</f>
        <v>246</v>
      </c>
      <c r="H2498">
        <f>SUMIF(C$2:C2498,Historico_y_Forms[[#This Row],[Proyecto]],F$2:F2498)</f>
        <v>30</v>
      </c>
      <c r="I24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498">
        <f>SUMIF(C$2:C2498,Historico_y_Forms[[#This Row],[Proyecto]],E$2:E2498)</f>
        <v>216</v>
      </c>
    </row>
    <row r="2499" spans="1:10" x14ac:dyDescent="0.25">
      <c r="A2499" s="167">
        <v>44804</v>
      </c>
      <c r="B2499">
        <v>38</v>
      </c>
      <c r="C2499" t="s">
        <v>147</v>
      </c>
      <c r="D2499">
        <v>0</v>
      </c>
      <c r="E2499">
        <v>0</v>
      </c>
      <c r="F2499">
        <v>0</v>
      </c>
      <c r="G2499">
        <f>SUMIF(C$2:C2499,Historico_y_Forms[[#This Row],[Proyecto]],D$2:D2499)</f>
        <v>196</v>
      </c>
      <c r="H2499">
        <f>SUMIF(C$2:C2499,Historico_y_Forms[[#This Row],[Proyecto]],F$2:F2499)</f>
        <v>5</v>
      </c>
      <c r="I24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499">
        <f>SUMIF(C$2:C2499,Historico_y_Forms[[#This Row],[Proyecto]],E$2:E2499)</f>
        <v>0</v>
      </c>
    </row>
    <row r="2500" spans="1:10" x14ac:dyDescent="0.25">
      <c r="A2500" s="167">
        <v>44804</v>
      </c>
      <c r="B2500">
        <v>4</v>
      </c>
      <c r="C2500" t="s">
        <v>126</v>
      </c>
      <c r="D2500">
        <v>0</v>
      </c>
      <c r="E2500">
        <v>0</v>
      </c>
      <c r="F2500">
        <v>0</v>
      </c>
      <c r="G2500">
        <f>SUMIF(C$2:C2500,Historico_y_Forms[[#This Row],[Proyecto]],D$2:D2500)</f>
        <v>289</v>
      </c>
      <c r="H2500">
        <f>SUMIF(C$2:C2500,Historico_y_Forms[[#This Row],[Proyecto]],F$2:F2500)</f>
        <v>49</v>
      </c>
      <c r="I250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00">
        <f>SUMIF(C$2:C2500,Historico_y_Forms[[#This Row],[Proyecto]],E$2:E2500)</f>
        <v>8791</v>
      </c>
    </row>
    <row r="2501" spans="1:10" x14ac:dyDescent="0.25">
      <c r="A2501" s="167">
        <v>44804</v>
      </c>
      <c r="B2501">
        <v>8</v>
      </c>
      <c r="C2501" t="s">
        <v>77</v>
      </c>
      <c r="D2501">
        <v>5</v>
      </c>
      <c r="E2501">
        <v>2</v>
      </c>
      <c r="F2501">
        <v>0</v>
      </c>
      <c r="G2501">
        <f>SUMIF(C$2:C2501,Historico_y_Forms[[#This Row],[Proyecto]],D$2:D2501)</f>
        <v>175</v>
      </c>
      <c r="H2501">
        <f>SUMIF(C$2:C2501,Historico_y_Forms[[#This Row],[Proyecto]],F$2:F2501)</f>
        <v>34</v>
      </c>
      <c r="I2501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2501">
        <f>SUMIF(C$2:C2501,Historico_y_Forms[[#This Row],[Proyecto]],E$2:E2501)</f>
        <v>145</v>
      </c>
    </row>
    <row r="2502" spans="1:10" x14ac:dyDescent="0.25">
      <c r="A2502" s="167">
        <v>44804</v>
      </c>
      <c r="B2502">
        <v>18</v>
      </c>
      <c r="C2502" t="s">
        <v>152</v>
      </c>
      <c r="D2502">
        <v>0</v>
      </c>
      <c r="E2502">
        <v>0</v>
      </c>
      <c r="F2502">
        <v>0</v>
      </c>
      <c r="G2502">
        <f>SUMIF(C$2:C2502,Historico_y_Forms[[#This Row],[Proyecto]],D$2:D2502)</f>
        <v>174</v>
      </c>
      <c r="H2502">
        <f>SUMIF(C$2:C2502,Historico_y_Forms[[#This Row],[Proyecto]],F$2:F2502)</f>
        <v>10</v>
      </c>
      <c r="I250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02">
        <f>SUMIF(C$2:C2502,Historico_y_Forms[[#This Row],[Proyecto]],E$2:E2502)</f>
        <v>176</v>
      </c>
    </row>
    <row r="2503" spans="1:10" x14ac:dyDescent="0.25">
      <c r="A2503" s="167">
        <v>44804</v>
      </c>
      <c r="B2503">
        <v>19</v>
      </c>
      <c r="C2503" t="s">
        <v>138</v>
      </c>
      <c r="D2503">
        <v>0</v>
      </c>
      <c r="E2503">
        <v>0</v>
      </c>
      <c r="F2503">
        <v>0</v>
      </c>
      <c r="G2503">
        <f>SUMIF(C$2:C2503,Historico_y_Forms[[#This Row],[Proyecto]],D$2:D2503)</f>
        <v>201</v>
      </c>
      <c r="H2503">
        <f>SUMIF(C$2:C2503,Historico_y_Forms[[#This Row],[Proyecto]],F$2:F2503)</f>
        <v>26</v>
      </c>
      <c r="I25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03">
        <f>SUMIF(C$2:C2503,Historico_y_Forms[[#This Row],[Proyecto]],E$2:E2503)</f>
        <v>176</v>
      </c>
    </row>
    <row r="2504" spans="1:10" x14ac:dyDescent="0.25">
      <c r="A2504" s="167">
        <v>44804</v>
      </c>
      <c r="B2504">
        <v>20</v>
      </c>
      <c r="C2504" t="s">
        <v>88</v>
      </c>
      <c r="D2504">
        <v>3</v>
      </c>
      <c r="E2504">
        <v>5</v>
      </c>
      <c r="F2504">
        <v>2</v>
      </c>
      <c r="G2504">
        <f>SUMIF(C$2:C2504,Historico_y_Forms[[#This Row],[Proyecto]],D$2:D2504)</f>
        <v>188</v>
      </c>
      <c r="H2504">
        <f>SUMIF(C$2:C2504,Historico_y_Forms[[#This Row],[Proyecto]],F$2:F2504)</f>
        <v>24</v>
      </c>
      <c r="I2504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504">
        <f>SUMIF(C$2:C2504,Historico_y_Forms[[#This Row],[Proyecto]],E$2:E2504)</f>
        <v>148</v>
      </c>
    </row>
    <row r="2505" spans="1:10" x14ac:dyDescent="0.25">
      <c r="A2505" s="167">
        <v>44804</v>
      </c>
      <c r="B2505">
        <v>45</v>
      </c>
      <c r="C2505" t="s">
        <v>155</v>
      </c>
      <c r="D2505">
        <v>0</v>
      </c>
      <c r="E2505">
        <v>0</v>
      </c>
      <c r="F2505">
        <v>0</v>
      </c>
      <c r="G2505">
        <f>SUMIF(C$2:C2505,Historico_y_Forms[[#This Row],[Proyecto]],D$2:D2505)</f>
        <v>133</v>
      </c>
      <c r="H2505">
        <f>SUMIF(C$2:C2505,Historico_y_Forms[[#This Row],[Proyecto]],F$2:F2505)</f>
        <v>2</v>
      </c>
      <c r="I250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05">
        <f>SUMIF(C$2:C2505,Historico_y_Forms[[#This Row],[Proyecto]],E$2:E2505)</f>
        <v>0</v>
      </c>
    </row>
    <row r="2506" spans="1:10" x14ac:dyDescent="0.25">
      <c r="A2506" s="167">
        <v>44804</v>
      </c>
      <c r="B2506">
        <v>31</v>
      </c>
      <c r="C2506" t="s">
        <v>97</v>
      </c>
      <c r="D2506">
        <v>0</v>
      </c>
      <c r="E2506">
        <v>0</v>
      </c>
      <c r="F2506">
        <v>0</v>
      </c>
      <c r="G2506">
        <f>SUMIF(C$2:C2506,Historico_y_Forms[[#This Row],[Proyecto]],D$2:D2506)</f>
        <v>0</v>
      </c>
      <c r="H2506">
        <f>SUMIF(C$2:C2506,Historico_y_Forms[[#This Row],[Proyecto]],F$2:F2506)</f>
        <v>0</v>
      </c>
      <c r="I250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06">
        <f>SUMIF(C$2:C2506,Historico_y_Forms[[#This Row],[Proyecto]],E$2:E2506)</f>
        <v>0</v>
      </c>
    </row>
    <row r="2507" spans="1:10" x14ac:dyDescent="0.25">
      <c r="A2507" s="167">
        <v>44804</v>
      </c>
      <c r="B2507">
        <v>32</v>
      </c>
      <c r="C2507" t="s">
        <v>100</v>
      </c>
      <c r="D2507">
        <v>0</v>
      </c>
      <c r="E2507">
        <v>0</v>
      </c>
      <c r="F2507">
        <v>0</v>
      </c>
      <c r="G2507">
        <f>SUMIF(C$2:C2507,Historico_y_Forms[[#This Row],[Proyecto]],D$2:D2507)</f>
        <v>0</v>
      </c>
      <c r="H2507">
        <f>SUMIF(C$2:C2507,Historico_y_Forms[[#This Row],[Proyecto]],F$2:F2507)</f>
        <v>0</v>
      </c>
      <c r="I250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07">
        <f>SUMIF(C$2:C2507,Historico_y_Forms[[#This Row],[Proyecto]],E$2:E2507)</f>
        <v>0</v>
      </c>
    </row>
    <row r="2508" spans="1:10" x14ac:dyDescent="0.25">
      <c r="A2508" s="167">
        <v>44804</v>
      </c>
      <c r="B2508">
        <v>33</v>
      </c>
      <c r="C2508" t="s">
        <v>101</v>
      </c>
      <c r="D2508">
        <v>0</v>
      </c>
      <c r="E2508">
        <v>0</v>
      </c>
      <c r="F2508">
        <v>0</v>
      </c>
      <c r="G2508">
        <f>SUMIF(C$2:C2508,Historico_y_Forms[[#This Row],[Proyecto]],D$2:D2508)</f>
        <v>0</v>
      </c>
      <c r="H2508">
        <f>SUMIF(C$2:C2508,Historico_y_Forms[[#This Row],[Proyecto]],F$2:F2508)</f>
        <v>0</v>
      </c>
      <c r="I2508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08">
        <f>SUMIF(C$2:C2508,Historico_y_Forms[[#This Row],[Proyecto]],E$2:E2508)</f>
        <v>0</v>
      </c>
    </row>
    <row r="2509" spans="1:10" x14ac:dyDescent="0.25">
      <c r="A2509" s="167">
        <v>44804</v>
      </c>
      <c r="B2509">
        <v>34</v>
      </c>
      <c r="C2509" t="s">
        <v>102</v>
      </c>
      <c r="D2509">
        <v>0</v>
      </c>
      <c r="E2509">
        <v>0</v>
      </c>
      <c r="F2509">
        <v>0</v>
      </c>
      <c r="G2509">
        <f>SUMIF(C$2:C2509,Historico_y_Forms[[#This Row],[Proyecto]],D$2:D2509)</f>
        <v>0</v>
      </c>
      <c r="H2509">
        <f>SUMIF(C$2:C2509,Historico_y_Forms[[#This Row],[Proyecto]],F$2:F2509)</f>
        <v>0</v>
      </c>
      <c r="I2509">
        <f>VLOOKUP(Historico_y_Forms[[#This Row],[Proyecto]],Dim_Proyectos[[#All],[Proyecto]:[Fecha de terminacion]],5,0)-Historico_y_Forms[[#This Row],[Ventas acumuladas]]+Historico_y_Forms[[#This Row],[Desistimientos acumulados]]</f>
        <v>184</v>
      </c>
      <c r="J2509">
        <f>SUMIF(C$2:C2509,Historico_y_Forms[[#This Row],[Proyecto]],E$2:E2509)</f>
        <v>0</v>
      </c>
    </row>
    <row r="2510" spans="1:10" x14ac:dyDescent="0.25">
      <c r="A2510" s="167">
        <v>44804</v>
      </c>
      <c r="B2510">
        <v>29</v>
      </c>
      <c r="C2510" t="s">
        <v>32</v>
      </c>
      <c r="D2510">
        <v>0</v>
      </c>
      <c r="E2510">
        <v>0</v>
      </c>
      <c r="F2510">
        <v>0</v>
      </c>
      <c r="G2510">
        <f>SUMIF(C$2:C2510,Historico_y_Forms[[#This Row],[Proyecto]],D$2:D2510)</f>
        <v>0</v>
      </c>
      <c r="H2510">
        <f>SUMIF(C$2:C2510,Historico_y_Forms[[#This Row],[Proyecto]],F$2:F2510)</f>
        <v>0</v>
      </c>
      <c r="I251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10">
        <f>SUMIF(C$2:C2510,Historico_y_Forms[[#This Row],[Proyecto]],E$2:E2510)</f>
        <v>0</v>
      </c>
    </row>
    <row r="2511" spans="1:10" x14ac:dyDescent="0.25">
      <c r="A2511" s="167">
        <v>44804</v>
      </c>
      <c r="B2511">
        <v>30</v>
      </c>
      <c r="C2511" t="s">
        <v>33</v>
      </c>
      <c r="D2511">
        <v>0</v>
      </c>
      <c r="E2511">
        <v>0</v>
      </c>
      <c r="F2511">
        <v>0</v>
      </c>
      <c r="G2511">
        <f>SUMIF(C$2:C2511,Historico_y_Forms[[#This Row],[Proyecto]],D$2:D2511)</f>
        <v>0</v>
      </c>
      <c r="H2511">
        <f>SUMIF(C$2:C2511,Historico_y_Forms[[#This Row],[Proyecto]],F$2:F2511)</f>
        <v>0</v>
      </c>
      <c r="I251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11">
        <f>SUMIF(C$2:C2511,Historico_y_Forms[[#This Row],[Proyecto]],E$2:E2511)</f>
        <v>0</v>
      </c>
    </row>
    <row r="2512" spans="1:10" x14ac:dyDescent="0.25">
      <c r="A2512" s="167">
        <v>44804</v>
      </c>
      <c r="B2512">
        <v>9</v>
      </c>
      <c r="C2512" t="s">
        <v>130</v>
      </c>
      <c r="D2512">
        <v>7</v>
      </c>
      <c r="E2512">
        <v>10</v>
      </c>
      <c r="F2512">
        <v>0</v>
      </c>
      <c r="G2512">
        <f>SUMIF(C$2:C2512,Historico_y_Forms[[#This Row],[Proyecto]],D$2:D2512)</f>
        <v>152</v>
      </c>
      <c r="H2512">
        <f>SUMIF(C$2:C2512,Historico_y_Forms[[#This Row],[Proyecto]],F$2:F2512)</f>
        <v>4</v>
      </c>
      <c r="I2512">
        <f>VLOOKUP(Historico_y_Forms[[#This Row],[Proyecto]],Dim_Proyectos[[#All],[Proyecto]:[Fecha de terminacion]],5,0)-Historico_y_Forms[[#This Row],[Ventas acumuladas]]+Historico_y_Forms[[#This Row],[Desistimientos acumulados]]</f>
        <v>200</v>
      </c>
      <c r="J2512">
        <f>SUMIF(C$2:C2512,Historico_y_Forms[[#This Row],[Proyecto]],E$2:E2512)</f>
        <v>140</v>
      </c>
    </row>
    <row r="2513" spans="1:10" x14ac:dyDescent="0.25">
      <c r="A2513" s="167">
        <v>44804</v>
      </c>
      <c r="B2513">
        <v>35</v>
      </c>
      <c r="C2513" t="s">
        <v>144</v>
      </c>
      <c r="D2513">
        <v>12</v>
      </c>
      <c r="E2513">
        <v>8</v>
      </c>
      <c r="F2513">
        <v>0</v>
      </c>
      <c r="G2513">
        <f>SUMIF(C$2:C2513,Historico_y_Forms[[#This Row],[Proyecto]],D$2:D2513)</f>
        <v>68</v>
      </c>
      <c r="H2513">
        <f>SUMIF(C$2:C2513,Historico_y_Forms[[#This Row],[Proyecto]],F$2:F2513)</f>
        <v>0</v>
      </c>
      <c r="I2513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2513">
        <f>SUMIF(C$2:C2513,Historico_y_Forms[[#This Row],[Proyecto]],E$2:E2513)</f>
        <v>48</v>
      </c>
    </row>
    <row r="2514" spans="1:10" x14ac:dyDescent="0.25">
      <c r="A2514" s="167">
        <v>44804</v>
      </c>
      <c r="B2514">
        <v>42</v>
      </c>
      <c r="C2514" t="s">
        <v>151</v>
      </c>
      <c r="D2514">
        <v>0</v>
      </c>
      <c r="E2514">
        <v>0</v>
      </c>
      <c r="F2514">
        <v>0</v>
      </c>
      <c r="G2514">
        <f>SUMIF(C$2:C2514,Historico_y_Forms[[#This Row],[Proyecto]],D$2:D2514)</f>
        <v>321</v>
      </c>
      <c r="H2514">
        <f>SUMIF(C$2:C2514,Historico_y_Forms[[#This Row],[Proyecto]],F$2:F2514)</f>
        <v>15</v>
      </c>
      <c r="I251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514">
        <f>SUMIF(C$2:C2514,Historico_y_Forms[[#This Row],[Proyecto]],E$2:E2514)</f>
        <v>250</v>
      </c>
    </row>
    <row r="2515" spans="1:10" x14ac:dyDescent="0.25">
      <c r="A2515" s="167">
        <v>44804</v>
      </c>
      <c r="B2515">
        <v>39</v>
      </c>
      <c r="C2515" t="s">
        <v>178</v>
      </c>
      <c r="D2515">
        <v>0</v>
      </c>
      <c r="E2515">
        <v>0</v>
      </c>
      <c r="F2515">
        <v>0</v>
      </c>
      <c r="G2515">
        <f>SUMIF(C$2:C2515,Historico_y_Forms[[#This Row],[Proyecto]],D$2:D2515)</f>
        <v>184</v>
      </c>
      <c r="H2515">
        <f>SUMIF(C$2:C2515,Historico_y_Forms[[#This Row],[Proyecto]],F$2:F2515)</f>
        <v>12</v>
      </c>
      <c r="I251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15">
        <f>SUMIF(C$2:C2515,Historico_y_Forms[[#This Row],[Proyecto]],E$2:E2515)</f>
        <v>149</v>
      </c>
    </row>
    <row r="2516" spans="1:10" x14ac:dyDescent="0.25">
      <c r="A2516" s="167">
        <v>44804</v>
      </c>
      <c r="B2516">
        <v>36</v>
      </c>
      <c r="C2516" t="s">
        <v>145</v>
      </c>
      <c r="D2516">
        <v>0</v>
      </c>
      <c r="E2516">
        <v>0</v>
      </c>
      <c r="F2516">
        <v>0</v>
      </c>
      <c r="G2516">
        <f>SUMIF(C$2:C2516,Historico_y_Forms[[#This Row],[Proyecto]],D$2:D2516)</f>
        <v>243</v>
      </c>
      <c r="H2516">
        <f>SUMIF(C$2:C2516,Historico_y_Forms[[#This Row],[Proyecto]],F$2:F2516)</f>
        <v>11</v>
      </c>
      <c r="I251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16">
        <f>SUMIF(C$2:C2516,Historico_y_Forms[[#This Row],[Proyecto]],E$2:E2516)</f>
        <v>240</v>
      </c>
    </row>
    <row r="2517" spans="1:10" x14ac:dyDescent="0.25">
      <c r="A2517" s="167">
        <v>44804</v>
      </c>
      <c r="B2517">
        <v>43</v>
      </c>
      <c r="C2517" t="s">
        <v>153</v>
      </c>
      <c r="D2517">
        <v>0</v>
      </c>
      <c r="E2517">
        <v>0</v>
      </c>
      <c r="F2517">
        <v>0</v>
      </c>
      <c r="G2517">
        <f>SUMIF(C$2:C2517,Historico_y_Forms[[#This Row],[Proyecto]],D$2:D2517)</f>
        <v>89</v>
      </c>
      <c r="H2517">
        <f>SUMIF(C$2:C2517,Historico_y_Forms[[#This Row],[Proyecto]],F$2:F2517)</f>
        <v>6</v>
      </c>
      <c r="I251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517">
        <f>SUMIF(C$2:C2517,Historico_y_Forms[[#This Row],[Proyecto]],E$2:E2517)</f>
        <v>24</v>
      </c>
    </row>
    <row r="2518" spans="1:10" x14ac:dyDescent="0.25">
      <c r="A2518" s="167">
        <v>44804</v>
      </c>
      <c r="B2518">
        <v>21</v>
      </c>
      <c r="C2518" t="s">
        <v>139</v>
      </c>
      <c r="D2518">
        <v>2</v>
      </c>
      <c r="E2518">
        <v>1</v>
      </c>
      <c r="F2518">
        <v>1</v>
      </c>
      <c r="G2518">
        <f>SUMIF(C$2:C2518,Historico_y_Forms[[#This Row],[Proyecto]],D$2:D2518)</f>
        <v>53</v>
      </c>
      <c r="H2518">
        <f>SUMIF(C$2:C2518,Historico_y_Forms[[#This Row],[Proyecto]],F$2:F2518)</f>
        <v>3</v>
      </c>
      <c r="I2518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2518">
        <f>SUMIF(C$2:C2518,Historico_y_Forms[[#This Row],[Proyecto]],E$2:E2518)</f>
        <v>50</v>
      </c>
    </row>
    <row r="2519" spans="1:10" x14ac:dyDescent="0.25">
      <c r="A2519" s="167">
        <v>44804</v>
      </c>
      <c r="B2519">
        <v>2</v>
      </c>
      <c r="C2519" t="s">
        <v>51</v>
      </c>
      <c r="D2519">
        <v>4</v>
      </c>
      <c r="E2519">
        <v>0</v>
      </c>
      <c r="F2519">
        <v>7</v>
      </c>
      <c r="G2519">
        <f>SUMIF(C$2:C2519,Historico_y_Forms[[#This Row],[Proyecto]],D$2:D2519)</f>
        <v>257</v>
      </c>
      <c r="H2519">
        <f>SUMIF(C$2:C2519,Historico_y_Forms[[#This Row],[Proyecto]],F$2:F2519)</f>
        <v>34</v>
      </c>
      <c r="I251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19">
        <f>SUMIF(C$2:C2519,Historico_y_Forms[[#This Row],[Proyecto]],E$2:E2519)</f>
        <v>228</v>
      </c>
    </row>
    <row r="2520" spans="1:10" x14ac:dyDescent="0.25">
      <c r="A2520" s="167">
        <v>44804</v>
      </c>
      <c r="B2520">
        <v>3</v>
      </c>
      <c r="C2520" t="s">
        <v>52</v>
      </c>
      <c r="D2520">
        <v>3</v>
      </c>
      <c r="E2520">
        <v>15</v>
      </c>
      <c r="F2520">
        <v>4</v>
      </c>
      <c r="G2520">
        <f>SUMIF(C$2:C2520,Historico_y_Forms[[#This Row],[Proyecto]],D$2:D2520)</f>
        <v>321</v>
      </c>
      <c r="H2520">
        <f>SUMIF(C$2:C2520,Historico_y_Forms[[#This Row],[Proyecto]],F$2:F2520)</f>
        <v>32</v>
      </c>
      <c r="I2520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2520">
        <f>SUMIF(C$2:C2520,Historico_y_Forms[[#This Row],[Proyecto]],E$2:E2520)</f>
        <v>330</v>
      </c>
    </row>
    <row r="2521" spans="1:10" x14ac:dyDescent="0.25">
      <c r="A2521" s="167">
        <v>44804</v>
      </c>
      <c r="B2521">
        <v>1</v>
      </c>
      <c r="C2521" t="s">
        <v>50</v>
      </c>
      <c r="D2521">
        <v>1</v>
      </c>
      <c r="E2521">
        <v>0</v>
      </c>
      <c r="F2521">
        <v>0</v>
      </c>
      <c r="G2521">
        <f>SUMIF(C$2:C2521,Historico_y_Forms[[#This Row],[Proyecto]],D$2:D2521)</f>
        <v>615</v>
      </c>
      <c r="H2521">
        <f>SUMIF(C$2:C2521,Historico_y_Forms[[#This Row],[Proyecto]],F$2:F2521)</f>
        <v>124</v>
      </c>
      <c r="I252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21">
        <f>SUMIF(C$2:C2521,Historico_y_Forms[[#This Row],[Proyecto]],E$2:E2521)</f>
        <v>492</v>
      </c>
    </row>
    <row r="2522" spans="1:10" x14ac:dyDescent="0.25">
      <c r="A2522" s="167">
        <v>44834</v>
      </c>
      <c r="B2522">
        <v>22</v>
      </c>
      <c r="C2522" t="s">
        <v>140</v>
      </c>
      <c r="D2522">
        <v>2</v>
      </c>
      <c r="E2522">
        <v>4</v>
      </c>
      <c r="F2522">
        <v>0</v>
      </c>
      <c r="G2522">
        <f>SUMIF(C$2:C2522,Historico_y_Forms[[#This Row],[Proyecto]],D$2:D2522)</f>
        <v>36</v>
      </c>
      <c r="H2522">
        <f>SUMIF(C$2:C2522,Historico_y_Forms[[#This Row],[Proyecto]],F$2:F2522)</f>
        <v>0</v>
      </c>
      <c r="I2522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522">
        <f>SUMIF(C$2:C2522,Historico_y_Forms[[#This Row],[Proyecto]],E$2:E2522)</f>
        <v>57</v>
      </c>
    </row>
    <row r="2523" spans="1:10" x14ac:dyDescent="0.25">
      <c r="A2523" s="167">
        <v>44834</v>
      </c>
      <c r="B2523">
        <v>16</v>
      </c>
      <c r="C2523" t="s">
        <v>136</v>
      </c>
      <c r="D2523">
        <v>0</v>
      </c>
      <c r="E2523">
        <v>0</v>
      </c>
      <c r="F2523">
        <v>0</v>
      </c>
      <c r="G2523">
        <f>SUMIF(C$2:C2523,Historico_y_Forms[[#This Row],[Proyecto]],D$2:D2523)</f>
        <v>0</v>
      </c>
      <c r="H2523">
        <f>SUMIF(C$2:C2523,Historico_y_Forms[[#This Row],[Proyecto]],F$2:F2523)</f>
        <v>0</v>
      </c>
      <c r="I252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23">
        <f>SUMIF(C$2:C2523,Historico_y_Forms[[#This Row],[Proyecto]],E$2:E2523)</f>
        <v>0</v>
      </c>
    </row>
    <row r="2524" spans="1:10" x14ac:dyDescent="0.25">
      <c r="A2524" s="167">
        <v>44834</v>
      </c>
      <c r="B2524">
        <v>17</v>
      </c>
      <c r="C2524" t="s">
        <v>137</v>
      </c>
      <c r="D2524">
        <v>0</v>
      </c>
      <c r="E2524">
        <v>0</v>
      </c>
      <c r="F2524">
        <v>0</v>
      </c>
      <c r="G2524">
        <f>SUMIF(C$2:C2524,Historico_y_Forms[[#This Row],[Proyecto]],D$2:D2524)</f>
        <v>0</v>
      </c>
      <c r="H2524">
        <f>SUMIF(C$2:C2524,Historico_y_Forms[[#This Row],[Proyecto]],F$2:F2524)</f>
        <v>0</v>
      </c>
      <c r="I252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24">
        <f>SUMIF(C$2:C2524,Historico_y_Forms[[#This Row],[Proyecto]],E$2:E2524)</f>
        <v>0</v>
      </c>
    </row>
    <row r="2525" spans="1:10" x14ac:dyDescent="0.25">
      <c r="A2525" s="167">
        <v>44834</v>
      </c>
      <c r="B2525">
        <v>11</v>
      </c>
      <c r="C2525" t="s">
        <v>131</v>
      </c>
      <c r="D2525">
        <v>4</v>
      </c>
      <c r="E2525">
        <v>10</v>
      </c>
      <c r="F2525">
        <v>8</v>
      </c>
      <c r="G2525">
        <f>SUMIF(C$2:C2525,Historico_y_Forms[[#This Row],[Proyecto]],D$2:D2525)</f>
        <v>563</v>
      </c>
      <c r="H2525">
        <f>SUMIF(C$2:C2525,Historico_y_Forms[[#This Row],[Proyecto]],F$2:F2525)</f>
        <v>142</v>
      </c>
      <c r="I2525">
        <f>VLOOKUP(Historico_y_Forms[[#This Row],[Proyecto]],Dim_Proyectos[[#All],[Proyecto]:[Fecha de terminacion]],5,0)-Historico_y_Forms[[#This Row],[Ventas acumuladas]]+Historico_y_Forms[[#This Row],[Desistimientos acumulados]]</f>
        <v>192</v>
      </c>
      <c r="J2525">
        <f>SUMIF(C$2:C2525,Historico_y_Forms[[#This Row],[Proyecto]],E$2:E2525)</f>
        <v>525</v>
      </c>
    </row>
    <row r="2526" spans="1:10" x14ac:dyDescent="0.25">
      <c r="A2526" s="167">
        <v>44834</v>
      </c>
      <c r="B2526">
        <v>40</v>
      </c>
      <c r="C2526" t="s">
        <v>149</v>
      </c>
      <c r="D2526">
        <v>0</v>
      </c>
      <c r="E2526">
        <v>0</v>
      </c>
      <c r="F2526">
        <v>0</v>
      </c>
      <c r="G2526">
        <f>SUMIF(C$2:C2526,Historico_y_Forms[[#This Row],[Proyecto]],D$2:D2526)</f>
        <v>396</v>
      </c>
      <c r="H2526">
        <f>SUMIF(C$2:C2526,Historico_y_Forms[[#This Row],[Proyecto]],F$2:F2526)</f>
        <v>0</v>
      </c>
      <c r="I25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26">
        <f>SUMIF(C$2:C2526,Historico_y_Forms[[#This Row],[Proyecto]],E$2:E2526)</f>
        <v>0</v>
      </c>
    </row>
    <row r="2527" spans="1:10" x14ac:dyDescent="0.25">
      <c r="A2527" s="167">
        <v>44834</v>
      </c>
      <c r="B2527">
        <v>12</v>
      </c>
      <c r="C2527" t="s">
        <v>132</v>
      </c>
      <c r="D2527">
        <v>8</v>
      </c>
      <c r="E2527">
        <v>15</v>
      </c>
      <c r="F2527">
        <v>0</v>
      </c>
      <c r="G2527">
        <f>SUMIF(C$2:C2527,Historico_y_Forms[[#This Row],[Proyecto]],D$2:D2527)</f>
        <v>62</v>
      </c>
      <c r="H2527">
        <f>SUMIF(C$2:C2527,Historico_y_Forms[[#This Row],[Proyecto]],F$2:F2527)</f>
        <v>0</v>
      </c>
      <c r="I2527">
        <f>VLOOKUP(Historico_y_Forms[[#This Row],[Proyecto]],Dim_Proyectos[[#All],[Proyecto]:[Fecha de terminacion]],5,0)-Historico_y_Forms[[#This Row],[Ventas acumuladas]]+Historico_y_Forms[[#This Row],[Desistimientos acumulados]]</f>
        <v>278</v>
      </c>
      <c r="J2527">
        <f>SUMIF(C$2:C2527,Historico_y_Forms[[#This Row],[Proyecto]],E$2:E2527)</f>
        <v>60</v>
      </c>
    </row>
    <row r="2528" spans="1:10" x14ac:dyDescent="0.25">
      <c r="A2528" s="167">
        <v>44834</v>
      </c>
      <c r="B2528">
        <v>13</v>
      </c>
      <c r="C2528" t="s">
        <v>133</v>
      </c>
      <c r="D2528">
        <v>2</v>
      </c>
      <c r="E2528">
        <v>10</v>
      </c>
      <c r="F2528">
        <v>3</v>
      </c>
      <c r="G2528">
        <f>SUMIF(C$2:C2528,Historico_y_Forms[[#This Row],[Proyecto]],D$2:D2528)</f>
        <v>339</v>
      </c>
      <c r="H2528">
        <f>SUMIF(C$2:C2528,Historico_y_Forms[[#This Row],[Proyecto]],F$2:F2528)</f>
        <v>48</v>
      </c>
      <c r="I252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28">
        <f>SUMIF(C$2:C2528,Historico_y_Forms[[#This Row],[Proyecto]],E$2:E2528)</f>
        <v>190</v>
      </c>
    </row>
    <row r="2529" spans="1:10" x14ac:dyDescent="0.25">
      <c r="A2529" s="167">
        <v>44834</v>
      </c>
      <c r="B2529">
        <v>14</v>
      </c>
      <c r="C2529" t="s">
        <v>134</v>
      </c>
      <c r="D2529">
        <v>14</v>
      </c>
      <c r="E2529">
        <v>0</v>
      </c>
      <c r="F2529">
        <v>2</v>
      </c>
      <c r="G2529">
        <f>SUMIF(C$2:C2529,Historico_y_Forms[[#This Row],[Proyecto]],D$2:D2529)</f>
        <v>176</v>
      </c>
      <c r="H2529">
        <f>SUMIF(C$2:C2529,Historico_y_Forms[[#This Row],[Proyecto]],F$2:F2529)</f>
        <v>12</v>
      </c>
      <c r="I252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529">
        <f>SUMIF(C$2:C2529,Historico_y_Forms[[#This Row],[Proyecto]],E$2:E2529)</f>
        <v>180</v>
      </c>
    </row>
    <row r="2530" spans="1:10" x14ac:dyDescent="0.25">
      <c r="A2530" s="167">
        <v>44834</v>
      </c>
      <c r="B2530">
        <v>15</v>
      </c>
      <c r="C2530" t="s">
        <v>135</v>
      </c>
      <c r="D2530">
        <v>34</v>
      </c>
      <c r="E2530">
        <v>30</v>
      </c>
      <c r="F2530">
        <v>0</v>
      </c>
      <c r="G2530">
        <f>SUMIF(C$2:C2530,Historico_y_Forms[[#This Row],[Proyecto]],D$2:D2530)</f>
        <v>34</v>
      </c>
      <c r="H2530">
        <f>SUMIF(C$2:C2530,Historico_y_Forms[[#This Row],[Proyecto]],F$2:F2530)</f>
        <v>0</v>
      </c>
      <c r="I2530">
        <f>VLOOKUP(Historico_y_Forms[[#This Row],[Proyecto]],Dim_Proyectos[[#All],[Proyecto]:[Fecha de terminacion]],5,0)-Historico_y_Forms[[#This Row],[Ventas acumuladas]]+Historico_y_Forms[[#This Row],[Desistimientos acumulados]]</f>
        <v>270</v>
      </c>
      <c r="J2530">
        <f>SUMIF(C$2:C2530,Historico_y_Forms[[#This Row],[Proyecto]],E$2:E2530)</f>
        <v>30</v>
      </c>
    </row>
    <row r="2531" spans="1:10" x14ac:dyDescent="0.25">
      <c r="A2531" s="167">
        <v>44834</v>
      </c>
      <c r="B2531">
        <v>41</v>
      </c>
      <c r="C2531" t="s">
        <v>150</v>
      </c>
      <c r="D2531">
        <v>0</v>
      </c>
      <c r="E2531">
        <v>0</v>
      </c>
      <c r="F2531">
        <v>0</v>
      </c>
      <c r="G2531">
        <f>SUMIF(C$2:C2531,Historico_y_Forms[[#This Row],[Proyecto]],D$2:D2531)</f>
        <v>158</v>
      </c>
      <c r="H2531">
        <f>SUMIF(C$2:C2531,Historico_y_Forms[[#This Row],[Proyecto]],F$2:F2531)</f>
        <v>2</v>
      </c>
      <c r="I25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31">
        <f>SUMIF(C$2:C2531,Historico_y_Forms[[#This Row],[Proyecto]],E$2:E2531)</f>
        <v>156</v>
      </c>
    </row>
    <row r="2532" spans="1:10" x14ac:dyDescent="0.25">
      <c r="A2532" s="167">
        <v>44834</v>
      </c>
      <c r="B2532">
        <v>10</v>
      </c>
      <c r="C2532" t="s">
        <v>81</v>
      </c>
      <c r="D2532">
        <v>4</v>
      </c>
      <c r="E2532">
        <v>0</v>
      </c>
      <c r="F2532">
        <v>4</v>
      </c>
      <c r="G2532">
        <f>SUMIF(C$2:C2532,Historico_y_Forms[[#This Row],[Proyecto]],D$2:D2532)</f>
        <v>206</v>
      </c>
      <c r="H2532">
        <f>SUMIF(C$2:C2532,Historico_y_Forms[[#This Row],[Proyecto]],F$2:F2532)</f>
        <v>16</v>
      </c>
      <c r="I253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32">
        <f>SUMIF(C$2:C2532,Historico_y_Forms[[#This Row],[Proyecto]],E$2:E2532)</f>
        <v>158</v>
      </c>
    </row>
    <row r="2533" spans="1:10" x14ac:dyDescent="0.25">
      <c r="A2533" s="167">
        <v>44834</v>
      </c>
      <c r="B2533">
        <v>23</v>
      </c>
      <c r="C2533" t="s">
        <v>142</v>
      </c>
      <c r="D2533">
        <v>0</v>
      </c>
      <c r="E2533">
        <v>0</v>
      </c>
      <c r="F2533">
        <v>0</v>
      </c>
      <c r="G2533">
        <f>SUMIF(C$2:C2533,Historico_y_Forms[[#This Row],[Proyecto]],D$2:D2533)</f>
        <v>105</v>
      </c>
      <c r="H2533">
        <f>SUMIF(C$2:C2533,Historico_y_Forms[[#This Row],[Proyecto]],F$2:F2533)</f>
        <v>4</v>
      </c>
      <c r="I253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33">
        <f>SUMIF(C$2:C2533,Historico_y_Forms[[#This Row],[Proyecto]],E$2:E2533)</f>
        <v>0</v>
      </c>
    </row>
    <row r="2534" spans="1:10" x14ac:dyDescent="0.25">
      <c r="A2534" s="167">
        <v>44834</v>
      </c>
      <c r="B2534">
        <v>24</v>
      </c>
      <c r="C2534" t="s">
        <v>143</v>
      </c>
      <c r="D2534">
        <v>0</v>
      </c>
      <c r="E2534">
        <v>0</v>
      </c>
      <c r="F2534">
        <v>0</v>
      </c>
      <c r="G2534">
        <f>SUMIF(C$2:C2534,Historico_y_Forms[[#This Row],[Proyecto]],D$2:D2534)</f>
        <v>125</v>
      </c>
      <c r="H2534">
        <f>SUMIF(C$2:C2534,Historico_y_Forms[[#This Row],[Proyecto]],F$2:F2534)</f>
        <v>23</v>
      </c>
      <c r="I253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34">
        <f>SUMIF(C$2:C2534,Historico_y_Forms[[#This Row],[Proyecto]],E$2:E2534)</f>
        <v>102</v>
      </c>
    </row>
    <row r="2535" spans="1:10" x14ac:dyDescent="0.25">
      <c r="A2535" s="167">
        <v>44834</v>
      </c>
      <c r="B2535">
        <v>25</v>
      </c>
      <c r="C2535" t="s">
        <v>92</v>
      </c>
      <c r="D2535">
        <v>3</v>
      </c>
      <c r="E2535">
        <v>2</v>
      </c>
      <c r="F2535">
        <v>0</v>
      </c>
      <c r="G2535">
        <f>SUMIF(C$2:C2535,Historico_y_Forms[[#This Row],[Proyecto]],D$2:D2535)</f>
        <v>37</v>
      </c>
      <c r="H2535">
        <f>SUMIF(C$2:C2535,Historico_y_Forms[[#This Row],[Proyecto]],F$2:F2535)</f>
        <v>0</v>
      </c>
      <c r="I2535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2535">
        <f>SUMIF(C$2:C2535,Historico_y_Forms[[#This Row],[Proyecto]],E$2:E2535)</f>
        <v>23</v>
      </c>
    </row>
    <row r="2536" spans="1:10" x14ac:dyDescent="0.25">
      <c r="A2536" s="167">
        <v>44834</v>
      </c>
      <c r="B2536">
        <v>26</v>
      </c>
      <c r="C2536" t="s">
        <v>141</v>
      </c>
      <c r="D2536">
        <v>1</v>
      </c>
      <c r="E2536">
        <v>3</v>
      </c>
      <c r="F2536">
        <v>0</v>
      </c>
      <c r="G2536">
        <f>SUMIF(C$2:C2536,Historico_y_Forms[[#This Row],[Proyecto]],D$2:D2536)</f>
        <v>111</v>
      </c>
      <c r="H2536">
        <f>SUMIF(C$2:C2536,Historico_y_Forms[[#This Row],[Proyecto]],F$2:F2536)</f>
        <v>0</v>
      </c>
      <c r="I2536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2536">
        <f>SUMIF(C$2:C2536,Historico_y_Forms[[#This Row],[Proyecto]],E$2:E2536)</f>
        <v>98</v>
      </c>
    </row>
    <row r="2537" spans="1:10" x14ac:dyDescent="0.25">
      <c r="A2537" s="167">
        <v>44834</v>
      </c>
      <c r="B2537">
        <v>7</v>
      </c>
      <c r="C2537" t="s">
        <v>128</v>
      </c>
      <c r="D2537">
        <v>0</v>
      </c>
      <c r="E2537">
        <v>0</v>
      </c>
      <c r="F2537">
        <v>0</v>
      </c>
      <c r="G2537">
        <f>SUMIF(C$2:C2537,Historico_y_Forms[[#This Row],[Proyecto]],D$2:D2537)</f>
        <v>160</v>
      </c>
      <c r="H2537">
        <f>SUMIF(C$2:C2537,Historico_y_Forms[[#This Row],[Proyecto]],F$2:F2537)</f>
        <v>3</v>
      </c>
      <c r="I253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537">
        <f>SUMIF(C$2:C2537,Historico_y_Forms[[#This Row],[Proyecto]],E$2:E2537)</f>
        <v>160</v>
      </c>
    </row>
    <row r="2538" spans="1:10" x14ac:dyDescent="0.25">
      <c r="A2538" s="167">
        <v>44834</v>
      </c>
      <c r="B2538">
        <v>27</v>
      </c>
      <c r="C2538" t="s">
        <v>30</v>
      </c>
      <c r="D2538">
        <v>0</v>
      </c>
      <c r="E2538">
        <v>0</v>
      </c>
      <c r="F2538">
        <v>0</v>
      </c>
      <c r="G2538">
        <f>SUMIF(C$2:C2538,Historico_y_Forms[[#This Row],[Proyecto]],D$2:D2538)</f>
        <v>0</v>
      </c>
      <c r="H2538">
        <f>SUMIF(C$2:C2538,Historico_y_Forms[[#This Row],[Proyecto]],F$2:F2538)</f>
        <v>0</v>
      </c>
      <c r="I253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38">
        <f>SUMIF(C$2:C2538,Historico_y_Forms[[#This Row],[Proyecto]],E$2:E2538)</f>
        <v>0</v>
      </c>
    </row>
    <row r="2539" spans="1:10" x14ac:dyDescent="0.25">
      <c r="A2539" s="167">
        <v>44834</v>
      </c>
      <c r="B2539">
        <v>28</v>
      </c>
      <c r="C2539" t="s">
        <v>31</v>
      </c>
      <c r="D2539">
        <v>0</v>
      </c>
      <c r="E2539">
        <v>0</v>
      </c>
      <c r="F2539">
        <v>0</v>
      </c>
      <c r="G2539">
        <f>SUMIF(C$2:C2539,Historico_y_Forms[[#This Row],[Proyecto]],D$2:D2539)</f>
        <v>0</v>
      </c>
      <c r="H2539">
        <f>SUMIF(C$2:C2539,Historico_y_Forms[[#This Row],[Proyecto]],F$2:F2539)</f>
        <v>0</v>
      </c>
      <c r="I253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39">
        <f>SUMIF(C$2:C2539,Historico_y_Forms[[#This Row],[Proyecto]],E$2:E2539)</f>
        <v>0</v>
      </c>
    </row>
    <row r="2540" spans="1:10" x14ac:dyDescent="0.25">
      <c r="A2540" s="167">
        <v>44834</v>
      </c>
      <c r="B2540">
        <v>44</v>
      </c>
      <c r="C2540" t="s">
        <v>154</v>
      </c>
      <c r="D2540">
        <v>0</v>
      </c>
      <c r="E2540">
        <v>0</v>
      </c>
      <c r="F2540">
        <v>0</v>
      </c>
      <c r="G2540">
        <f>SUMIF(C$2:C2540,Historico_y_Forms[[#This Row],[Proyecto]],D$2:D2540)</f>
        <v>100</v>
      </c>
      <c r="H2540">
        <f>SUMIF(C$2:C2540,Historico_y_Forms[[#This Row],[Proyecto]],F$2:F2540)</f>
        <v>11</v>
      </c>
      <c r="I254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540">
        <f>SUMIF(C$2:C2540,Historico_y_Forms[[#This Row],[Proyecto]],E$2:E2540)</f>
        <v>96</v>
      </c>
    </row>
    <row r="2541" spans="1:10" x14ac:dyDescent="0.25">
      <c r="A2541" s="167">
        <v>44834</v>
      </c>
      <c r="B2541">
        <v>37</v>
      </c>
      <c r="C2541" t="s">
        <v>146</v>
      </c>
      <c r="D2541">
        <v>0</v>
      </c>
      <c r="E2541">
        <v>0</v>
      </c>
      <c r="F2541">
        <v>0</v>
      </c>
      <c r="G2541">
        <f>SUMIF(C$2:C2541,Historico_y_Forms[[#This Row],[Proyecto]],D$2:D2541)</f>
        <v>195</v>
      </c>
      <c r="H2541">
        <f>SUMIF(C$2:C2541,Historico_y_Forms[[#This Row],[Proyecto]],F$2:F2541)</f>
        <v>1</v>
      </c>
      <c r="I254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541">
        <f>SUMIF(C$2:C2541,Historico_y_Forms[[#This Row],[Proyecto]],E$2:E2541)</f>
        <v>196</v>
      </c>
    </row>
    <row r="2542" spans="1:10" x14ac:dyDescent="0.25">
      <c r="A2542" s="167">
        <v>44834</v>
      </c>
      <c r="B2542">
        <v>6</v>
      </c>
      <c r="C2542" t="s">
        <v>127</v>
      </c>
      <c r="D2542">
        <v>0</v>
      </c>
      <c r="E2542">
        <v>0</v>
      </c>
      <c r="F2542">
        <v>0</v>
      </c>
      <c r="G2542">
        <f>SUMIF(C$2:C2542,Historico_y_Forms[[#This Row],[Proyecto]],D$2:D2542)</f>
        <v>209</v>
      </c>
      <c r="H2542">
        <f>SUMIF(C$2:C2542,Historico_y_Forms[[#This Row],[Proyecto]],F$2:F2542)</f>
        <v>29</v>
      </c>
      <c r="I25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42">
        <f>SUMIF(C$2:C2542,Historico_y_Forms[[#This Row],[Proyecto]],E$2:E2542)</f>
        <v>180</v>
      </c>
    </row>
    <row r="2543" spans="1:10" x14ac:dyDescent="0.25">
      <c r="A2543" s="167">
        <v>44834</v>
      </c>
      <c r="B2543">
        <v>5</v>
      </c>
      <c r="C2543" t="s">
        <v>125</v>
      </c>
      <c r="D2543">
        <v>0</v>
      </c>
      <c r="E2543">
        <v>0</v>
      </c>
      <c r="F2543">
        <v>0</v>
      </c>
      <c r="G2543">
        <f>SUMIF(C$2:C2543,Historico_y_Forms[[#This Row],[Proyecto]],D$2:D2543)</f>
        <v>246</v>
      </c>
      <c r="H2543">
        <f>SUMIF(C$2:C2543,Historico_y_Forms[[#This Row],[Proyecto]],F$2:F2543)</f>
        <v>30</v>
      </c>
      <c r="I25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43">
        <f>SUMIF(C$2:C2543,Historico_y_Forms[[#This Row],[Proyecto]],E$2:E2543)</f>
        <v>216</v>
      </c>
    </row>
    <row r="2544" spans="1:10" x14ac:dyDescent="0.25">
      <c r="A2544" s="167">
        <v>44834</v>
      </c>
      <c r="B2544">
        <v>38</v>
      </c>
      <c r="C2544" t="s">
        <v>147</v>
      </c>
      <c r="D2544">
        <v>0</v>
      </c>
      <c r="E2544">
        <v>0</v>
      </c>
      <c r="F2544">
        <v>0</v>
      </c>
      <c r="G2544">
        <f>SUMIF(C$2:C2544,Historico_y_Forms[[#This Row],[Proyecto]],D$2:D2544)</f>
        <v>196</v>
      </c>
      <c r="H2544">
        <f>SUMIF(C$2:C2544,Historico_y_Forms[[#This Row],[Proyecto]],F$2:F2544)</f>
        <v>5</v>
      </c>
      <c r="I25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44">
        <f>SUMIF(C$2:C2544,Historico_y_Forms[[#This Row],[Proyecto]],E$2:E2544)</f>
        <v>0</v>
      </c>
    </row>
    <row r="2545" spans="1:10" x14ac:dyDescent="0.25">
      <c r="A2545" s="167">
        <v>44834</v>
      </c>
      <c r="B2545">
        <v>4</v>
      </c>
      <c r="C2545" t="s">
        <v>126</v>
      </c>
      <c r="D2545">
        <v>0</v>
      </c>
      <c r="E2545">
        <v>0</v>
      </c>
      <c r="F2545">
        <v>0</v>
      </c>
      <c r="G2545">
        <f>SUMIF(C$2:C2545,Historico_y_Forms[[#This Row],[Proyecto]],D$2:D2545)</f>
        <v>289</v>
      </c>
      <c r="H2545">
        <f>SUMIF(C$2:C2545,Historico_y_Forms[[#This Row],[Proyecto]],F$2:F2545)</f>
        <v>49</v>
      </c>
      <c r="I254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45">
        <f>SUMIF(C$2:C2545,Historico_y_Forms[[#This Row],[Proyecto]],E$2:E2545)</f>
        <v>8791</v>
      </c>
    </row>
    <row r="2546" spans="1:10" x14ac:dyDescent="0.25">
      <c r="A2546" s="167">
        <v>44834</v>
      </c>
      <c r="B2546">
        <v>8</v>
      </c>
      <c r="C2546" t="s">
        <v>77</v>
      </c>
      <c r="D2546">
        <v>2</v>
      </c>
      <c r="E2546">
        <v>2</v>
      </c>
      <c r="F2546">
        <v>0</v>
      </c>
      <c r="G2546">
        <f>SUMIF(C$2:C2546,Historico_y_Forms[[#This Row],[Proyecto]],D$2:D2546)</f>
        <v>177</v>
      </c>
      <c r="H2546">
        <f>SUMIF(C$2:C2546,Historico_y_Forms[[#This Row],[Proyecto]],F$2:F2546)</f>
        <v>34</v>
      </c>
      <c r="I2546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2546">
        <f>SUMIF(C$2:C2546,Historico_y_Forms[[#This Row],[Proyecto]],E$2:E2546)</f>
        <v>147</v>
      </c>
    </row>
    <row r="2547" spans="1:10" x14ac:dyDescent="0.25">
      <c r="A2547" s="167">
        <v>44834</v>
      </c>
      <c r="B2547">
        <v>18</v>
      </c>
      <c r="C2547" t="s">
        <v>152</v>
      </c>
      <c r="D2547">
        <v>0</v>
      </c>
      <c r="E2547">
        <v>0</v>
      </c>
      <c r="F2547">
        <v>0</v>
      </c>
      <c r="G2547">
        <f>SUMIF(C$2:C2547,Historico_y_Forms[[#This Row],[Proyecto]],D$2:D2547)</f>
        <v>174</v>
      </c>
      <c r="H2547">
        <f>SUMIF(C$2:C2547,Historico_y_Forms[[#This Row],[Proyecto]],F$2:F2547)</f>
        <v>10</v>
      </c>
      <c r="I254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47">
        <f>SUMIF(C$2:C2547,Historico_y_Forms[[#This Row],[Proyecto]],E$2:E2547)</f>
        <v>176</v>
      </c>
    </row>
    <row r="2548" spans="1:10" x14ac:dyDescent="0.25">
      <c r="A2548" s="167">
        <v>44834</v>
      </c>
      <c r="B2548">
        <v>19</v>
      </c>
      <c r="C2548" t="s">
        <v>138</v>
      </c>
      <c r="D2548">
        <v>0</v>
      </c>
      <c r="E2548">
        <v>0</v>
      </c>
      <c r="F2548">
        <v>0</v>
      </c>
      <c r="G2548">
        <f>SUMIF(C$2:C2548,Historico_y_Forms[[#This Row],[Proyecto]],D$2:D2548)</f>
        <v>201</v>
      </c>
      <c r="H2548">
        <f>SUMIF(C$2:C2548,Historico_y_Forms[[#This Row],[Proyecto]],F$2:F2548)</f>
        <v>26</v>
      </c>
      <c r="I25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48">
        <f>SUMIF(C$2:C2548,Historico_y_Forms[[#This Row],[Proyecto]],E$2:E2548)</f>
        <v>176</v>
      </c>
    </row>
    <row r="2549" spans="1:10" x14ac:dyDescent="0.25">
      <c r="A2549" s="167">
        <v>44834</v>
      </c>
      <c r="B2549">
        <v>20</v>
      </c>
      <c r="C2549" t="s">
        <v>88</v>
      </c>
      <c r="D2549">
        <v>3</v>
      </c>
      <c r="E2549">
        <v>5</v>
      </c>
      <c r="F2549">
        <v>5</v>
      </c>
      <c r="G2549">
        <f>SUMIF(C$2:C2549,Historico_y_Forms[[#This Row],[Proyecto]],D$2:D2549)</f>
        <v>191</v>
      </c>
      <c r="H2549">
        <f>SUMIF(C$2:C2549,Historico_y_Forms[[#This Row],[Proyecto]],F$2:F2549)</f>
        <v>29</v>
      </c>
      <c r="I2549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549">
        <f>SUMIF(C$2:C2549,Historico_y_Forms[[#This Row],[Proyecto]],E$2:E2549)</f>
        <v>153</v>
      </c>
    </row>
    <row r="2550" spans="1:10" x14ac:dyDescent="0.25">
      <c r="A2550" s="167">
        <v>44834</v>
      </c>
      <c r="B2550">
        <v>45</v>
      </c>
      <c r="C2550" t="s">
        <v>155</v>
      </c>
      <c r="D2550">
        <v>0</v>
      </c>
      <c r="E2550">
        <v>0</v>
      </c>
      <c r="F2550">
        <v>0</v>
      </c>
      <c r="G2550">
        <f>SUMIF(C$2:C2550,Historico_y_Forms[[#This Row],[Proyecto]],D$2:D2550)</f>
        <v>133</v>
      </c>
      <c r="H2550">
        <f>SUMIF(C$2:C2550,Historico_y_Forms[[#This Row],[Proyecto]],F$2:F2550)</f>
        <v>2</v>
      </c>
      <c r="I255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50">
        <f>SUMIF(C$2:C2550,Historico_y_Forms[[#This Row],[Proyecto]],E$2:E2550)</f>
        <v>0</v>
      </c>
    </row>
    <row r="2551" spans="1:10" x14ac:dyDescent="0.25">
      <c r="A2551" s="167">
        <v>44834</v>
      </c>
      <c r="B2551">
        <v>31</v>
      </c>
      <c r="C2551" t="s">
        <v>97</v>
      </c>
      <c r="D2551">
        <v>0</v>
      </c>
      <c r="E2551">
        <v>0</v>
      </c>
      <c r="F2551">
        <v>0</v>
      </c>
      <c r="G2551">
        <f>SUMIF(C$2:C2551,Historico_y_Forms[[#This Row],[Proyecto]],D$2:D2551)</f>
        <v>0</v>
      </c>
      <c r="H2551">
        <f>SUMIF(C$2:C2551,Historico_y_Forms[[#This Row],[Proyecto]],F$2:F2551)</f>
        <v>0</v>
      </c>
      <c r="I255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51">
        <f>SUMIF(C$2:C2551,Historico_y_Forms[[#This Row],[Proyecto]],E$2:E2551)</f>
        <v>0</v>
      </c>
    </row>
    <row r="2552" spans="1:10" x14ac:dyDescent="0.25">
      <c r="A2552" s="167">
        <v>44834</v>
      </c>
      <c r="B2552">
        <v>32</v>
      </c>
      <c r="C2552" t="s">
        <v>100</v>
      </c>
      <c r="D2552">
        <v>0</v>
      </c>
      <c r="E2552">
        <v>0</v>
      </c>
      <c r="F2552">
        <v>0</v>
      </c>
      <c r="G2552">
        <f>SUMIF(C$2:C2552,Historico_y_Forms[[#This Row],[Proyecto]],D$2:D2552)</f>
        <v>0</v>
      </c>
      <c r="H2552">
        <f>SUMIF(C$2:C2552,Historico_y_Forms[[#This Row],[Proyecto]],F$2:F2552)</f>
        <v>0</v>
      </c>
      <c r="I255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52">
        <f>SUMIF(C$2:C2552,Historico_y_Forms[[#This Row],[Proyecto]],E$2:E2552)</f>
        <v>0</v>
      </c>
    </row>
    <row r="2553" spans="1:10" x14ac:dyDescent="0.25">
      <c r="A2553" s="167">
        <v>44834</v>
      </c>
      <c r="B2553">
        <v>33</v>
      </c>
      <c r="C2553" t="s">
        <v>101</v>
      </c>
      <c r="D2553">
        <v>0</v>
      </c>
      <c r="E2553">
        <v>0</v>
      </c>
      <c r="F2553">
        <v>0</v>
      </c>
      <c r="G2553">
        <f>SUMIF(C$2:C2553,Historico_y_Forms[[#This Row],[Proyecto]],D$2:D2553)</f>
        <v>0</v>
      </c>
      <c r="H2553">
        <f>SUMIF(C$2:C2553,Historico_y_Forms[[#This Row],[Proyecto]],F$2:F2553)</f>
        <v>0</v>
      </c>
      <c r="I2553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53">
        <f>SUMIF(C$2:C2553,Historico_y_Forms[[#This Row],[Proyecto]],E$2:E2553)</f>
        <v>0</v>
      </c>
    </row>
    <row r="2554" spans="1:10" x14ac:dyDescent="0.25">
      <c r="A2554" s="167">
        <v>44834</v>
      </c>
      <c r="B2554">
        <v>34</v>
      </c>
      <c r="C2554" t="s">
        <v>102</v>
      </c>
      <c r="D2554">
        <v>116</v>
      </c>
      <c r="E2554">
        <v>50</v>
      </c>
      <c r="F2554">
        <v>0</v>
      </c>
      <c r="G2554">
        <f>SUMIF(C$2:C2554,Historico_y_Forms[[#This Row],[Proyecto]],D$2:D2554)</f>
        <v>116</v>
      </c>
      <c r="H2554">
        <f>SUMIF(C$2:C2554,Historico_y_Forms[[#This Row],[Proyecto]],F$2:F2554)</f>
        <v>0</v>
      </c>
      <c r="I2554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554">
        <f>SUMIF(C$2:C2554,Historico_y_Forms[[#This Row],[Proyecto]],E$2:E2554)</f>
        <v>50</v>
      </c>
    </row>
    <row r="2555" spans="1:10" x14ac:dyDescent="0.25">
      <c r="A2555" s="167">
        <v>44834</v>
      </c>
      <c r="B2555">
        <v>29</v>
      </c>
      <c r="C2555" t="s">
        <v>32</v>
      </c>
      <c r="D2555">
        <v>0</v>
      </c>
      <c r="E2555">
        <v>0</v>
      </c>
      <c r="F2555">
        <v>0</v>
      </c>
      <c r="G2555">
        <f>SUMIF(C$2:C2555,Historico_y_Forms[[#This Row],[Proyecto]],D$2:D2555)</f>
        <v>0</v>
      </c>
      <c r="H2555">
        <f>SUMIF(C$2:C2555,Historico_y_Forms[[#This Row],[Proyecto]],F$2:F2555)</f>
        <v>0</v>
      </c>
      <c r="I255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55">
        <f>SUMIF(C$2:C2555,Historico_y_Forms[[#This Row],[Proyecto]],E$2:E2555)</f>
        <v>0</v>
      </c>
    </row>
    <row r="2556" spans="1:10" x14ac:dyDescent="0.25">
      <c r="A2556" s="167">
        <v>44834</v>
      </c>
      <c r="B2556">
        <v>30</v>
      </c>
      <c r="C2556" t="s">
        <v>33</v>
      </c>
      <c r="D2556">
        <v>0</v>
      </c>
      <c r="E2556">
        <v>0</v>
      </c>
      <c r="F2556">
        <v>0</v>
      </c>
      <c r="G2556">
        <f>SUMIF(C$2:C2556,Historico_y_Forms[[#This Row],[Proyecto]],D$2:D2556)</f>
        <v>0</v>
      </c>
      <c r="H2556">
        <f>SUMIF(C$2:C2556,Historico_y_Forms[[#This Row],[Proyecto]],F$2:F2556)</f>
        <v>0</v>
      </c>
      <c r="I255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556">
        <f>SUMIF(C$2:C2556,Historico_y_Forms[[#This Row],[Proyecto]],E$2:E2556)</f>
        <v>0</v>
      </c>
    </row>
    <row r="2557" spans="1:10" x14ac:dyDescent="0.25">
      <c r="A2557" s="167">
        <v>44834</v>
      </c>
      <c r="B2557">
        <v>9</v>
      </c>
      <c r="C2557" t="s">
        <v>130</v>
      </c>
      <c r="D2557">
        <v>4</v>
      </c>
      <c r="E2557">
        <v>10</v>
      </c>
      <c r="F2557">
        <v>0</v>
      </c>
      <c r="G2557">
        <f>SUMIF(C$2:C2557,Historico_y_Forms[[#This Row],[Proyecto]],D$2:D2557)</f>
        <v>156</v>
      </c>
      <c r="H2557">
        <f>SUMIF(C$2:C2557,Historico_y_Forms[[#This Row],[Proyecto]],F$2:F2557)</f>
        <v>4</v>
      </c>
      <c r="I2557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2557">
        <f>SUMIF(C$2:C2557,Historico_y_Forms[[#This Row],[Proyecto]],E$2:E2557)</f>
        <v>150</v>
      </c>
    </row>
    <row r="2558" spans="1:10" x14ac:dyDescent="0.25">
      <c r="A2558" s="167">
        <v>44834</v>
      </c>
      <c r="B2558">
        <v>35</v>
      </c>
      <c r="C2558" t="s">
        <v>144</v>
      </c>
      <c r="D2558">
        <v>14</v>
      </c>
      <c r="E2558">
        <v>8</v>
      </c>
      <c r="F2558">
        <v>0</v>
      </c>
      <c r="G2558">
        <f>SUMIF(C$2:C2558,Historico_y_Forms[[#This Row],[Proyecto]],D$2:D2558)</f>
        <v>82</v>
      </c>
      <c r="H2558">
        <f>SUMIF(C$2:C2558,Historico_y_Forms[[#This Row],[Proyecto]],F$2:F2558)</f>
        <v>0</v>
      </c>
      <c r="I2558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558">
        <f>SUMIF(C$2:C2558,Historico_y_Forms[[#This Row],[Proyecto]],E$2:E2558)</f>
        <v>56</v>
      </c>
    </row>
    <row r="2559" spans="1:10" x14ac:dyDescent="0.25">
      <c r="A2559" s="167">
        <v>44834</v>
      </c>
      <c r="B2559">
        <v>42</v>
      </c>
      <c r="C2559" t="s">
        <v>151</v>
      </c>
      <c r="D2559">
        <v>0</v>
      </c>
      <c r="E2559">
        <v>0</v>
      </c>
      <c r="F2559">
        <v>0</v>
      </c>
      <c r="G2559">
        <f>SUMIF(C$2:C2559,Historico_y_Forms[[#This Row],[Proyecto]],D$2:D2559)</f>
        <v>321</v>
      </c>
      <c r="H2559">
        <f>SUMIF(C$2:C2559,Historico_y_Forms[[#This Row],[Proyecto]],F$2:F2559)</f>
        <v>15</v>
      </c>
      <c r="I255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559">
        <f>SUMIF(C$2:C2559,Historico_y_Forms[[#This Row],[Proyecto]],E$2:E2559)</f>
        <v>250</v>
      </c>
    </row>
    <row r="2560" spans="1:10" x14ac:dyDescent="0.25">
      <c r="A2560" s="167">
        <v>44834</v>
      </c>
      <c r="B2560">
        <v>39</v>
      </c>
      <c r="C2560" t="s">
        <v>178</v>
      </c>
      <c r="D2560">
        <v>0</v>
      </c>
      <c r="E2560">
        <v>0</v>
      </c>
      <c r="F2560">
        <v>0</v>
      </c>
      <c r="G2560">
        <f>SUMIF(C$2:C2560,Historico_y_Forms[[#This Row],[Proyecto]],D$2:D2560)</f>
        <v>184</v>
      </c>
      <c r="H2560">
        <f>SUMIF(C$2:C2560,Historico_y_Forms[[#This Row],[Proyecto]],F$2:F2560)</f>
        <v>12</v>
      </c>
      <c r="I256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60">
        <f>SUMIF(C$2:C2560,Historico_y_Forms[[#This Row],[Proyecto]],E$2:E2560)</f>
        <v>149</v>
      </c>
    </row>
    <row r="2561" spans="1:10" x14ac:dyDescent="0.25">
      <c r="A2561" s="167">
        <v>44834</v>
      </c>
      <c r="B2561">
        <v>36</v>
      </c>
      <c r="C2561" t="s">
        <v>145</v>
      </c>
      <c r="D2561">
        <v>0</v>
      </c>
      <c r="E2561">
        <v>0</v>
      </c>
      <c r="F2561">
        <v>0</v>
      </c>
      <c r="G2561">
        <f>SUMIF(C$2:C2561,Historico_y_Forms[[#This Row],[Proyecto]],D$2:D2561)</f>
        <v>243</v>
      </c>
      <c r="H2561">
        <f>SUMIF(C$2:C2561,Historico_y_Forms[[#This Row],[Proyecto]],F$2:F2561)</f>
        <v>11</v>
      </c>
      <c r="I256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61">
        <f>SUMIF(C$2:C2561,Historico_y_Forms[[#This Row],[Proyecto]],E$2:E2561)</f>
        <v>240</v>
      </c>
    </row>
    <row r="2562" spans="1:10" x14ac:dyDescent="0.25">
      <c r="A2562" s="167">
        <v>44834</v>
      </c>
      <c r="B2562">
        <v>43</v>
      </c>
      <c r="C2562" t="s">
        <v>153</v>
      </c>
      <c r="D2562">
        <v>0</v>
      </c>
      <c r="E2562">
        <v>0</v>
      </c>
      <c r="F2562">
        <v>0</v>
      </c>
      <c r="G2562">
        <f>SUMIF(C$2:C2562,Historico_y_Forms[[#This Row],[Proyecto]],D$2:D2562)</f>
        <v>89</v>
      </c>
      <c r="H2562">
        <f>SUMIF(C$2:C2562,Historico_y_Forms[[#This Row],[Proyecto]],F$2:F2562)</f>
        <v>6</v>
      </c>
      <c r="I256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562">
        <f>SUMIF(C$2:C2562,Historico_y_Forms[[#This Row],[Proyecto]],E$2:E2562)</f>
        <v>24</v>
      </c>
    </row>
    <row r="2563" spans="1:10" x14ac:dyDescent="0.25">
      <c r="A2563" s="167">
        <v>44834</v>
      </c>
      <c r="B2563">
        <v>21</v>
      </c>
      <c r="C2563" t="s">
        <v>139</v>
      </c>
      <c r="D2563">
        <v>4</v>
      </c>
      <c r="E2563">
        <v>2</v>
      </c>
      <c r="F2563">
        <v>2</v>
      </c>
      <c r="G2563">
        <f>SUMIF(C$2:C2563,Historico_y_Forms[[#This Row],[Proyecto]],D$2:D2563)</f>
        <v>57</v>
      </c>
      <c r="H2563">
        <f>SUMIF(C$2:C2563,Historico_y_Forms[[#This Row],[Proyecto]],F$2:F2563)</f>
        <v>5</v>
      </c>
      <c r="I2563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2563">
        <f>SUMIF(C$2:C2563,Historico_y_Forms[[#This Row],[Proyecto]],E$2:E2563)</f>
        <v>52</v>
      </c>
    </row>
    <row r="2564" spans="1:10" x14ac:dyDescent="0.25">
      <c r="A2564" s="167">
        <v>44834</v>
      </c>
      <c r="B2564">
        <v>2</v>
      </c>
      <c r="C2564" t="s">
        <v>51</v>
      </c>
      <c r="D2564">
        <v>4</v>
      </c>
      <c r="E2564">
        <v>0</v>
      </c>
      <c r="F2564">
        <v>4</v>
      </c>
      <c r="G2564">
        <f>SUMIF(C$2:C2564,Historico_y_Forms[[#This Row],[Proyecto]],D$2:D2564)</f>
        <v>261</v>
      </c>
      <c r="H2564">
        <f>SUMIF(C$2:C2564,Historico_y_Forms[[#This Row],[Proyecto]],F$2:F2564)</f>
        <v>38</v>
      </c>
      <c r="I256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64">
        <f>SUMIF(C$2:C2564,Historico_y_Forms[[#This Row],[Proyecto]],E$2:E2564)</f>
        <v>228</v>
      </c>
    </row>
    <row r="2565" spans="1:10" x14ac:dyDescent="0.25">
      <c r="A2565" s="167">
        <v>44834</v>
      </c>
      <c r="B2565">
        <v>3</v>
      </c>
      <c r="C2565" t="s">
        <v>52</v>
      </c>
      <c r="D2565">
        <v>11</v>
      </c>
      <c r="E2565">
        <v>15</v>
      </c>
      <c r="F2565">
        <v>1</v>
      </c>
      <c r="G2565">
        <f>SUMIF(C$2:C2565,Historico_y_Forms[[#This Row],[Proyecto]],D$2:D2565)</f>
        <v>332</v>
      </c>
      <c r="H2565">
        <f>SUMIF(C$2:C2565,Historico_y_Forms[[#This Row],[Proyecto]],F$2:F2565)</f>
        <v>33</v>
      </c>
      <c r="I256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565">
        <f>SUMIF(C$2:C2565,Historico_y_Forms[[#This Row],[Proyecto]],E$2:E2565)</f>
        <v>345</v>
      </c>
    </row>
    <row r="2566" spans="1:10" x14ac:dyDescent="0.25">
      <c r="A2566" s="167">
        <v>44834</v>
      </c>
      <c r="B2566">
        <v>1</v>
      </c>
      <c r="C2566" t="s">
        <v>50</v>
      </c>
      <c r="D2566">
        <v>0</v>
      </c>
      <c r="E2566">
        <v>0</v>
      </c>
      <c r="F2566">
        <v>0</v>
      </c>
      <c r="G2566">
        <f>SUMIF(C$2:C2566,Historico_y_Forms[[#This Row],[Proyecto]],D$2:D2566)</f>
        <v>615</v>
      </c>
      <c r="H2566">
        <f>SUMIF(C$2:C2566,Historico_y_Forms[[#This Row],[Proyecto]],F$2:F2566)</f>
        <v>124</v>
      </c>
      <c r="I2566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66">
        <f>SUMIF(C$2:C2566,Historico_y_Forms[[#This Row],[Proyecto]],E$2:E2566)</f>
        <v>492</v>
      </c>
    </row>
    <row r="2567" spans="1:10" x14ac:dyDescent="0.25">
      <c r="A2567" s="167">
        <v>44865</v>
      </c>
      <c r="B2567">
        <v>22</v>
      </c>
      <c r="C2567" t="s">
        <v>140</v>
      </c>
      <c r="D2567">
        <v>2</v>
      </c>
      <c r="E2567">
        <v>3</v>
      </c>
      <c r="F2567">
        <v>0</v>
      </c>
      <c r="G2567">
        <f>SUMIF(C$2:C2567,Historico_y_Forms[[#This Row],[Proyecto]],D$2:D2567)</f>
        <v>38</v>
      </c>
      <c r="H2567">
        <f>SUMIF(C$2:C2567,Historico_y_Forms[[#This Row],[Proyecto]],F$2:F2567)</f>
        <v>0</v>
      </c>
      <c r="I2567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567">
        <f>SUMIF(C$2:C2567,Historico_y_Forms[[#This Row],[Proyecto]],E$2:E2567)</f>
        <v>60</v>
      </c>
    </row>
    <row r="2568" spans="1:10" x14ac:dyDescent="0.25">
      <c r="A2568" s="167">
        <v>44865</v>
      </c>
      <c r="B2568">
        <v>16</v>
      </c>
      <c r="C2568" t="s">
        <v>136</v>
      </c>
      <c r="D2568">
        <v>0</v>
      </c>
      <c r="E2568">
        <v>0</v>
      </c>
      <c r="F2568">
        <v>0</v>
      </c>
      <c r="G2568">
        <f>SUMIF(C$2:C2568,Historico_y_Forms[[#This Row],[Proyecto]],D$2:D2568)</f>
        <v>0</v>
      </c>
      <c r="H2568">
        <f>SUMIF(C$2:C2568,Historico_y_Forms[[#This Row],[Proyecto]],F$2:F2568)</f>
        <v>0</v>
      </c>
      <c r="I256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68">
        <f>SUMIF(C$2:C2568,Historico_y_Forms[[#This Row],[Proyecto]],E$2:E2568)</f>
        <v>0</v>
      </c>
    </row>
    <row r="2569" spans="1:10" x14ac:dyDescent="0.25">
      <c r="A2569" s="167">
        <v>44865</v>
      </c>
      <c r="B2569">
        <v>17</v>
      </c>
      <c r="C2569" t="s">
        <v>137</v>
      </c>
      <c r="D2569">
        <v>0</v>
      </c>
      <c r="E2569">
        <v>0</v>
      </c>
      <c r="F2569">
        <v>0</v>
      </c>
      <c r="G2569">
        <f>SUMIF(C$2:C2569,Historico_y_Forms[[#This Row],[Proyecto]],D$2:D2569)</f>
        <v>0</v>
      </c>
      <c r="H2569">
        <f>SUMIF(C$2:C2569,Historico_y_Forms[[#This Row],[Proyecto]],F$2:F2569)</f>
        <v>0</v>
      </c>
      <c r="I256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569">
        <f>SUMIF(C$2:C2569,Historico_y_Forms[[#This Row],[Proyecto]],E$2:E2569)</f>
        <v>0</v>
      </c>
    </row>
    <row r="2570" spans="1:10" x14ac:dyDescent="0.25">
      <c r="A2570" s="167">
        <v>44865</v>
      </c>
      <c r="B2570">
        <v>11</v>
      </c>
      <c r="C2570" t="s">
        <v>131</v>
      </c>
      <c r="D2570">
        <v>6</v>
      </c>
      <c r="E2570">
        <v>10</v>
      </c>
      <c r="F2570">
        <v>10</v>
      </c>
      <c r="G2570">
        <f>SUMIF(C$2:C2570,Historico_y_Forms[[#This Row],[Proyecto]],D$2:D2570)</f>
        <v>569</v>
      </c>
      <c r="H2570">
        <f>SUMIF(C$2:C2570,Historico_y_Forms[[#This Row],[Proyecto]],F$2:F2570)</f>
        <v>152</v>
      </c>
      <c r="I2570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2570">
        <f>SUMIF(C$2:C2570,Historico_y_Forms[[#This Row],[Proyecto]],E$2:E2570)</f>
        <v>535</v>
      </c>
    </row>
    <row r="2571" spans="1:10" x14ac:dyDescent="0.25">
      <c r="A2571" s="167">
        <v>44865</v>
      </c>
      <c r="B2571">
        <v>40</v>
      </c>
      <c r="C2571" t="s">
        <v>149</v>
      </c>
      <c r="D2571">
        <v>0</v>
      </c>
      <c r="E2571">
        <v>0</v>
      </c>
      <c r="F2571">
        <v>0</v>
      </c>
      <c r="G2571">
        <f>SUMIF(C$2:C2571,Historico_y_Forms[[#This Row],[Proyecto]],D$2:D2571)</f>
        <v>396</v>
      </c>
      <c r="H2571">
        <f>SUMIF(C$2:C2571,Historico_y_Forms[[#This Row],[Proyecto]],F$2:F2571)</f>
        <v>0</v>
      </c>
      <c r="I25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71">
        <f>SUMIF(C$2:C2571,Historico_y_Forms[[#This Row],[Proyecto]],E$2:E2571)</f>
        <v>0</v>
      </c>
    </row>
    <row r="2572" spans="1:10" x14ac:dyDescent="0.25">
      <c r="A2572" s="167">
        <v>44865</v>
      </c>
      <c r="B2572">
        <v>12</v>
      </c>
      <c r="C2572" t="s">
        <v>132</v>
      </c>
      <c r="D2572">
        <v>8</v>
      </c>
      <c r="E2572">
        <v>15</v>
      </c>
      <c r="F2572">
        <v>0</v>
      </c>
      <c r="G2572">
        <f>SUMIF(C$2:C2572,Historico_y_Forms[[#This Row],[Proyecto]],D$2:D2572)</f>
        <v>70</v>
      </c>
      <c r="H2572">
        <f>SUMIF(C$2:C2572,Historico_y_Forms[[#This Row],[Proyecto]],F$2:F2572)</f>
        <v>0</v>
      </c>
      <c r="I2572">
        <f>VLOOKUP(Historico_y_Forms[[#This Row],[Proyecto]],Dim_Proyectos[[#All],[Proyecto]:[Fecha de terminacion]],5,0)-Historico_y_Forms[[#This Row],[Ventas acumuladas]]+Historico_y_Forms[[#This Row],[Desistimientos acumulados]]</f>
        <v>270</v>
      </c>
      <c r="J2572">
        <f>SUMIF(C$2:C2572,Historico_y_Forms[[#This Row],[Proyecto]],E$2:E2572)</f>
        <v>75</v>
      </c>
    </row>
    <row r="2573" spans="1:10" x14ac:dyDescent="0.25">
      <c r="A2573" s="167">
        <v>44865</v>
      </c>
      <c r="B2573">
        <v>13</v>
      </c>
      <c r="C2573" t="s">
        <v>133</v>
      </c>
      <c r="D2573">
        <v>3</v>
      </c>
      <c r="E2573">
        <v>10</v>
      </c>
      <c r="F2573">
        <v>0</v>
      </c>
      <c r="G2573">
        <f>SUMIF(C$2:C2573,Historico_y_Forms[[#This Row],[Proyecto]],D$2:D2573)</f>
        <v>342</v>
      </c>
      <c r="H2573">
        <f>SUMIF(C$2:C2573,Historico_y_Forms[[#This Row],[Proyecto]],F$2:F2573)</f>
        <v>48</v>
      </c>
      <c r="I257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73">
        <f>SUMIF(C$2:C2573,Historico_y_Forms[[#This Row],[Proyecto]],E$2:E2573)</f>
        <v>200</v>
      </c>
    </row>
    <row r="2574" spans="1:10" x14ac:dyDescent="0.25">
      <c r="A2574" s="167">
        <v>44865</v>
      </c>
      <c r="B2574">
        <v>14</v>
      </c>
      <c r="C2574" t="s">
        <v>134</v>
      </c>
      <c r="D2574">
        <v>4</v>
      </c>
      <c r="E2574">
        <v>0</v>
      </c>
      <c r="F2574">
        <v>0</v>
      </c>
      <c r="G2574">
        <f>SUMIF(C$2:C2574,Historico_y_Forms[[#This Row],[Proyecto]],D$2:D2574)</f>
        <v>180</v>
      </c>
      <c r="H2574">
        <f>SUMIF(C$2:C2574,Historico_y_Forms[[#This Row],[Proyecto]],F$2:F2574)</f>
        <v>12</v>
      </c>
      <c r="I2574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74">
        <f>SUMIF(C$2:C2574,Historico_y_Forms[[#This Row],[Proyecto]],E$2:E2574)</f>
        <v>180</v>
      </c>
    </row>
    <row r="2575" spans="1:10" x14ac:dyDescent="0.25">
      <c r="A2575" s="167">
        <v>44865</v>
      </c>
      <c r="B2575">
        <v>15</v>
      </c>
      <c r="C2575" t="s">
        <v>135</v>
      </c>
      <c r="D2575">
        <v>21</v>
      </c>
      <c r="E2575">
        <v>20</v>
      </c>
      <c r="F2575">
        <v>0</v>
      </c>
      <c r="G2575">
        <f>SUMIF(C$2:C2575,Historico_y_Forms[[#This Row],[Proyecto]],D$2:D2575)</f>
        <v>55</v>
      </c>
      <c r="H2575">
        <f>SUMIF(C$2:C2575,Historico_y_Forms[[#This Row],[Proyecto]],F$2:F2575)</f>
        <v>0</v>
      </c>
      <c r="I2575">
        <f>VLOOKUP(Historico_y_Forms[[#This Row],[Proyecto]],Dim_Proyectos[[#All],[Proyecto]:[Fecha de terminacion]],5,0)-Historico_y_Forms[[#This Row],[Ventas acumuladas]]+Historico_y_Forms[[#This Row],[Desistimientos acumulados]]</f>
        <v>249</v>
      </c>
      <c r="J2575">
        <f>SUMIF(C$2:C2575,Historico_y_Forms[[#This Row],[Proyecto]],E$2:E2575)</f>
        <v>50</v>
      </c>
    </row>
    <row r="2576" spans="1:10" x14ac:dyDescent="0.25">
      <c r="A2576" s="167">
        <v>44865</v>
      </c>
      <c r="B2576">
        <v>41</v>
      </c>
      <c r="C2576" t="s">
        <v>150</v>
      </c>
      <c r="D2576">
        <v>0</v>
      </c>
      <c r="E2576">
        <v>0</v>
      </c>
      <c r="F2576">
        <v>0</v>
      </c>
      <c r="G2576">
        <f>SUMIF(C$2:C2576,Historico_y_Forms[[#This Row],[Proyecto]],D$2:D2576)</f>
        <v>158</v>
      </c>
      <c r="H2576">
        <f>SUMIF(C$2:C2576,Historico_y_Forms[[#This Row],[Proyecto]],F$2:F2576)</f>
        <v>2</v>
      </c>
      <c r="I25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76">
        <f>SUMIF(C$2:C2576,Historico_y_Forms[[#This Row],[Proyecto]],E$2:E2576)</f>
        <v>156</v>
      </c>
    </row>
    <row r="2577" spans="1:10" x14ac:dyDescent="0.25">
      <c r="A2577" s="167">
        <v>44865</v>
      </c>
      <c r="B2577">
        <v>10</v>
      </c>
      <c r="C2577" t="s">
        <v>81</v>
      </c>
      <c r="D2577">
        <v>4</v>
      </c>
      <c r="E2577">
        <v>0</v>
      </c>
      <c r="F2577">
        <v>9</v>
      </c>
      <c r="G2577">
        <f>SUMIF(C$2:C2577,Historico_y_Forms[[#This Row],[Proyecto]],D$2:D2577)</f>
        <v>210</v>
      </c>
      <c r="H2577">
        <f>SUMIF(C$2:C2577,Historico_y_Forms[[#This Row],[Proyecto]],F$2:F2577)</f>
        <v>25</v>
      </c>
      <c r="I2577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577">
        <f>SUMIF(C$2:C2577,Historico_y_Forms[[#This Row],[Proyecto]],E$2:E2577)</f>
        <v>158</v>
      </c>
    </row>
    <row r="2578" spans="1:10" x14ac:dyDescent="0.25">
      <c r="A2578" s="167">
        <v>44865</v>
      </c>
      <c r="B2578">
        <v>23</v>
      </c>
      <c r="C2578" t="s">
        <v>142</v>
      </c>
      <c r="D2578">
        <v>0</v>
      </c>
      <c r="E2578">
        <v>0</v>
      </c>
      <c r="F2578">
        <v>0</v>
      </c>
      <c r="G2578">
        <f>SUMIF(C$2:C2578,Historico_y_Forms[[#This Row],[Proyecto]],D$2:D2578)</f>
        <v>105</v>
      </c>
      <c r="H2578">
        <f>SUMIF(C$2:C2578,Historico_y_Forms[[#This Row],[Proyecto]],F$2:F2578)</f>
        <v>4</v>
      </c>
      <c r="I25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78">
        <f>SUMIF(C$2:C2578,Historico_y_Forms[[#This Row],[Proyecto]],E$2:E2578)</f>
        <v>0</v>
      </c>
    </row>
    <row r="2579" spans="1:10" x14ac:dyDescent="0.25">
      <c r="A2579" s="167">
        <v>44865</v>
      </c>
      <c r="B2579">
        <v>24</v>
      </c>
      <c r="C2579" t="s">
        <v>143</v>
      </c>
      <c r="D2579">
        <v>0</v>
      </c>
      <c r="E2579">
        <v>0</v>
      </c>
      <c r="F2579">
        <v>0</v>
      </c>
      <c r="G2579">
        <f>SUMIF(C$2:C2579,Historico_y_Forms[[#This Row],[Proyecto]],D$2:D2579)</f>
        <v>125</v>
      </c>
      <c r="H2579">
        <f>SUMIF(C$2:C2579,Historico_y_Forms[[#This Row],[Proyecto]],F$2:F2579)</f>
        <v>23</v>
      </c>
      <c r="I25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79">
        <f>SUMIF(C$2:C2579,Historico_y_Forms[[#This Row],[Proyecto]],E$2:E2579)</f>
        <v>102</v>
      </c>
    </row>
    <row r="2580" spans="1:10" x14ac:dyDescent="0.25">
      <c r="A2580" s="167">
        <v>44865</v>
      </c>
      <c r="B2580">
        <v>25</v>
      </c>
      <c r="C2580" t="s">
        <v>92</v>
      </c>
      <c r="D2580">
        <v>5</v>
      </c>
      <c r="E2580">
        <v>2</v>
      </c>
      <c r="F2580">
        <v>0</v>
      </c>
      <c r="G2580">
        <f>SUMIF(C$2:C2580,Historico_y_Forms[[#This Row],[Proyecto]],D$2:D2580)</f>
        <v>42</v>
      </c>
      <c r="H2580">
        <f>SUMIF(C$2:C2580,Historico_y_Forms[[#This Row],[Proyecto]],F$2:F2580)</f>
        <v>0</v>
      </c>
      <c r="I2580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2580">
        <f>SUMIF(C$2:C2580,Historico_y_Forms[[#This Row],[Proyecto]],E$2:E2580)</f>
        <v>25</v>
      </c>
    </row>
    <row r="2581" spans="1:10" x14ac:dyDescent="0.25">
      <c r="A2581" s="167">
        <v>44865</v>
      </c>
      <c r="B2581">
        <v>26</v>
      </c>
      <c r="C2581" t="s">
        <v>141</v>
      </c>
      <c r="D2581">
        <v>1</v>
      </c>
      <c r="E2581">
        <v>3</v>
      </c>
      <c r="F2581">
        <v>0</v>
      </c>
      <c r="G2581">
        <f>SUMIF(C$2:C2581,Historico_y_Forms[[#This Row],[Proyecto]],D$2:D2581)</f>
        <v>112</v>
      </c>
      <c r="H2581">
        <f>SUMIF(C$2:C2581,Historico_y_Forms[[#This Row],[Proyecto]],F$2:F2581)</f>
        <v>0</v>
      </c>
      <c r="I25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81">
        <f>SUMIF(C$2:C2581,Historico_y_Forms[[#This Row],[Proyecto]],E$2:E2581)</f>
        <v>101</v>
      </c>
    </row>
    <row r="2582" spans="1:10" x14ac:dyDescent="0.25">
      <c r="A2582" s="167">
        <v>44865</v>
      </c>
      <c r="B2582">
        <v>7</v>
      </c>
      <c r="C2582" t="s">
        <v>128</v>
      </c>
      <c r="D2582">
        <v>0</v>
      </c>
      <c r="E2582">
        <v>0</v>
      </c>
      <c r="F2582">
        <v>1</v>
      </c>
      <c r="G2582">
        <f>SUMIF(C$2:C2582,Historico_y_Forms[[#This Row],[Proyecto]],D$2:D2582)</f>
        <v>160</v>
      </c>
      <c r="H2582">
        <f>SUMIF(C$2:C2582,Historico_y_Forms[[#This Row],[Proyecto]],F$2:F2582)</f>
        <v>4</v>
      </c>
      <c r="I2582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582">
        <f>SUMIF(C$2:C2582,Historico_y_Forms[[#This Row],[Proyecto]],E$2:E2582)</f>
        <v>160</v>
      </c>
    </row>
    <row r="2583" spans="1:10" x14ac:dyDescent="0.25">
      <c r="A2583" s="167">
        <v>44865</v>
      </c>
      <c r="B2583">
        <v>27</v>
      </c>
      <c r="C2583" t="s">
        <v>30</v>
      </c>
      <c r="D2583">
        <v>0</v>
      </c>
      <c r="E2583">
        <v>0</v>
      </c>
      <c r="F2583">
        <v>0</v>
      </c>
      <c r="G2583">
        <f>SUMIF(C$2:C2583,Historico_y_Forms[[#This Row],[Proyecto]],D$2:D2583)</f>
        <v>0</v>
      </c>
      <c r="H2583">
        <f>SUMIF(C$2:C2583,Historico_y_Forms[[#This Row],[Proyecto]],F$2:F2583)</f>
        <v>0</v>
      </c>
      <c r="I258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83">
        <f>SUMIF(C$2:C2583,Historico_y_Forms[[#This Row],[Proyecto]],E$2:E2583)</f>
        <v>0</v>
      </c>
    </row>
    <row r="2584" spans="1:10" x14ac:dyDescent="0.25">
      <c r="A2584" s="167">
        <v>44865</v>
      </c>
      <c r="B2584">
        <v>28</v>
      </c>
      <c r="C2584" t="s">
        <v>31</v>
      </c>
      <c r="D2584">
        <v>0</v>
      </c>
      <c r="E2584">
        <v>0</v>
      </c>
      <c r="F2584">
        <v>0</v>
      </c>
      <c r="G2584">
        <f>SUMIF(C$2:C2584,Historico_y_Forms[[#This Row],[Proyecto]],D$2:D2584)</f>
        <v>0</v>
      </c>
      <c r="H2584">
        <f>SUMIF(C$2:C2584,Historico_y_Forms[[#This Row],[Proyecto]],F$2:F2584)</f>
        <v>0</v>
      </c>
      <c r="I258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584">
        <f>SUMIF(C$2:C2584,Historico_y_Forms[[#This Row],[Proyecto]],E$2:E2584)</f>
        <v>0</v>
      </c>
    </row>
    <row r="2585" spans="1:10" x14ac:dyDescent="0.25">
      <c r="A2585" s="167">
        <v>44865</v>
      </c>
      <c r="B2585">
        <v>44</v>
      </c>
      <c r="C2585" t="s">
        <v>154</v>
      </c>
      <c r="D2585">
        <v>0</v>
      </c>
      <c r="E2585">
        <v>0</v>
      </c>
      <c r="F2585">
        <v>0</v>
      </c>
      <c r="G2585">
        <f>SUMIF(C$2:C2585,Historico_y_Forms[[#This Row],[Proyecto]],D$2:D2585)</f>
        <v>100</v>
      </c>
      <c r="H2585">
        <f>SUMIF(C$2:C2585,Historico_y_Forms[[#This Row],[Proyecto]],F$2:F2585)</f>
        <v>11</v>
      </c>
      <c r="I258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585">
        <f>SUMIF(C$2:C2585,Historico_y_Forms[[#This Row],[Proyecto]],E$2:E2585)</f>
        <v>96</v>
      </c>
    </row>
    <row r="2586" spans="1:10" x14ac:dyDescent="0.25">
      <c r="A2586" s="167">
        <v>44865</v>
      </c>
      <c r="B2586">
        <v>37</v>
      </c>
      <c r="C2586" t="s">
        <v>146</v>
      </c>
      <c r="D2586">
        <v>0</v>
      </c>
      <c r="E2586">
        <v>0</v>
      </c>
      <c r="F2586">
        <v>0</v>
      </c>
      <c r="G2586">
        <f>SUMIF(C$2:C2586,Historico_y_Forms[[#This Row],[Proyecto]],D$2:D2586)</f>
        <v>195</v>
      </c>
      <c r="H2586">
        <f>SUMIF(C$2:C2586,Historico_y_Forms[[#This Row],[Proyecto]],F$2:F2586)</f>
        <v>1</v>
      </c>
      <c r="I258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586">
        <f>SUMIF(C$2:C2586,Historico_y_Forms[[#This Row],[Proyecto]],E$2:E2586)</f>
        <v>196</v>
      </c>
    </row>
    <row r="2587" spans="1:10" x14ac:dyDescent="0.25">
      <c r="A2587" s="167">
        <v>44865</v>
      </c>
      <c r="B2587">
        <v>6</v>
      </c>
      <c r="C2587" t="s">
        <v>127</v>
      </c>
      <c r="D2587">
        <v>2</v>
      </c>
      <c r="E2587">
        <v>0</v>
      </c>
      <c r="F2587">
        <v>10</v>
      </c>
      <c r="G2587">
        <f>SUMIF(C$2:C2587,Historico_y_Forms[[#This Row],[Proyecto]],D$2:D2587)</f>
        <v>211</v>
      </c>
      <c r="H2587">
        <f>SUMIF(C$2:C2587,Historico_y_Forms[[#This Row],[Proyecto]],F$2:F2587)</f>
        <v>39</v>
      </c>
      <c r="I258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587">
        <f>SUMIF(C$2:C2587,Historico_y_Forms[[#This Row],[Proyecto]],E$2:E2587)</f>
        <v>180</v>
      </c>
    </row>
    <row r="2588" spans="1:10" x14ac:dyDescent="0.25">
      <c r="A2588" s="167">
        <v>44865</v>
      </c>
      <c r="B2588">
        <v>5</v>
      </c>
      <c r="C2588" t="s">
        <v>125</v>
      </c>
      <c r="D2588">
        <v>1</v>
      </c>
      <c r="E2588">
        <v>0</v>
      </c>
      <c r="F2588">
        <v>1</v>
      </c>
      <c r="G2588">
        <f>SUMIF(C$2:C2588,Historico_y_Forms[[#This Row],[Proyecto]],D$2:D2588)</f>
        <v>247</v>
      </c>
      <c r="H2588">
        <f>SUMIF(C$2:C2588,Historico_y_Forms[[#This Row],[Proyecto]],F$2:F2588)</f>
        <v>31</v>
      </c>
      <c r="I25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88">
        <f>SUMIF(C$2:C2588,Historico_y_Forms[[#This Row],[Proyecto]],E$2:E2588)</f>
        <v>216</v>
      </c>
    </row>
    <row r="2589" spans="1:10" x14ac:dyDescent="0.25">
      <c r="A2589" s="167">
        <v>44865</v>
      </c>
      <c r="B2589">
        <v>38</v>
      </c>
      <c r="C2589" t="s">
        <v>147</v>
      </c>
      <c r="D2589">
        <v>0</v>
      </c>
      <c r="E2589">
        <v>0</v>
      </c>
      <c r="F2589">
        <v>0</v>
      </c>
      <c r="G2589">
        <f>SUMIF(C$2:C2589,Historico_y_Forms[[#This Row],[Proyecto]],D$2:D2589)</f>
        <v>196</v>
      </c>
      <c r="H2589">
        <f>SUMIF(C$2:C2589,Historico_y_Forms[[#This Row],[Proyecto]],F$2:F2589)</f>
        <v>5</v>
      </c>
      <c r="I25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89">
        <f>SUMIF(C$2:C2589,Historico_y_Forms[[#This Row],[Proyecto]],E$2:E2589)</f>
        <v>0</v>
      </c>
    </row>
    <row r="2590" spans="1:10" x14ac:dyDescent="0.25">
      <c r="A2590" s="167">
        <v>44865</v>
      </c>
      <c r="B2590">
        <v>4</v>
      </c>
      <c r="C2590" t="s">
        <v>126</v>
      </c>
      <c r="D2590">
        <v>0</v>
      </c>
      <c r="E2590">
        <v>0</v>
      </c>
      <c r="F2590">
        <v>0</v>
      </c>
      <c r="G2590">
        <f>SUMIF(C$2:C2590,Historico_y_Forms[[#This Row],[Proyecto]],D$2:D2590)</f>
        <v>289</v>
      </c>
      <c r="H2590">
        <f>SUMIF(C$2:C2590,Historico_y_Forms[[#This Row],[Proyecto]],F$2:F2590)</f>
        <v>49</v>
      </c>
      <c r="I259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590">
        <f>SUMIF(C$2:C2590,Historico_y_Forms[[#This Row],[Proyecto]],E$2:E2590)</f>
        <v>8791</v>
      </c>
    </row>
    <row r="2591" spans="1:10" x14ac:dyDescent="0.25">
      <c r="A2591" s="167">
        <v>44865</v>
      </c>
      <c r="B2591">
        <v>8</v>
      </c>
      <c r="C2591" t="s">
        <v>77</v>
      </c>
      <c r="D2591">
        <v>0</v>
      </c>
      <c r="E2591">
        <v>2</v>
      </c>
      <c r="F2591">
        <v>0</v>
      </c>
      <c r="G2591">
        <f>SUMIF(C$2:C2591,Historico_y_Forms[[#This Row],[Proyecto]],D$2:D2591)</f>
        <v>177</v>
      </c>
      <c r="H2591">
        <f>SUMIF(C$2:C2591,Historico_y_Forms[[#This Row],[Proyecto]],F$2:F2591)</f>
        <v>34</v>
      </c>
      <c r="I2591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2591">
        <f>SUMIF(C$2:C2591,Historico_y_Forms[[#This Row],[Proyecto]],E$2:E2591)</f>
        <v>149</v>
      </c>
    </row>
    <row r="2592" spans="1:10" x14ac:dyDescent="0.25">
      <c r="A2592" s="167">
        <v>44865</v>
      </c>
      <c r="B2592">
        <v>18</v>
      </c>
      <c r="C2592" t="s">
        <v>152</v>
      </c>
      <c r="D2592">
        <v>0</v>
      </c>
      <c r="E2592">
        <v>0</v>
      </c>
      <c r="F2592">
        <v>0</v>
      </c>
      <c r="G2592">
        <f>SUMIF(C$2:C2592,Historico_y_Forms[[#This Row],[Proyecto]],D$2:D2592)</f>
        <v>174</v>
      </c>
      <c r="H2592">
        <f>SUMIF(C$2:C2592,Historico_y_Forms[[#This Row],[Proyecto]],F$2:F2592)</f>
        <v>10</v>
      </c>
      <c r="I259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592">
        <f>SUMIF(C$2:C2592,Historico_y_Forms[[#This Row],[Proyecto]],E$2:E2592)</f>
        <v>176</v>
      </c>
    </row>
    <row r="2593" spans="1:10" x14ac:dyDescent="0.25">
      <c r="A2593" s="167">
        <v>44865</v>
      </c>
      <c r="B2593">
        <v>19</v>
      </c>
      <c r="C2593" t="s">
        <v>138</v>
      </c>
      <c r="D2593">
        <v>0</v>
      </c>
      <c r="E2593">
        <v>0</v>
      </c>
      <c r="F2593">
        <v>0</v>
      </c>
      <c r="G2593">
        <f>SUMIF(C$2:C2593,Historico_y_Forms[[#This Row],[Proyecto]],D$2:D2593)</f>
        <v>201</v>
      </c>
      <c r="H2593">
        <f>SUMIF(C$2:C2593,Historico_y_Forms[[#This Row],[Proyecto]],F$2:F2593)</f>
        <v>26</v>
      </c>
      <c r="I25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593">
        <f>SUMIF(C$2:C2593,Historico_y_Forms[[#This Row],[Proyecto]],E$2:E2593)</f>
        <v>176</v>
      </c>
    </row>
    <row r="2594" spans="1:10" x14ac:dyDescent="0.25">
      <c r="A2594" s="167">
        <v>44865</v>
      </c>
      <c r="B2594">
        <v>20</v>
      </c>
      <c r="C2594" t="s">
        <v>88</v>
      </c>
      <c r="D2594">
        <v>3</v>
      </c>
      <c r="E2594">
        <v>1</v>
      </c>
      <c r="F2594">
        <v>2</v>
      </c>
      <c r="G2594">
        <f>SUMIF(C$2:C2594,Historico_y_Forms[[#This Row],[Proyecto]],D$2:D2594)</f>
        <v>194</v>
      </c>
      <c r="H2594">
        <f>SUMIF(C$2:C2594,Historico_y_Forms[[#This Row],[Proyecto]],F$2:F2594)</f>
        <v>31</v>
      </c>
      <c r="I2594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594">
        <f>SUMIF(C$2:C2594,Historico_y_Forms[[#This Row],[Proyecto]],E$2:E2594)</f>
        <v>154</v>
      </c>
    </row>
    <row r="2595" spans="1:10" x14ac:dyDescent="0.25">
      <c r="A2595" s="167">
        <v>44865</v>
      </c>
      <c r="B2595">
        <v>45</v>
      </c>
      <c r="C2595" t="s">
        <v>155</v>
      </c>
      <c r="D2595">
        <v>0</v>
      </c>
      <c r="E2595">
        <v>0</v>
      </c>
      <c r="F2595">
        <v>0</v>
      </c>
      <c r="G2595">
        <f>SUMIF(C$2:C2595,Historico_y_Forms[[#This Row],[Proyecto]],D$2:D2595)</f>
        <v>133</v>
      </c>
      <c r="H2595">
        <f>SUMIF(C$2:C2595,Historico_y_Forms[[#This Row],[Proyecto]],F$2:F2595)</f>
        <v>2</v>
      </c>
      <c r="I259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595">
        <f>SUMIF(C$2:C2595,Historico_y_Forms[[#This Row],[Proyecto]],E$2:E2595)</f>
        <v>0</v>
      </c>
    </row>
    <row r="2596" spans="1:10" x14ac:dyDescent="0.25">
      <c r="A2596" s="167">
        <v>44865</v>
      </c>
      <c r="B2596">
        <v>31</v>
      </c>
      <c r="C2596" t="s">
        <v>97</v>
      </c>
      <c r="D2596">
        <v>0</v>
      </c>
      <c r="E2596">
        <v>0</v>
      </c>
      <c r="F2596">
        <v>0</v>
      </c>
      <c r="G2596">
        <f>SUMIF(C$2:C2596,Historico_y_Forms[[#This Row],[Proyecto]],D$2:D2596)</f>
        <v>0</v>
      </c>
      <c r="H2596">
        <f>SUMIF(C$2:C2596,Historico_y_Forms[[#This Row],[Proyecto]],F$2:F2596)</f>
        <v>0</v>
      </c>
      <c r="I259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96">
        <f>SUMIF(C$2:C2596,Historico_y_Forms[[#This Row],[Proyecto]],E$2:E2596)</f>
        <v>0</v>
      </c>
    </row>
    <row r="2597" spans="1:10" x14ac:dyDescent="0.25">
      <c r="A2597" s="167">
        <v>44865</v>
      </c>
      <c r="B2597">
        <v>32</v>
      </c>
      <c r="C2597" t="s">
        <v>100</v>
      </c>
      <c r="D2597">
        <v>0</v>
      </c>
      <c r="E2597">
        <v>0</v>
      </c>
      <c r="F2597">
        <v>0</v>
      </c>
      <c r="G2597">
        <f>SUMIF(C$2:C2597,Historico_y_Forms[[#This Row],[Proyecto]],D$2:D2597)</f>
        <v>0</v>
      </c>
      <c r="H2597">
        <f>SUMIF(C$2:C2597,Historico_y_Forms[[#This Row],[Proyecto]],F$2:F2597)</f>
        <v>0</v>
      </c>
      <c r="I2597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597">
        <f>SUMIF(C$2:C2597,Historico_y_Forms[[#This Row],[Proyecto]],E$2:E2597)</f>
        <v>0</v>
      </c>
    </row>
    <row r="2598" spans="1:10" x14ac:dyDescent="0.25">
      <c r="A2598" s="167">
        <v>44865</v>
      </c>
      <c r="B2598">
        <v>33</v>
      </c>
      <c r="C2598" t="s">
        <v>101</v>
      </c>
      <c r="D2598">
        <v>118</v>
      </c>
      <c r="E2598">
        <v>25</v>
      </c>
      <c r="F2598">
        <v>0</v>
      </c>
      <c r="G2598">
        <f>SUMIF(C$2:C2598,Historico_y_Forms[[#This Row],[Proyecto]],D$2:D2598)</f>
        <v>118</v>
      </c>
      <c r="H2598">
        <f>SUMIF(C$2:C2598,Historico_y_Forms[[#This Row],[Proyecto]],F$2:F2598)</f>
        <v>0</v>
      </c>
      <c r="I2598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598">
        <f>SUMIF(C$2:C2598,Historico_y_Forms[[#This Row],[Proyecto]],E$2:E2598)</f>
        <v>25</v>
      </c>
    </row>
    <row r="2599" spans="1:10" x14ac:dyDescent="0.25">
      <c r="A2599" s="167">
        <v>44865</v>
      </c>
      <c r="B2599">
        <v>34</v>
      </c>
      <c r="C2599" t="s">
        <v>102</v>
      </c>
      <c r="D2599">
        <v>46</v>
      </c>
      <c r="E2599">
        <v>35</v>
      </c>
      <c r="F2599">
        <v>0</v>
      </c>
      <c r="G2599">
        <f>SUMIF(C$2:C2599,Historico_y_Forms[[#This Row],[Proyecto]],D$2:D2599)</f>
        <v>162</v>
      </c>
      <c r="H2599">
        <f>SUMIF(C$2:C2599,Historico_y_Forms[[#This Row],[Proyecto]],F$2:F2599)</f>
        <v>0</v>
      </c>
      <c r="I2599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2599">
        <f>SUMIF(C$2:C2599,Historico_y_Forms[[#This Row],[Proyecto]],E$2:E2599)</f>
        <v>85</v>
      </c>
    </row>
    <row r="2600" spans="1:10" x14ac:dyDescent="0.25">
      <c r="A2600" s="167">
        <v>44865</v>
      </c>
      <c r="B2600">
        <v>29</v>
      </c>
      <c r="C2600" t="s">
        <v>32</v>
      </c>
      <c r="D2600">
        <v>0</v>
      </c>
      <c r="E2600">
        <v>0</v>
      </c>
      <c r="F2600">
        <v>0</v>
      </c>
      <c r="G2600">
        <f>SUMIF(C$2:C2600,Historico_y_Forms[[#This Row],[Proyecto]],D$2:D2600)</f>
        <v>0</v>
      </c>
      <c r="H2600">
        <f>SUMIF(C$2:C2600,Historico_y_Forms[[#This Row],[Proyecto]],F$2:F2600)</f>
        <v>0</v>
      </c>
      <c r="I260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00">
        <f>SUMIF(C$2:C2600,Historico_y_Forms[[#This Row],[Proyecto]],E$2:E2600)</f>
        <v>0</v>
      </c>
    </row>
    <row r="2601" spans="1:10" x14ac:dyDescent="0.25">
      <c r="A2601" s="167">
        <v>44865</v>
      </c>
      <c r="B2601">
        <v>30</v>
      </c>
      <c r="C2601" t="s">
        <v>33</v>
      </c>
      <c r="D2601">
        <v>0</v>
      </c>
      <c r="E2601">
        <v>0</v>
      </c>
      <c r="F2601">
        <v>0</v>
      </c>
      <c r="G2601">
        <f>SUMIF(C$2:C2601,Historico_y_Forms[[#This Row],[Proyecto]],D$2:D2601)</f>
        <v>0</v>
      </c>
      <c r="H2601">
        <f>SUMIF(C$2:C2601,Historico_y_Forms[[#This Row],[Proyecto]],F$2:F2601)</f>
        <v>0</v>
      </c>
      <c r="I260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01">
        <f>SUMIF(C$2:C2601,Historico_y_Forms[[#This Row],[Proyecto]],E$2:E2601)</f>
        <v>0</v>
      </c>
    </row>
    <row r="2602" spans="1:10" x14ac:dyDescent="0.25">
      <c r="A2602" s="167">
        <v>44865</v>
      </c>
      <c r="B2602">
        <v>9</v>
      </c>
      <c r="C2602" t="s">
        <v>130</v>
      </c>
      <c r="D2602">
        <v>8</v>
      </c>
      <c r="E2602">
        <v>10</v>
      </c>
      <c r="F2602">
        <v>0</v>
      </c>
      <c r="G2602">
        <f>SUMIF(C$2:C2602,Historico_y_Forms[[#This Row],[Proyecto]],D$2:D2602)</f>
        <v>164</v>
      </c>
      <c r="H2602">
        <f>SUMIF(C$2:C2602,Historico_y_Forms[[#This Row],[Proyecto]],F$2:F2602)</f>
        <v>4</v>
      </c>
      <c r="I2602">
        <f>VLOOKUP(Historico_y_Forms[[#This Row],[Proyecto]],Dim_Proyectos[[#All],[Proyecto]:[Fecha de terminacion]],5,0)-Historico_y_Forms[[#This Row],[Ventas acumuladas]]+Historico_y_Forms[[#This Row],[Desistimientos acumulados]]</f>
        <v>188</v>
      </c>
      <c r="J2602">
        <f>SUMIF(C$2:C2602,Historico_y_Forms[[#This Row],[Proyecto]],E$2:E2602)</f>
        <v>160</v>
      </c>
    </row>
    <row r="2603" spans="1:10" x14ac:dyDescent="0.25">
      <c r="A2603" s="167">
        <v>44865</v>
      </c>
      <c r="B2603">
        <v>35</v>
      </c>
      <c r="C2603" t="s">
        <v>144</v>
      </c>
      <c r="D2603">
        <v>4</v>
      </c>
      <c r="E2603">
        <v>8</v>
      </c>
      <c r="F2603">
        <v>0</v>
      </c>
      <c r="G2603">
        <f>SUMIF(C$2:C2603,Historico_y_Forms[[#This Row],[Proyecto]],D$2:D2603)</f>
        <v>86</v>
      </c>
      <c r="H2603">
        <f>SUMIF(C$2:C2603,Historico_y_Forms[[#This Row],[Proyecto]],F$2:F2603)</f>
        <v>0</v>
      </c>
      <c r="I2603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603">
        <f>SUMIF(C$2:C2603,Historico_y_Forms[[#This Row],[Proyecto]],E$2:E2603)</f>
        <v>64</v>
      </c>
    </row>
    <row r="2604" spans="1:10" x14ac:dyDescent="0.25">
      <c r="A2604" s="167">
        <v>44865</v>
      </c>
      <c r="B2604">
        <v>42</v>
      </c>
      <c r="C2604" t="s">
        <v>151</v>
      </c>
      <c r="D2604">
        <v>0</v>
      </c>
      <c r="E2604">
        <v>0</v>
      </c>
      <c r="F2604">
        <v>0</v>
      </c>
      <c r="G2604">
        <f>SUMIF(C$2:C2604,Historico_y_Forms[[#This Row],[Proyecto]],D$2:D2604)</f>
        <v>321</v>
      </c>
      <c r="H2604">
        <f>SUMIF(C$2:C2604,Historico_y_Forms[[#This Row],[Proyecto]],F$2:F2604)</f>
        <v>15</v>
      </c>
      <c r="I260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04">
        <f>SUMIF(C$2:C2604,Historico_y_Forms[[#This Row],[Proyecto]],E$2:E2604)</f>
        <v>250</v>
      </c>
    </row>
    <row r="2605" spans="1:10" x14ac:dyDescent="0.25">
      <c r="A2605" s="167">
        <v>44865</v>
      </c>
      <c r="B2605">
        <v>39</v>
      </c>
      <c r="C2605" t="s">
        <v>178</v>
      </c>
      <c r="D2605">
        <v>0</v>
      </c>
      <c r="E2605">
        <v>0</v>
      </c>
      <c r="F2605">
        <v>0</v>
      </c>
      <c r="G2605">
        <f>SUMIF(C$2:C2605,Historico_y_Forms[[#This Row],[Proyecto]],D$2:D2605)</f>
        <v>184</v>
      </c>
      <c r="H2605">
        <f>SUMIF(C$2:C2605,Historico_y_Forms[[#This Row],[Proyecto]],F$2:F2605)</f>
        <v>12</v>
      </c>
      <c r="I260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05">
        <f>SUMIF(C$2:C2605,Historico_y_Forms[[#This Row],[Proyecto]],E$2:E2605)</f>
        <v>149</v>
      </c>
    </row>
    <row r="2606" spans="1:10" x14ac:dyDescent="0.25">
      <c r="A2606" s="167">
        <v>44865</v>
      </c>
      <c r="B2606">
        <v>36</v>
      </c>
      <c r="C2606" t="s">
        <v>145</v>
      </c>
      <c r="D2606">
        <v>0</v>
      </c>
      <c r="E2606">
        <v>0</v>
      </c>
      <c r="F2606">
        <v>0</v>
      </c>
      <c r="G2606">
        <f>SUMIF(C$2:C2606,Historico_y_Forms[[#This Row],[Proyecto]],D$2:D2606)</f>
        <v>243</v>
      </c>
      <c r="H2606">
        <f>SUMIF(C$2:C2606,Historico_y_Forms[[#This Row],[Proyecto]],F$2:F2606)</f>
        <v>11</v>
      </c>
      <c r="I26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06">
        <f>SUMIF(C$2:C2606,Historico_y_Forms[[#This Row],[Proyecto]],E$2:E2606)</f>
        <v>240</v>
      </c>
    </row>
    <row r="2607" spans="1:10" x14ac:dyDescent="0.25">
      <c r="A2607" s="167">
        <v>44865</v>
      </c>
      <c r="B2607">
        <v>43</v>
      </c>
      <c r="C2607" t="s">
        <v>153</v>
      </c>
      <c r="D2607">
        <v>0</v>
      </c>
      <c r="E2607">
        <v>0</v>
      </c>
      <c r="F2607">
        <v>0</v>
      </c>
      <c r="G2607">
        <f>SUMIF(C$2:C2607,Historico_y_Forms[[#This Row],[Proyecto]],D$2:D2607)</f>
        <v>89</v>
      </c>
      <c r="H2607">
        <f>SUMIF(C$2:C2607,Historico_y_Forms[[#This Row],[Proyecto]],F$2:F2607)</f>
        <v>6</v>
      </c>
      <c r="I260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07">
        <f>SUMIF(C$2:C2607,Historico_y_Forms[[#This Row],[Proyecto]],E$2:E2607)</f>
        <v>24</v>
      </c>
    </row>
    <row r="2608" spans="1:10" x14ac:dyDescent="0.25">
      <c r="A2608" s="167">
        <v>44865</v>
      </c>
      <c r="B2608">
        <v>21</v>
      </c>
      <c r="C2608" t="s">
        <v>139</v>
      </c>
      <c r="D2608">
        <v>2</v>
      </c>
      <c r="E2608">
        <v>2</v>
      </c>
      <c r="F2608">
        <v>1</v>
      </c>
      <c r="G2608">
        <f>SUMIF(C$2:C2608,Historico_y_Forms[[#This Row],[Proyecto]],D$2:D2608)</f>
        <v>59</v>
      </c>
      <c r="H2608">
        <f>SUMIF(C$2:C2608,Historico_y_Forms[[#This Row],[Proyecto]],F$2:F2608)</f>
        <v>6</v>
      </c>
      <c r="I2608">
        <f>VLOOKUP(Historico_y_Forms[[#This Row],[Proyecto]],Dim_Proyectos[[#All],[Proyecto]:[Fecha de terminacion]],5,0)-Historico_y_Forms[[#This Row],[Ventas acumuladas]]+Historico_y_Forms[[#This Row],[Desistimientos acumulados]]</f>
        <v>33</v>
      </c>
      <c r="J2608">
        <f>SUMIF(C$2:C2608,Historico_y_Forms[[#This Row],[Proyecto]],E$2:E2608)</f>
        <v>54</v>
      </c>
    </row>
    <row r="2609" spans="1:10" x14ac:dyDescent="0.25">
      <c r="A2609" s="167">
        <v>44865</v>
      </c>
      <c r="B2609">
        <v>2</v>
      </c>
      <c r="C2609" t="s">
        <v>51</v>
      </c>
      <c r="D2609">
        <v>3</v>
      </c>
      <c r="E2609">
        <v>0</v>
      </c>
      <c r="F2609">
        <v>0</v>
      </c>
      <c r="G2609">
        <f>SUMIF(C$2:C2609,Historico_y_Forms[[#This Row],[Proyecto]],D$2:D2609)</f>
        <v>264</v>
      </c>
      <c r="H2609">
        <f>SUMIF(C$2:C2609,Historico_y_Forms[[#This Row],[Proyecto]],F$2:F2609)</f>
        <v>38</v>
      </c>
      <c r="I260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609">
        <f>SUMIF(C$2:C2609,Historico_y_Forms[[#This Row],[Proyecto]],E$2:E2609)</f>
        <v>228</v>
      </c>
    </row>
    <row r="2610" spans="1:10" x14ac:dyDescent="0.25">
      <c r="A2610" s="167">
        <v>44865</v>
      </c>
      <c r="B2610">
        <v>3</v>
      </c>
      <c r="C2610" t="s">
        <v>52</v>
      </c>
      <c r="D2610">
        <v>6</v>
      </c>
      <c r="E2610">
        <v>15</v>
      </c>
      <c r="F2610">
        <v>1</v>
      </c>
      <c r="G2610">
        <f>SUMIF(C$2:C2610,Historico_y_Forms[[#This Row],[Proyecto]],D$2:D2610)</f>
        <v>338</v>
      </c>
      <c r="H2610">
        <f>SUMIF(C$2:C2610,Historico_y_Forms[[#This Row],[Proyecto]],F$2:F2610)</f>
        <v>34</v>
      </c>
      <c r="I2610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610">
        <f>SUMIF(C$2:C2610,Historico_y_Forms[[#This Row],[Proyecto]],E$2:E2610)</f>
        <v>360</v>
      </c>
    </row>
    <row r="2611" spans="1:10" x14ac:dyDescent="0.25">
      <c r="A2611" s="167">
        <v>44865</v>
      </c>
      <c r="B2611">
        <v>1</v>
      </c>
      <c r="C2611" t="s">
        <v>50</v>
      </c>
      <c r="D2611">
        <v>0</v>
      </c>
      <c r="E2611">
        <v>0</v>
      </c>
      <c r="F2611">
        <v>0</v>
      </c>
      <c r="G2611">
        <f>SUMIF(C$2:C2611,Historico_y_Forms[[#This Row],[Proyecto]],D$2:D2611)</f>
        <v>615</v>
      </c>
      <c r="H2611">
        <f>SUMIF(C$2:C2611,Historico_y_Forms[[#This Row],[Proyecto]],F$2:F2611)</f>
        <v>124</v>
      </c>
      <c r="I2611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11">
        <f>SUMIF(C$2:C2611,Historico_y_Forms[[#This Row],[Proyecto]],E$2:E2611)</f>
        <v>492</v>
      </c>
    </row>
    <row r="2612" spans="1:10" x14ac:dyDescent="0.25">
      <c r="A2612" s="167">
        <v>44895</v>
      </c>
      <c r="B2612">
        <v>22</v>
      </c>
      <c r="C2612" t="s">
        <v>140</v>
      </c>
      <c r="D2612">
        <v>0</v>
      </c>
      <c r="E2612">
        <v>3</v>
      </c>
      <c r="F2612">
        <v>0</v>
      </c>
      <c r="G2612">
        <f>SUMIF(C$2:C2612,Historico_y_Forms[[#This Row],[Proyecto]],D$2:D2612)</f>
        <v>38</v>
      </c>
      <c r="H2612">
        <f>SUMIF(C$2:C2612,Historico_y_Forms[[#This Row],[Proyecto]],F$2:F2612)</f>
        <v>0</v>
      </c>
      <c r="I2612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612">
        <f>SUMIF(C$2:C2612,Historico_y_Forms[[#This Row],[Proyecto]],E$2:E2612)</f>
        <v>63</v>
      </c>
    </row>
    <row r="2613" spans="1:10" x14ac:dyDescent="0.25">
      <c r="A2613" s="167">
        <v>44895</v>
      </c>
      <c r="B2613">
        <v>16</v>
      </c>
      <c r="C2613" t="s">
        <v>136</v>
      </c>
      <c r="D2613">
        <v>0</v>
      </c>
      <c r="E2613">
        <v>0</v>
      </c>
      <c r="F2613">
        <v>0</v>
      </c>
      <c r="G2613">
        <f>SUMIF(C$2:C2613,Historico_y_Forms[[#This Row],[Proyecto]],D$2:D2613)</f>
        <v>0</v>
      </c>
      <c r="H2613">
        <f>SUMIF(C$2:C2613,Historico_y_Forms[[#This Row],[Proyecto]],F$2:F2613)</f>
        <v>0</v>
      </c>
      <c r="I261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13">
        <f>SUMIF(C$2:C2613,Historico_y_Forms[[#This Row],[Proyecto]],E$2:E2613)</f>
        <v>0</v>
      </c>
    </row>
    <row r="2614" spans="1:10" x14ac:dyDescent="0.25">
      <c r="A2614" s="167">
        <v>44895</v>
      </c>
      <c r="B2614">
        <v>17</v>
      </c>
      <c r="C2614" t="s">
        <v>137</v>
      </c>
      <c r="D2614">
        <v>0</v>
      </c>
      <c r="E2614">
        <v>0</v>
      </c>
      <c r="F2614">
        <v>0</v>
      </c>
      <c r="G2614">
        <f>SUMIF(C$2:C2614,Historico_y_Forms[[#This Row],[Proyecto]],D$2:D2614)</f>
        <v>0</v>
      </c>
      <c r="H2614">
        <f>SUMIF(C$2:C2614,Historico_y_Forms[[#This Row],[Proyecto]],F$2:F2614)</f>
        <v>0</v>
      </c>
      <c r="I261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14">
        <f>SUMIF(C$2:C2614,Historico_y_Forms[[#This Row],[Proyecto]],E$2:E2614)</f>
        <v>0</v>
      </c>
    </row>
    <row r="2615" spans="1:10" x14ac:dyDescent="0.25">
      <c r="A2615" s="167">
        <v>44895</v>
      </c>
      <c r="B2615">
        <v>11</v>
      </c>
      <c r="C2615" t="s">
        <v>131</v>
      </c>
      <c r="D2615">
        <v>9</v>
      </c>
      <c r="E2615">
        <v>8</v>
      </c>
      <c r="F2615">
        <v>30</v>
      </c>
      <c r="G2615">
        <f>SUMIF(C$2:C2615,Historico_y_Forms[[#This Row],[Proyecto]],D$2:D2615)</f>
        <v>578</v>
      </c>
      <c r="H2615">
        <f>SUMIF(C$2:C2615,Historico_y_Forms[[#This Row],[Proyecto]],F$2:F2615)</f>
        <v>182</v>
      </c>
      <c r="I2615">
        <f>VLOOKUP(Historico_y_Forms[[#This Row],[Proyecto]],Dim_Proyectos[[#All],[Proyecto]:[Fecha de terminacion]],5,0)-Historico_y_Forms[[#This Row],[Ventas acumuladas]]+Historico_y_Forms[[#This Row],[Desistimientos acumulados]]</f>
        <v>217</v>
      </c>
      <c r="J2615">
        <f>SUMIF(C$2:C2615,Historico_y_Forms[[#This Row],[Proyecto]],E$2:E2615)</f>
        <v>543</v>
      </c>
    </row>
    <row r="2616" spans="1:10" x14ac:dyDescent="0.25">
      <c r="A2616" s="167">
        <v>44895</v>
      </c>
      <c r="B2616">
        <v>40</v>
      </c>
      <c r="C2616" t="s">
        <v>149</v>
      </c>
      <c r="D2616">
        <v>0</v>
      </c>
      <c r="E2616">
        <v>0</v>
      </c>
      <c r="F2616">
        <v>0</v>
      </c>
      <c r="G2616">
        <f>SUMIF(C$2:C2616,Historico_y_Forms[[#This Row],[Proyecto]],D$2:D2616)</f>
        <v>396</v>
      </c>
      <c r="H2616">
        <f>SUMIF(C$2:C2616,Historico_y_Forms[[#This Row],[Proyecto]],F$2:F2616)</f>
        <v>0</v>
      </c>
      <c r="I26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16">
        <f>SUMIF(C$2:C2616,Historico_y_Forms[[#This Row],[Proyecto]],E$2:E2616)</f>
        <v>0</v>
      </c>
    </row>
    <row r="2617" spans="1:10" x14ac:dyDescent="0.25">
      <c r="A2617" s="167">
        <v>44895</v>
      </c>
      <c r="B2617">
        <v>12</v>
      </c>
      <c r="C2617" t="s">
        <v>132</v>
      </c>
      <c r="D2617">
        <v>6</v>
      </c>
      <c r="E2617">
        <v>15</v>
      </c>
      <c r="F2617">
        <v>0</v>
      </c>
      <c r="G2617">
        <f>SUMIF(C$2:C2617,Historico_y_Forms[[#This Row],[Proyecto]],D$2:D2617)</f>
        <v>76</v>
      </c>
      <c r="H2617">
        <f>SUMIF(C$2:C2617,Historico_y_Forms[[#This Row],[Proyecto]],F$2:F2617)</f>
        <v>0</v>
      </c>
      <c r="I2617">
        <f>VLOOKUP(Historico_y_Forms[[#This Row],[Proyecto]],Dim_Proyectos[[#All],[Proyecto]:[Fecha de terminacion]],5,0)-Historico_y_Forms[[#This Row],[Ventas acumuladas]]+Historico_y_Forms[[#This Row],[Desistimientos acumulados]]</f>
        <v>264</v>
      </c>
      <c r="J2617">
        <f>SUMIF(C$2:C2617,Historico_y_Forms[[#This Row],[Proyecto]],E$2:E2617)</f>
        <v>90</v>
      </c>
    </row>
    <row r="2618" spans="1:10" x14ac:dyDescent="0.25">
      <c r="A2618" s="167">
        <v>44895</v>
      </c>
      <c r="B2618">
        <v>13</v>
      </c>
      <c r="C2618" t="s">
        <v>133</v>
      </c>
      <c r="D2618">
        <v>1</v>
      </c>
      <c r="E2618">
        <v>10</v>
      </c>
      <c r="F2618">
        <v>1</v>
      </c>
      <c r="G2618">
        <f>SUMIF(C$2:C2618,Historico_y_Forms[[#This Row],[Proyecto]],D$2:D2618)</f>
        <v>343</v>
      </c>
      <c r="H2618">
        <f>SUMIF(C$2:C2618,Historico_y_Forms[[#This Row],[Proyecto]],F$2:F2618)</f>
        <v>49</v>
      </c>
      <c r="I2618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18">
        <f>SUMIF(C$2:C2618,Historico_y_Forms[[#This Row],[Proyecto]],E$2:E2618)</f>
        <v>210</v>
      </c>
    </row>
    <row r="2619" spans="1:10" x14ac:dyDescent="0.25">
      <c r="A2619" s="167">
        <v>44895</v>
      </c>
      <c r="B2619">
        <v>14</v>
      </c>
      <c r="C2619" t="s">
        <v>134</v>
      </c>
      <c r="D2619">
        <v>1</v>
      </c>
      <c r="E2619">
        <v>0</v>
      </c>
      <c r="F2619">
        <v>0</v>
      </c>
      <c r="G2619">
        <f>SUMIF(C$2:C2619,Historico_y_Forms[[#This Row],[Proyecto]],D$2:D2619)</f>
        <v>181</v>
      </c>
      <c r="H2619">
        <f>SUMIF(C$2:C2619,Historico_y_Forms[[#This Row],[Proyecto]],F$2:F2619)</f>
        <v>12</v>
      </c>
      <c r="I261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619">
        <f>SUMIF(C$2:C2619,Historico_y_Forms[[#This Row],[Proyecto]],E$2:E2619)</f>
        <v>180</v>
      </c>
    </row>
    <row r="2620" spans="1:10" x14ac:dyDescent="0.25">
      <c r="A2620" s="167">
        <v>44895</v>
      </c>
      <c r="B2620">
        <v>15</v>
      </c>
      <c r="C2620" t="s">
        <v>135</v>
      </c>
      <c r="D2620">
        <v>12</v>
      </c>
      <c r="E2620">
        <v>18</v>
      </c>
      <c r="F2620">
        <v>0</v>
      </c>
      <c r="G2620">
        <f>SUMIF(C$2:C2620,Historico_y_Forms[[#This Row],[Proyecto]],D$2:D2620)</f>
        <v>67</v>
      </c>
      <c r="H2620">
        <f>SUMIF(C$2:C2620,Historico_y_Forms[[#This Row],[Proyecto]],F$2:F2620)</f>
        <v>0</v>
      </c>
      <c r="I2620">
        <f>VLOOKUP(Historico_y_Forms[[#This Row],[Proyecto]],Dim_Proyectos[[#All],[Proyecto]:[Fecha de terminacion]],5,0)-Historico_y_Forms[[#This Row],[Ventas acumuladas]]+Historico_y_Forms[[#This Row],[Desistimientos acumulados]]</f>
        <v>237</v>
      </c>
      <c r="J2620">
        <f>SUMIF(C$2:C2620,Historico_y_Forms[[#This Row],[Proyecto]],E$2:E2620)</f>
        <v>68</v>
      </c>
    </row>
    <row r="2621" spans="1:10" x14ac:dyDescent="0.25">
      <c r="A2621" s="167">
        <v>44895</v>
      </c>
      <c r="B2621">
        <v>41</v>
      </c>
      <c r="C2621" t="s">
        <v>150</v>
      </c>
      <c r="D2621">
        <v>0</v>
      </c>
      <c r="E2621">
        <v>0</v>
      </c>
      <c r="F2621">
        <v>0</v>
      </c>
      <c r="G2621">
        <f>SUMIF(C$2:C2621,Historico_y_Forms[[#This Row],[Proyecto]],D$2:D2621)</f>
        <v>158</v>
      </c>
      <c r="H2621">
        <f>SUMIF(C$2:C2621,Historico_y_Forms[[#This Row],[Proyecto]],F$2:F2621)</f>
        <v>2</v>
      </c>
      <c r="I26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21">
        <f>SUMIF(C$2:C2621,Historico_y_Forms[[#This Row],[Proyecto]],E$2:E2621)</f>
        <v>156</v>
      </c>
    </row>
    <row r="2622" spans="1:10" x14ac:dyDescent="0.25">
      <c r="A2622" s="167">
        <v>44895</v>
      </c>
      <c r="B2622">
        <v>10</v>
      </c>
      <c r="C2622" t="s">
        <v>81</v>
      </c>
      <c r="D2622">
        <v>2</v>
      </c>
      <c r="E2622">
        <v>32</v>
      </c>
      <c r="F2622">
        <v>3</v>
      </c>
      <c r="G2622">
        <f>SUMIF(C$2:C2622,Historico_y_Forms[[#This Row],[Proyecto]],D$2:D2622)</f>
        <v>212</v>
      </c>
      <c r="H2622">
        <f>SUMIF(C$2:C2622,Historico_y_Forms[[#This Row],[Proyecto]],F$2:F2622)</f>
        <v>28</v>
      </c>
      <c r="I26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22">
        <f>SUMIF(C$2:C2622,Historico_y_Forms[[#This Row],[Proyecto]],E$2:E2622)</f>
        <v>190</v>
      </c>
    </row>
    <row r="2623" spans="1:10" x14ac:dyDescent="0.25">
      <c r="A2623" s="167">
        <v>44895</v>
      </c>
      <c r="B2623">
        <v>23</v>
      </c>
      <c r="C2623" t="s">
        <v>142</v>
      </c>
      <c r="D2623">
        <v>0</v>
      </c>
      <c r="E2623">
        <v>0</v>
      </c>
      <c r="F2623">
        <v>0</v>
      </c>
      <c r="G2623">
        <f>SUMIF(C$2:C2623,Historico_y_Forms[[#This Row],[Proyecto]],D$2:D2623)</f>
        <v>105</v>
      </c>
      <c r="H2623">
        <f>SUMIF(C$2:C2623,Historico_y_Forms[[#This Row],[Proyecto]],F$2:F2623)</f>
        <v>4</v>
      </c>
      <c r="I26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23">
        <f>SUMIF(C$2:C2623,Historico_y_Forms[[#This Row],[Proyecto]],E$2:E2623)</f>
        <v>0</v>
      </c>
    </row>
    <row r="2624" spans="1:10" x14ac:dyDescent="0.25">
      <c r="A2624" s="167">
        <v>44895</v>
      </c>
      <c r="B2624">
        <v>24</v>
      </c>
      <c r="C2624" t="s">
        <v>143</v>
      </c>
      <c r="D2624">
        <v>0</v>
      </c>
      <c r="E2624">
        <v>0</v>
      </c>
      <c r="F2624">
        <v>0</v>
      </c>
      <c r="G2624">
        <f>SUMIF(C$2:C2624,Historico_y_Forms[[#This Row],[Proyecto]],D$2:D2624)</f>
        <v>125</v>
      </c>
      <c r="H2624">
        <f>SUMIF(C$2:C2624,Historico_y_Forms[[#This Row],[Proyecto]],F$2:F2624)</f>
        <v>23</v>
      </c>
      <c r="I26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24">
        <f>SUMIF(C$2:C2624,Historico_y_Forms[[#This Row],[Proyecto]],E$2:E2624)</f>
        <v>102</v>
      </c>
    </row>
    <row r="2625" spans="1:10" x14ac:dyDescent="0.25">
      <c r="A2625" s="167">
        <v>44895</v>
      </c>
      <c r="B2625">
        <v>25</v>
      </c>
      <c r="C2625" t="s">
        <v>92</v>
      </c>
      <c r="D2625">
        <v>5</v>
      </c>
      <c r="E2625">
        <v>2</v>
      </c>
      <c r="F2625">
        <v>0</v>
      </c>
      <c r="G2625">
        <f>SUMIF(C$2:C2625,Historico_y_Forms[[#This Row],[Proyecto]],D$2:D2625)</f>
        <v>47</v>
      </c>
      <c r="H2625">
        <f>SUMIF(C$2:C2625,Historico_y_Forms[[#This Row],[Proyecto]],F$2:F2625)</f>
        <v>0</v>
      </c>
      <c r="I262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625">
        <f>SUMIF(C$2:C2625,Historico_y_Forms[[#This Row],[Proyecto]],E$2:E2625)</f>
        <v>27</v>
      </c>
    </row>
    <row r="2626" spans="1:10" x14ac:dyDescent="0.25">
      <c r="A2626" s="167">
        <v>44895</v>
      </c>
      <c r="B2626">
        <v>26</v>
      </c>
      <c r="C2626" t="s">
        <v>141</v>
      </c>
      <c r="D2626">
        <v>0</v>
      </c>
      <c r="E2626">
        <v>3</v>
      </c>
      <c r="F2626">
        <v>0</v>
      </c>
      <c r="G2626">
        <f>SUMIF(C$2:C2626,Historico_y_Forms[[#This Row],[Proyecto]],D$2:D2626)</f>
        <v>112</v>
      </c>
      <c r="H2626">
        <f>SUMIF(C$2:C2626,Historico_y_Forms[[#This Row],[Proyecto]],F$2:F2626)</f>
        <v>0</v>
      </c>
      <c r="I26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26">
        <f>SUMIF(C$2:C2626,Historico_y_Forms[[#This Row],[Proyecto]],E$2:E2626)</f>
        <v>104</v>
      </c>
    </row>
    <row r="2627" spans="1:10" x14ac:dyDescent="0.25">
      <c r="A2627" s="167">
        <v>44895</v>
      </c>
      <c r="B2627">
        <v>7</v>
      </c>
      <c r="C2627" t="s">
        <v>128</v>
      </c>
      <c r="D2627">
        <v>0</v>
      </c>
      <c r="E2627">
        <v>0</v>
      </c>
      <c r="F2627">
        <v>1</v>
      </c>
      <c r="G2627">
        <f>SUMIF(C$2:C2627,Historico_y_Forms[[#This Row],[Proyecto]],D$2:D2627)</f>
        <v>160</v>
      </c>
      <c r="H2627">
        <f>SUMIF(C$2:C2627,Historico_y_Forms[[#This Row],[Proyecto]],F$2:F2627)</f>
        <v>5</v>
      </c>
      <c r="I2627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27">
        <f>SUMIF(C$2:C2627,Historico_y_Forms[[#This Row],[Proyecto]],E$2:E2627)</f>
        <v>160</v>
      </c>
    </row>
    <row r="2628" spans="1:10" x14ac:dyDescent="0.25">
      <c r="A2628" s="167">
        <v>44895</v>
      </c>
      <c r="B2628">
        <v>27</v>
      </c>
      <c r="C2628" t="s">
        <v>30</v>
      </c>
      <c r="D2628">
        <v>0</v>
      </c>
      <c r="E2628">
        <v>0</v>
      </c>
      <c r="F2628">
        <v>0</v>
      </c>
      <c r="G2628">
        <f>SUMIF(C$2:C2628,Historico_y_Forms[[#This Row],[Proyecto]],D$2:D2628)</f>
        <v>0</v>
      </c>
      <c r="H2628">
        <f>SUMIF(C$2:C2628,Historico_y_Forms[[#This Row],[Proyecto]],F$2:F2628)</f>
        <v>0</v>
      </c>
      <c r="I262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28">
        <f>SUMIF(C$2:C2628,Historico_y_Forms[[#This Row],[Proyecto]],E$2:E2628)</f>
        <v>0</v>
      </c>
    </row>
    <row r="2629" spans="1:10" x14ac:dyDescent="0.25">
      <c r="A2629" s="167">
        <v>44895</v>
      </c>
      <c r="B2629">
        <v>28</v>
      </c>
      <c r="C2629" t="s">
        <v>31</v>
      </c>
      <c r="D2629">
        <v>0</v>
      </c>
      <c r="E2629">
        <v>0</v>
      </c>
      <c r="F2629">
        <v>0</v>
      </c>
      <c r="G2629">
        <f>SUMIF(C$2:C2629,Historico_y_Forms[[#This Row],[Proyecto]],D$2:D2629)</f>
        <v>0</v>
      </c>
      <c r="H2629">
        <f>SUMIF(C$2:C2629,Historico_y_Forms[[#This Row],[Proyecto]],F$2:F2629)</f>
        <v>0</v>
      </c>
      <c r="I262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29">
        <f>SUMIF(C$2:C2629,Historico_y_Forms[[#This Row],[Proyecto]],E$2:E2629)</f>
        <v>0</v>
      </c>
    </row>
    <row r="2630" spans="1:10" x14ac:dyDescent="0.25">
      <c r="A2630" s="167">
        <v>44895</v>
      </c>
      <c r="B2630">
        <v>44</v>
      </c>
      <c r="C2630" t="s">
        <v>154</v>
      </c>
      <c r="D2630">
        <v>0</v>
      </c>
      <c r="E2630">
        <v>0</v>
      </c>
      <c r="F2630">
        <v>0</v>
      </c>
      <c r="G2630">
        <f>SUMIF(C$2:C2630,Historico_y_Forms[[#This Row],[Proyecto]],D$2:D2630)</f>
        <v>100</v>
      </c>
      <c r="H2630">
        <f>SUMIF(C$2:C2630,Historico_y_Forms[[#This Row],[Proyecto]],F$2:F2630)</f>
        <v>11</v>
      </c>
      <c r="I263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630">
        <f>SUMIF(C$2:C2630,Historico_y_Forms[[#This Row],[Proyecto]],E$2:E2630)</f>
        <v>96</v>
      </c>
    </row>
    <row r="2631" spans="1:10" x14ac:dyDescent="0.25">
      <c r="A2631" s="167">
        <v>44895</v>
      </c>
      <c r="B2631">
        <v>37</v>
      </c>
      <c r="C2631" t="s">
        <v>146</v>
      </c>
      <c r="D2631">
        <v>0</v>
      </c>
      <c r="E2631">
        <v>0</v>
      </c>
      <c r="F2631">
        <v>0</v>
      </c>
      <c r="G2631">
        <f>SUMIF(C$2:C2631,Historico_y_Forms[[#This Row],[Proyecto]],D$2:D2631)</f>
        <v>195</v>
      </c>
      <c r="H2631">
        <f>SUMIF(C$2:C2631,Historico_y_Forms[[#This Row],[Proyecto]],F$2:F2631)</f>
        <v>1</v>
      </c>
      <c r="I263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631">
        <f>SUMIF(C$2:C2631,Historico_y_Forms[[#This Row],[Proyecto]],E$2:E2631)</f>
        <v>196</v>
      </c>
    </row>
    <row r="2632" spans="1:10" x14ac:dyDescent="0.25">
      <c r="A2632" s="167">
        <v>44895</v>
      </c>
      <c r="B2632">
        <v>6</v>
      </c>
      <c r="C2632" t="s">
        <v>127</v>
      </c>
      <c r="D2632">
        <v>0</v>
      </c>
      <c r="E2632">
        <v>0</v>
      </c>
      <c r="F2632">
        <v>0</v>
      </c>
      <c r="G2632">
        <f>SUMIF(C$2:C2632,Historico_y_Forms[[#This Row],[Proyecto]],D$2:D2632)</f>
        <v>211</v>
      </c>
      <c r="H2632">
        <f>SUMIF(C$2:C2632,Historico_y_Forms[[#This Row],[Proyecto]],F$2:F2632)</f>
        <v>39</v>
      </c>
      <c r="I2632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32">
        <f>SUMIF(C$2:C2632,Historico_y_Forms[[#This Row],[Proyecto]],E$2:E2632)</f>
        <v>180</v>
      </c>
    </row>
    <row r="2633" spans="1:10" x14ac:dyDescent="0.25">
      <c r="A2633" s="167">
        <v>44895</v>
      </c>
      <c r="B2633">
        <v>5</v>
      </c>
      <c r="C2633" t="s">
        <v>125</v>
      </c>
      <c r="D2633">
        <v>0</v>
      </c>
      <c r="E2633">
        <v>0</v>
      </c>
      <c r="F2633">
        <v>0</v>
      </c>
      <c r="G2633">
        <f>SUMIF(C$2:C2633,Historico_y_Forms[[#This Row],[Proyecto]],D$2:D2633)</f>
        <v>247</v>
      </c>
      <c r="H2633">
        <f>SUMIF(C$2:C2633,Historico_y_Forms[[#This Row],[Proyecto]],F$2:F2633)</f>
        <v>31</v>
      </c>
      <c r="I26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33">
        <f>SUMIF(C$2:C2633,Historico_y_Forms[[#This Row],[Proyecto]],E$2:E2633)</f>
        <v>216</v>
      </c>
    </row>
    <row r="2634" spans="1:10" x14ac:dyDescent="0.25">
      <c r="A2634" s="167">
        <v>44895</v>
      </c>
      <c r="B2634">
        <v>38</v>
      </c>
      <c r="C2634" t="s">
        <v>147</v>
      </c>
      <c r="D2634">
        <v>0</v>
      </c>
      <c r="E2634">
        <v>0</v>
      </c>
      <c r="F2634">
        <v>0</v>
      </c>
      <c r="G2634">
        <f>SUMIF(C$2:C2634,Historico_y_Forms[[#This Row],[Proyecto]],D$2:D2634)</f>
        <v>196</v>
      </c>
      <c r="H2634">
        <f>SUMIF(C$2:C2634,Historico_y_Forms[[#This Row],[Proyecto]],F$2:F2634)</f>
        <v>5</v>
      </c>
      <c r="I26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34">
        <f>SUMIF(C$2:C2634,Historico_y_Forms[[#This Row],[Proyecto]],E$2:E2634)</f>
        <v>0</v>
      </c>
    </row>
    <row r="2635" spans="1:10" x14ac:dyDescent="0.25">
      <c r="A2635" s="167">
        <v>44895</v>
      </c>
      <c r="B2635">
        <v>4</v>
      </c>
      <c r="C2635" t="s">
        <v>126</v>
      </c>
      <c r="D2635">
        <v>0</v>
      </c>
      <c r="E2635">
        <v>0</v>
      </c>
      <c r="F2635">
        <v>0</v>
      </c>
      <c r="G2635">
        <f>SUMIF(C$2:C2635,Historico_y_Forms[[#This Row],[Proyecto]],D$2:D2635)</f>
        <v>289</v>
      </c>
      <c r="H2635">
        <f>SUMIF(C$2:C2635,Historico_y_Forms[[#This Row],[Proyecto]],F$2:F2635)</f>
        <v>49</v>
      </c>
      <c r="I26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35">
        <f>SUMIF(C$2:C2635,Historico_y_Forms[[#This Row],[Proyecto]],E$2:E2635)</f>
        <v>8791</v>
      </c>
    </row>
    <row r="2636" spans="1:10" x14ac:dyDescent="0.25">
      <c r="A2636" s="167">
        <v>44895</v>
      </c>
      <c r="B2636">
        <v>8</v>
      </c>
      <c r="C2636" t="s">
        <v>77</v>
      </c>
      <c r="D2636">
        <v>1</v>
      </c>
      <c r="E2636">
        <v>2</v>
      </c>
      <c r="F2636">
        <v>0</v>
      </c>
      <c r="G2636">
        <f>SUMIF(C$2:C2636,Historico_y_Forms[[#This Row],[Proyecto]],D$2:D2636)</f>
        <v>178</v>
      </c>
      <c r="H2636">
        <f>SUMIF(C$2:C2636,Historico_y_Forms[[#This Row],[Proyecto]],F$2:F2636)</f>
        <v>34</v>
      </c>
      <c r="I2636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2636">
        <f>SUMIF(C$2:C2636,Historico_y_Forms[[#This Row],[Proyecto]],E$2:E2636)</f>
        <v>151</v>
      </c>
    </row>
    <row r="2637" spans="1:10" x14ac:dyDescent="0.25">
      <c r="A2637" s="167">
        <v>44895</v>
      </c>
      <c r="B2637">
        <v>18</v>
      </c>
      <c r="C2637" t="s">
        <v>152</v>
      </c>
      <c r="D2637">
        <v>0</v>
      </c>
      <c r="E2637">
        <v>0</v>
      </c>
      <c r="F2637">
        <v>0</v>
      </c>
      <c r="G2637">
        <f>SUMIF(C$2:C2637,Historico_y_Forms[[#This Row],[Proyecto]],D$2:D2637)</f>
        <v>174</v>
      </c>
      <c r="H2637">
        <f>SUMIF(C$2:C2637,Historico_y_Forms[[#This Row],[Proyecto]],F$2:F2637)</f>
        <v>10</v>
      </c>
      <c r="I263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37">
        <f>SUMIF(C$2:C2637,Historico_y_Forms[[#This Row],[Proyecto]],E$2:E2637)</f>
        <v>176</v>
      </c>
    </row>
    <row r="2638" spans="1:10" x14ac:dyDescent="0.25">
      <c r="A2638" s="167">
        <v>44895</v>
      </c>
      <c r="B2638">
        <v>19</v>
      </c>
      <c r="C2638" t="s">
        <v>138</v>
      </c>
      <c r="D2638">
        <v>0</v>
      </c>
      <c r="E2638">
        <v>0</v>
      </c>
      <c r="F2638">
        <v>0</v>
      </c>
      <c r="G2638">
        <f>SUMIF(C$2:C2638,Historico_y_Forms[[#This Row],[Proyecto]],D$2:D2638)</f>
        <v>201</v>
      </c>
      <c r="H2638">
        <f>SUMIF(C$2:C2638,Historico_y_Forms[[#This Row],[Proyecto]],F$2:F2638)</f>
        <v>26</v>
      </c>
      <c r="I26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38">
        <f>SUMIF(C$2:C2638,Historico_y_Forms[[#This Row],[Proyecto]],E$2:E2638)</f>
        <v>176</v>
      </c>
    </row>
    <row r="2639" spans="1:10" x14ac:dyDescent="0.25">
      <c r="A2639" s="167">
        <v>44895</v>
      </c>
      <c r="B2639">
        <v>20</v>
      </c>
      <c r="C2639" t="s">
        <v>88</v>
      </c>
      <c r="D2639">
        <v>2</v>
      </c>
      <c r="E2639">
        <v>1</v>
      </c>
      <c r="F2639">
        <v>1</v>
      </c>
      <c r="G2639">
        <f>SUMIF(C$2:C2639,Historico_y_Forms[[#This Row],[Proyecto]],D$2:D2639)</f>
        <v>196</v>
      </c>
      <c r="H2639">
        <f>SUMIF(C$2:C2639,Historico_y_Forms[[#This Row],[Proyecto]],F$2:F2639)</f>
        <v>32</v>
      </c>
      <c r="I263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639">
        <f>SUMIF(C$2:C2639,Historico_y_Forms[[#This Row],[Proyecto]],E$2:E2639)</f>
        <v>155</v>
      </c>
    </row>
    <row r="2640" spans="1:10" x14ac:dyDescent="0.25">
      <c r="A2640" s="167">
        <v>44895</v>
      </c>
      <c r="B2640">
        <v>45</v>
      </c>
      <c r="C2640" t="s">
        <v>155</v>
      </c>
      <c r="D2640">
        <v>0</v>
      </c>
      <c r="E2640">
        <v>0</v>
      </c>
      <c r="F2640">
        <v>0</v>
      </c>
      <c r="G2640">
        <f>SUMIF(C$2:C2640,Historico_y_Forms[[#This Row],[Proyecto]],D$2:D2640)</f>
        <v>133</v>
      </c>
      <c r="H2640">
        <f>SUMIF(C$2:C2640,Historico_y_Forms[[#This Row],[Proyecto]],F$2:F2640)</f>
        <v>2</v>
      </c>
      <c r="I264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640">
        <f>SUMIF(C$2:C2640,Historico_y_Forms[[#This Row],[Proyecto]],E$2:E2640)</f>
        <v>0</v>
      </c>
    </row>
    <row r="2641" spans="1:10" x14ac:dyDescent="0.25">
      <c r="A2641" s="167">
        <v>44895</v>
      </c>
      <c r="B2641">
        <v>31</v>
      </c>
      <c r="C2641" t="s">
        <v>97</v>
      </c>
      <c r="D2641">
        <v>0</v>
      </c>
      <c r="E2641">
        <v>0</v>
      </c>
      <c r="F2641">
        <v>0</v>
      </c>
      <c r="G2641">
        <f>SUMIF(C$2:C2641,Historico_y_Forms[[#This Row],[Proyecto]],D$2:D2641)</f>
        <v>0</v>
      </c>
      <c r="H2641">
        <f>SUMIF(C$2:C2641,Historico_y_Forms[[#This Row],[Proyecto]],F$2:F2641)</f>
        <v>0</v>
      </c>
      <c r="I264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641">
        <f>SUMIF(C$2:C2641,Historico_y_Forms[[#This Row],[Proyecto]],E$2:E2641)</f>
        <v>0</v>
      </c>
    </row>
    <row r="2642" spans="1:10" x14ac:dyDescent="0.25">
      <c r="A2642" s="167">
        <v>44895</v>
      </c>
      <c r="B2642">
        <v>32</v>
      </c>
      <c r="C2642" t="s">
        <v>100</v>
      </c>
      <c r="D2642">
        <v>0</v>
      </c>
      <c r="E2642">
        <v>0</v>
      </c>
      <c r="F2642">
        <v>0</v>
      </c>
      <c r="G2642">
        <f>SUMIF(C$2:C2642,Historico_y_Forms[[#This Row],[Proyecto]],D$2:D2642)</f>
        <v>0</v>
      </c>
      <c r="H2642">
        <f>SUMIF(C$2:C2642,Historico_y_Forms[[#This Row],[Proyecto]],F$2:F2642)</f>
        <v>0</v>
      </c>
      <c r="I2642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642">
        <f>SUMIF(C$2:C2642,Historico_y_Forms[[#This Row],[Proyecto]],E$2:E2642)</f>
        <v>0</v>
      </c>
    </row>
    <row r="2643" spans="1:10" x14ac:dyDescent="0.25">
      <c r="A2643" s="167">
        <v>44895</v>
      </c>
      <c r="B2643">
        <v>33</v>
      </c>
      <c r="C2643" t="s">
        <v>101</v>
      </c>
      <c r="D2643">
        <v>36</v>
      </c>
      <c r="E2643">
        <v>19</v>
      </c>
      <c r="F2643">
        <v>0</v>
      </c>
      <c r="G2643">
        <f>SUMIF(C$2:C2643,Historico_y_Forms[[#This Row],[Proyecto]],D$2:D2643)</f>
        <v>154</v>
      </c>
      <c r="H2643">
        <f>SUMIF(C$2:C2643,Historico_y_Forms[[#This Row],[Proyecto]],F$2:F2643)</f>
        <v>0</v>
      </c>
      <c r="I2643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643">
        <f>SUMIF(C$2:C2643,Historico_y_Forms[[#This Row],[Proyecto]],E$2:E2643)</f>
        <v>44</v>
      </c>
    </row>
    <row r="2644" spans="1:10" x14ac:dyDescent="0.25">
      <c r="A2644" s="167">
        <v>44895</v>
      </c>
      <c r="B2644">
        <v>34</v>
      </c>
      <c r="C2644" t="s">
        <v>102</v>
      </c>
      <c r="D2644">
        <v>16</v>
      </c>
      <c r="E2644">
        <v>30</v>
      </c>
      <c r="F2644">
        <v>0</v>
      </c>
      <c r="G2644">
        <f>SUMIF(C$2:C2644,Historico_y_Forms[[#This Row],[Proyecto]],D$2:D2644)</f>
        <v>178</v>
      </c>
      <c r="H2644">
        <f>SUMIF(C$2:C2644,Historico_y_Forms[[#This Row],[Proyecto]],F$2:F2644)</f>
        <v>0</v>
      </c>
      <c r="I2644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44">
        <f>SUMIF(C$2:C2644,Historico_y_Forms[[#This Row],[Proyecto]],E$2:E2644)</f>
        <v>115</v>
      </c>
    </row>
    <row r="2645" spans="1:10" x14ac:dyDescent="0.25">
      <c r="A2645" s="167">
        <v>44895</v>
      </c>
      <c r="B2645">
        <v>29</v>
      </c>
      <c r="C2645" t="s">
        <v>32</v>
      </c>
      <c r="D2645">
        <v>0</v>
      </c>
      <c r="E2645">
        <v>0</v>
      </c>
      <c r="F2645">
        <v>0</v>
      </c>
      <c r="G2645">
        <f>SUMIF(C$2:C2645,Historico_y_Forms[[#This Row],[Proyecto]],D$2:D2645)</f>
        <v>0</v>
      </c>
      <c r="H2645">
        <f>SUMIF(C$2:C2645,Historico_y_Forms[[#This Row],[Proyecto]],F$2:F2645)</f>
        <v>0</v>
      </c>
      <c r="I264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45">
        <f>SUMIF(C$2:C2645,Historico_y_Forms[[#This Row],[Proyecto]],E$2:E2645)</f>
        <v>0</v>
      </c>
    </row>
    <row r="2646" spans="1:10" x14ac:dyDescent="0.25">
      <c r="A2646" s="167">
        <v>44895</v>
      </c>
      <c r="B2646">
        <v>30</v>
      </c>
      <c r="C2646" t="s">
        <v>33</v>
      </c>
      <c r="D2646">
        <v>0</v>
      </c>
      <c r="E2646">
        <v>0</v>
      </c>
      <c r="F2646">
        <v>0</v>
      </c>
      <c r="G2646">
        <f>SUMIF(C$2:C2646,Historico_y_Forms[[#This Row],[Proyecto]],D$2:D2646)</f>
        <v>0</v>
      </c>
      <c r="H2646">
        <f>SUMIF(C$2:C2646,Historico_y_Forms[[#This Row],[Proyecto]],F$2:F2646)</f>
        <v>0</v>
      </c>
      <c r="I264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46">
        <f>SUMIF(C$2:C2646,Historico_y_Forms[[#This Row],[Proyecto]],E$2:E2646)</f>
        <v>0</v>
      </c>
    </row>
    <row r="2647" spans="1:10" x14ac:dyDescent="0.25">
      <c r="A2647" s="167">
        <v>44895</v>
      </c>
      <c r="B2647">
        <v>9</v>
      </c>
      <c r="C2647" t="s">
        <v>130</v>
      </c>
      <c r="D2647">
        <v>12</v>
      </c>
      <c r="E2647">
        <v>7</v>
      </c>
      <c r="F2647">
        <v>0</v>
      </c>
      <c r="G2647">
        <f>SUMIF(C$2:C2647,Historico_y_Forms[[#This Row],[Proyecto]],D$2:D2647)</f>
        <v>176</v>
      </c>
      <c r="H2647">
        <f>SUMIF(C$2:C2647,Historico_y_Forms[[#This Row],[Proyecto]],F$2:F2647)</f>
        <v>4</v>
      </c>
      <c r="I2647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2647">
        <f>SUMIF(C$2:C2647,Historico_y_Forms[[#This Row],[Proyecto]],E$2:E2647)</f>
        <v>167</v>
      </c>
    </row>
    <row r="2648" spans="1:10" x14ac:dyDescent="0.25">
      <c r="A2648" s="167">
        <v>44895</v>
      </c>
      <c r="B2648">
        <v>35</v>
      </c>
      <c r="C2648" t="s">
        <v>144</v>
      </c>
      <c r="D2648">
        <v>4</v>
      </c>
      <c r="E2648">
        <v>8</v>
      </c>
      <c r="F2648">
        <v>0</v>
      </c>
      <c r="G2648">
        <f>SUMIF(C$2:C2648,Historico_y_Forms[[#This Row],[Proyecto]],D$2:D2648)</f>
        <v>90</v>
      </c>
      <c r="H2648">
        <f>SUMIF(C$2:C2648,Historico_y_Forms[[#This Row],[Proyecto]],F$2:F2648)</f>
        <v>0</v>
      </c>
      <c r="I2648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648">
        <f>SUMIF(C$2:C2648,Historico_y_Forms[[#This Row],[Proyecto]],E$2:E2648)</f>
        <v>72</v>
      </c>
    </row>
    <row r="2649" spans="1:10" x14ac:dyDescent="0.25">
      <c r="A2649" s="167">
        <v>44895</v>
      </c>
      <c r="B2649">
        <v>42</v>
      </c>
      <c r="C2649" t="s">
        <v>151</v>
      </c>
      <c r="D2649">
        <v>0</v>
      </c>
      <c r="E2649">
        <v>0</v>
      </c>
      <c r="F2649">
        <v>0</v>
      </c>
      <c r="G2649">
        <f>SUMIF(C$2:C2649,Historico_y_Forms[[#This Row],[Proyecto]],D$2:D2649)</f>
        <v>321</v>
      </c>
      <c r="H2649">
        <f>SUMIF(C$2:C2649,Historico_y_Forms[[#This Row],[Proyecto]],F$2:F2649)</f>
        <v>15</v>
      </c>
      <c r="I264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49">
        <f>SUMIF(C$2:C2649,Historico_y_Forms[[#This Row],[Proyecto]],E$2:E2649)</f>
        <v>250</v>
      </c>
    </row>
    <row r="2650" spans="1:10" x14ac:dyDescent="0.25">
      <c r="A2650" s="167">
        <v>44895</v>
      </c>
      <c r="B2650">
        <v>39</v>
      </c>
      <c r="C2650" t="s">
        <v>178</v>
      </c>
      <c r="D2650">
        <v>0</v>
      </c>
      <c r="E2650">
        <v>0</v>
      </c>
      <c r="F2650">
        <v>0</v>
      </c>
      <c r="G2650">
        <f>SUMIF(C$2:C2650,Historico_y_Forms[[#This Row],[Proyecto]],D$2:D2650)</f>
        <v>184</v>
      </c>
      <c r="H2650">
        <f>SUMIF(C$2:C2650,Historico_y_Forms[[#This Row],[Proyecto]],F$2:F2650)</f>
        <v>12</v>
      </c>
      <c r="I265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50">
        <f>SUMIF(C$2:C2650,Historico_y_Forms[[#This Row],[Proyecto]],E$2:E2650)</f>
        <v>149</v>
      </c>
    </row>
    <row r="2651" spans="1:10" x14ac:dyDescent="0.25">
      <c r="A2651" s="167">
        <v>44895</v>
      </c>
      <c r="B2651">
        <v>36</v>
      </c>
      <c r="C2651" t="s">
        <v>145</v>
      </c>
      <c r="D2651">
        <v>0</v>
      </c>
      <c r="E2651">
        <v>0</v>
      </c>
      <c r="F2651">
        <v>0</v>
      </c>
      <c r="G2651">
        <f>SUMIF(C$2:C2651,Historico_y_Forms[[#This Row],[Proyecto]],D$2:D2651)</f>
        <v>243</v>
      </c>
      <c r="H2651">
        <f>SUMIF(C$2:C2651,Historico_y_Forms[[#This Row],[Proyecto]],F$2:F2651)</f>
        <v>11</v>
      </c>
      <c r="I265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51">
        <f>SUMIF(C$2:C2651,Historico_y_Forms[[#This Row],[Proyecto]],E$2:E2651)</f>
        <v>240</v>
      </c>
    </row>
    <row r="2652" spans="1:10" x14ac:dyDescent="0.25">
      <c r="A2652" s="167">
        <v>44895</v>
      </c>
      <c r="B2652">
        <v>43</v>
      </c>
      <c r="C2652" t="s">
        <v>153</v>
      </c>
      <c r="D2652">
        <v>0</v>
      </c>
      <c r="E2652">
        <v>0</v>
      </c>
      <c r="F2652">
        <v>0</v>
      </c>
      <c r="G2652">
        <f>SUMIF(C$2:C2652,Historico_y_Forms[[#This Row],[Proyecto]],D$2:D2652)</f>
        <v>89</v>
      </c>
      <c r="H2652">
        <f>SUMIF(C$2:C2652,Historico_y_Forms[[#This Row],[Proyecto]],F$2:F2652)</f>
        <v>6</v>
      </c>
      <c r="I265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52">
        <f>SUMIF(C$2:C2652,Historico_y_Forms[[#This Row],[Proyecto]],E$2:E2652)</f>
        <v>24</v>
      </c>
    </row>
    <row r="2653" spans="1:10" x14ac:dyDescent="0.25">
      <c r="A2653" s="167">
        <v>44895</v>
      </c>
      <c r="B2653">
        <v>21</v>
      </c>
      <c r="C2653" t="s">
        <v>139</v>
      </c>
      <c r="D2653">
        <v>4</v>
      </c>
      <c r="E2653">
        <v>2</v>
      </c>
      <c r="F2653">
        <v>1</v>
      </c>
      <c r="G2653">
        <f>SUMIF(C$2:C2653,Historico_y_Forms[[#This Row],[Proyecto]],D$2:D2653)</f>
        <v>63</v>
      </c>
      <c r="H2653">
        <f>SUMIF(C$2:C2653,Historico_y_Forms[[#This Row],[Proyecto]],F$2:F2653)</f>
        <v>7</v>
      </c>
      <c r="I2653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2653">
        <f>SUMIF(C$2:C2653,Historico_y_Forms[[#This Row],[Proyecto]],E$2:E2653)</f>
        <v>56</v>
      </c>
    </row>
    <row r="2654" spans="1:10" x14ac:dyDescent="0.25">
      <c r="A2654" s="167">
        <v>44895</v>
      </c>
      <c r="B2654">
        <v>2</v>
      </c>
      <c r="C2654" t="s">
        <v>51</v>
      </c>
      <c r="D2654">
        <v>0</v>
      </c>
      <c r="E2654">
        <v>0</v>
      </c>
      <c r="F2654">
        <v>3</v>
      </c>
      <c r="G2654">
        <f>SUMIF(C$2:C2654,Historico_y_Forms[[#This Row],[Proyecto]],D$2:D2654)</f>
        <v>264</v>
      </c>
      <c r="H2654">
        <f>SUMIF(C$2:C2654,Historico_y_Forms[[#This Row],[Proyecto]],F$2:F2654)</f>
        <v>41</v>
      </c>
      <c r="I265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54">
        <f>SUMIF(C$2:C2654,Historico_y_Forms[[#This Row],[Proyecto]],E$2:E2654)</f>
        <v>228</v>
      </c>
    </row>
    <row r="2655" spans="1:10" x14ac:dyDescent="0.25">
      <c r="A2655" s="167">
        <v>44895</v>
      </c>
      <c r="B2655">
        <v>3</v>
      </c>
      <c r="C2655" t="s">
        <v>52</v>
      </c>
      <c r="D2655">
        <v>1</v>
      </c>
      <c r="E2655">
        <v>12</v>
      </c>
      <c r="F2655">
        <v>6</v>
      </c>
      <c r="G2655">
        <f>SUMIF(C$2:C2655,Historico_y_Forms[[#This Row],[Proyecto]],D$2:D2655)</f>
        <v>339</v>
      </c>
      <c r="H2655">
        <f>SUMIF(C$2:C2655,Historico_y_Forms[[#This Row],[Proyecto]],F$2:F2655)</f>
        <v>40</v>
      </c>
      <c r="I265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655">
        <f>SUMIF(C$2:C2655,Historico_y_Forms[[#This Row],[Proyecto]],E$2:E2655)</f>
        <v>372</v>
      </c>
    </row>
    <row r="2656" spans="1:10" x14ac:dyDescent="0.25">
      <c r="A2656" s="167">
        <v>44895</v>
      </c>
      <c r="B2656">
        <v>1</v>
      </c>
      <c r="C2656" t="s">
        <v>50</v>
      </c>
      <c r="D2656">
        <v>0</v>
      </c>
      <c r="E2656">
        <v>0</v>
      </c>
      <c r="F2656">
        <v>0</v>
      </c>
      <c r="G2656">
        <f>SUMIF(C$2:C2656,Historico_y_Forms[[#This Row],[Proyecto]],D$2:D2656)</f>
        <v>615</v>
      </c>
      <c r="H2656">
        <f>SUMIF(C$2:C2656,Historico_y_Forms[[#This Row],[Proyecto]],F$2:F2656)</f>
        <v>124</v>
      </c>
      <c r="I2656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56">
        <f>SUMIF(C$2:C2656,Historico_y_Forms[[#This Row],[Proyecto]],E$2:E2656)</f>
        <v>492</v>
      </c>
    </row>
    <row r="2657" spans="1:10" x14ac:dyDescent="0.25">
      <c r="A2657" s="167">
        <v>44926</v>
      </c>
      <c r="B2657">
        <v>22</v>
      </c>
      <c r="C2657" t="s">
        <v>140</v>
      </c>
      <c r="D2657">
        <v>1</v>
      </c>
      <c r="E2657">
        <v>3</v>
      </c>
      <c r="F2657">
        <v>0</v>
      </c>
      <c r="G2657">
        <f>SUMIF(C$2:C2657,Historico_y_Forms[[#This Row],[Proyecto]],D$2:D2657)</f>
        <v>39</v>
      </c>
      <c r="H2657">
        <f>SUMIF(C$2:C2657,Historico_y_Forms[[#This Row],[Proyecto]],F$2:F2657)</f>
        <v>0</v>
      </c>
      <c r="I2657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657">
        <f>SUMIF(C$2:C2657,Historico_y_Forms[[#This Row],[Proyecto]],E$2:E2657)</f>
        <v>66</v>
      </c>
    </row>
    <row r="2658" spans="1:10" x14ac:dyDescent="0.25">
      <c r="A2658" s="167">
        <v>44926</v>
      </c>
      <c r="B2658">
        <v>16</v>
      </c>
      <c r="C2658" t="s">
        <v>136</v>
      </c>
      <c r="D2658">
        <v>0</v>
      </c>
      <c r="E2658">
        <v>0</v>
      </c>
      <c r="F2658">
        <v>0</v>
      </c>
      <c r="G2658">
        <f>SUMIF(C$2:C2658,Historico_y_Forms[[#This Row],[Proyecto]],D$2:D2658)</f>
        <v>0</v>
      </c>
      <c r="H2658">
        <f>SUMIF(C$2:C2658,Historico_y_Forms[[#This Row],[Proyecto]],F$2:F2658)</f>
        <v>0</v>
      </c>
      <c r="I265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58">
        <f>SUMIF(C$2:C2658,Historico_y_Forms[[#This Row],[Proyecto]],E$2:E2658)</f>
        <v>0</v>
      </c>
    </row>
    <row r="2659" spans="1:10" x14ac:dyDescent="0.25">
      <c r="A2659" s="167">
        <v>44926</v>
      </c>
      <c r="B2659">
        <v>17</v>
      </c>
      <c r="C2659" t="s">
        <v>137</v>
      </c>
      <c r="D2659">
        <v>0</v>
      </c>
      <c r="E2659">
        <v>0</v>
      </c>
      <c r="F2659">
        <v>0</v>
      </c>
      <c r="G2659">
        <f>SUMIF(C$2:C2659,Historico_y_Forms[[#This Row],[Proyecto]],D$2:D2659)</f>
        <v>0</v>
      </c>
      <c r="H2659">
        <f>SUMIF(C$2:C2659,Historico_y_Forms[[#This Row],[Proyecto]],F$2:F2659)</f>
        <v>0</v>
      </c>
      <c r="I265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659">
        <f>SUMIF(C$2:C2659,Historico_y_Forms[[#This Row],[Proyecto]],E$2:E2659)</f>
        <v>0</v>
      </c>
    </row>
    <row r="2660" spans="1:10" x14ac:dyDescent="0.25">
      <c r="A2660" s="167">
        <v>44926</v>
      </c>
      <c r="B2660">
        <v>11</v>
      </c>
      <c r="C2660" t="s">
        <v>131</v>
      </c>
      <c r="D2660">
        <v>2</v>
      </c>
      <c r="E2660">
        <v>8</v>
      </c>
      <c r="F2660">
        <v>40</v>
      </c>
      <c r="G2660">
        <f>SUMIF(C$2:C2660,Historico_y_Forms[[#This Row],[Proyecto]],D$2:D2660)</f>
        <v>580</v>
      </c>
      <c r="H2660">
        <f>SUMIF(C$2:C2660,Historico_y_Forms[[#This Row],[Proyecto]],F$2:F2660)</f>
        <v>222</v>
      </c>
      <c r="I2660">
        <f>VLOOKUP(Historico_y_Forms[[#This Row],[Proyecto]],Dim_Proyectos[[#All],[Proyecto]:[Fecha de terminacion]],5,0)-Historico_y_Forms[[#This Row],[Ventas acumuladas]]+Historico_y_Forms[[#This Row],[Desistimientos acumulados]]</f>
        <v>255</v>
      </c>
      <c r="J2660">
        <f>SUMIF(C$2:C2660,Historico_y_Forms[[#This Row],[Proyecto]],E$2:E2660)</f>
        <v>551</v>
      </c>
    </row>
    <row r="2661" spans="1:10" x14ac:dyDescent="0.25">
      <c r="A2661" s="167">
        <v>44926</v>
      </c>
      <c r="B2661">
        <v>40</v>
      </c>
      <c r="C2661" t="s">
        <v>149</v>
      </c>
      <c r="D2661">
        <v>0</v>
      </c>
      <c r="E2661">
        <v>0</v>
      </c>
      <c r="F2661">
        <v>0</v>
      </c>
      <c r="G2661">
        <f>SUMIF(C$2:C2661,Historico_y_Forms[[#This Row],[Proyecto]],D$2:D2661)</f>
        <v>396</v>
      </c>
      <c r="H2661">
        <f>SUMIF(C$2:C2661,Historico_y_Forms[[#This Row],[Proyecto]],F$2:F2661)</f>
        <v>0</v>
      </c>
      <c r="I26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61">
        <f>SUMIF(C$2:C2661,Historico_y_Forms[[#This Row],[Proyecto]],E$2:E2661)</f>
        <v>0</v>
      </c>
    </row>
    <row r="2662" spans="1:10" x14ac:dyDescent="0.25">
      <c r="A2662" s="167">
        <v>44926</v>
      </c>
      <c r="B2662">
        <v>12</v>
      </c>
      <c r="C2662" t="s">
        <v>132</v>
      </c>
      <c r="D2662">
        <v>1</v>
      </c>
      <c r="E2662">
        <v>15</v>
      </c>
      <c r="F2662">
        <v>0</v>
      </c>
      <c r="G2662">
        <f>SUMIF(C$2:C2662,Historico_y_Forms[[#This Row],[Proyecto]],D$2:D2662)</f>
        <v>77</v>
      </c>
      <c r="H2662">
        <f>SUMIF(C$2:C2662,Historico_y_Forms[[#This Row],[Proyecto]],F$2:F2662)</f>
        <v>0</v>
      </c>
      <c r="I2662">
        <f>VLOOKUP(Historico_y_Forms[[#This Row],[Proyecto]],Dim_Proyectos[[#All],[Proyecto]:[Fecha de terminacion]],5,0)-Historico_y_Forms[[#This Row],[Ventas acumuladas]]+Historico_y_Forms[[#This Row],[Desistimientos acumulados]]</f>
        <v>263</v>
      </c>
      <c r="J2662">
        <f>SUMIF(C$2:C2662,Historico_y_Forms[[#This Row],[Proyecto]],E$2:E2662)</f>
        <v>105</v>
      </c>
    </row>
    <row r="2663" spans="1:10" x14ac:dyDescent="0.25">
      <c r="A2663" s="167">
        <v>44926</v>
      </c>
      <c r="B2663">
        <v>13</v>
      </c>
      <c r="C2663" t="s">
        <v>133</v>
      </c>
      <c r="D2663">
        <v>0</v>
      </c>
      <c r="E2663">
        <v>10</v>
      </c>
      <c r="F2663">
        <v>0</v>
      </c>
      <c r="G2663">
        <f>SUMIF(C$2:C2663,Historico_y_Forms[[#This Row],[Proyecto]],D$2:D2663)</f>
        <v>343</v>
      </c>
      <c r="H2663">
        <f>SUMIF(C$2:C2663,Historico_y_Forms[[#This Row],[Proyecto]],F$2:F2663)</f>
        <v>49</v>
      </c>
      <c r="I266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63">
        <f>SUMIF(C$2:C2663,Historico_y_Forms[[#This Row],[Proyecto]],E$2:E2663)</f>
        <v>220</v>
      </c>
    </row>
    <row r="2664" spans="1:10" x14ac:dyDescent="0.25">
      <c r="A2664" s="167">
        <v>44926</v>
      </c>
      <c r="B2664">
        <v>14</v>
      </c>
      <c r="C2664" t="s">
        <v>134</v>
      </c>
      <c r="D2664">
        <v>2</v>
      </c>
      <c r="E2664">
        <v>0</v>
      </c>
      <c r="F2664">
        <v>0</v>
      </c>
      <c r="G2664">
        <f>SUMIF(C$2:C2664,Historico_y_Forms[[#This Row],[Proyecto]],D$2:D2664)</f>
        <v>183</v>
      </c>
      <c r="H2664">
        <f>SUMIF(C$2:C2664,Historico_y_Forms[[#This Row],[Proyecto]],F$2:F2664)</f>
        <v>12</v>
      </c>
      <c r="I266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2664">
        <f>SUMIF(C$2:C2664,Historico_y_Forms[[#This Row],[Proyecto]],E$2:E2664)</f>
        <v>180</v>
      </c>
    </row>
    <row r="2665" spans="1:10" x14ac:dyDescent="0.25">
      <c r="A2665" s="167">
        <v>44926</v>
      </c>
      <c r="B2665">
        <v>15</v>
      </c>
      <c r="C2665" t="s">
        <v>135</v>
      </c>
      <c r="D2665">
        <v>16</v>
      </c>
      <c r="E2665">
        <v>15</v>
      </c>
      <c r="F2665">
        <v>0</v>
      </c>
      <c r="G2665">
        <f>SUMIF(C$2:C2665,Historico_y_Forms[[#This Row],[Proyecto]],D$2:D2665)</f>
        <v>83</v>
      </c>
      <c r="H2665">
        <f>SUMIF(C$2:C2665,Historico_y_Forms[[#This Row],[Proyecto]],F$2:F2665)</f>
        <v>0</v>
      </c>
      <c r="I2665">
        <f>VLOOKUP(Historico_y_Forms[[#This Row],[Proyecto]],Dim_Proyectos[[#All],[Proyecto]:[Fecha de terminacion]],5,0)-Historico_y_Forms[[#This Row],[Ventas acumuladas]]+Historico_y_Forms[[#This Row],[Desistimientos acumulados]]</f>
        <v>221</v>
      </c>
      <c r="J2665">
        <f>SUMIF(C$2:C2665,Historico_y_Forms[[#This Row],[Proyecto]],E$2:E2665)</f>
        <v>83</v>
      </c>
    </row>
    <row r="2666" spans="1:10" x14ac:dyDescent="0.25">
      <c r="A2666" s="167">
        <v>44926</v>
      </c>
      <c r="B2666">
        <v>41</v>
      </c>
      <c r="C2666" t="s">
        <v>150</v>
      </c>
      <c r="D2666">
        <v>0</v>
      </c>
      <c r="E2666">
        <v>0</v>
      </c>
      <c r="F2666">
        <v>0</v>
      </c>
      <c r="G2666">
        <f>SUMIF(C$2:C2666,Historico_y_Forms[[#This Row],[Proyecto]],D$2:D2666)</f>
        <v>158</v>
      </c>
      <c r="H2666">
        <f>SUMIF(C$2:C2666,Historico_y_Forms[[#This Row],[Proyecto]],F$2:F2666)</f>
        <v>2</v>
      </c>
      <c r="I26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66">
        <f>SUMIF(C$2:C2666,Historico_y_Forms[[#This Row],[Proyecto]],E$2:E2666)</f>
        <v>156</v>
      </c>
    </row>
    <row r="2667" spans="1:10" x14ac:dyDescent="0.25">
      <c r="A2667" s="167">
        <v>44926</v>
      </c>
      <c r="B2667">
        <v>10</v>
      </c>
      <c r="C2667" t="s">
        <v>81</v>
      </c>
      <c r="D2667">
        <v>1</v>
      </c>
      <c r="E2667">
        <v>0</v>
      </c>
      <c r="F2667">
        <v>1</v>
      </c>
      <c r="G2667">
        <f>SUMIF(C$2:C2667,Historico_y_Forms[[#This Row],[Proyecto]],D$2:D2667)</f>
        <v>213</v>
      </c>
      <c r="H2667">
        <f>SUMIF(C$2:C2667,Historico_y_Forms[[#This Row],[Proyecto]],F$2:F2667)</f>
        <v>29</v>
      </c>
      <c r="I26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67">
        <f>SUMIF(C$2:C2667,Historico_y_Forms[[#This Row],[Proyecto]],E$2:E2667)</f>
        <v>190</v>
      </c>
    </row>
    <row r="2668" spans="1:10" x14ac:dyDescent="0.25">
      <c r="A2668" s="167">
        <v>44926</v>
      </c>
      <c r="B2668">
        <v>23</v>
      </c>
      <c r="C2668" t="s">
        <v>142</v>
      </c>
      <c r="D2668">
        <v>0</v>
      </c>
      <c r="E2668">
        <v>0</v>
      </c>
      <c r="F2668">
        <v>0</v>
      </c>
      <c r="G2668">
        <f>SUMIF(C$2:C2668,Historico_y_Forms[[#This Row],[Proyecto]],D$2:D2668)</f>
        <v>105</v>
      </c>
      <c r="H2668">
        <f>SUMIF(C$2:C2668,Historico_y_Forms[[#This Row],[Proyecto]],F$2:F2668)</f>
        <v>4</v>
      </c>
      <c r="I26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68">
        <f>SUMIF(C$2:C2668,Historico_y_Forms[[#This Row],[Proyecto]],E$2:E2668)</f>
        <v>0</v>
      </c>
    </row>
    <row r="2669" spans="1:10" x14ac:dyDescent="0.25">
      <c r="A2669" s="167">
        <v>44926</v>
      </c>
      <c r="B2669">
        <v>24</v>
      </c>
      <c r="C2669" t="s">
        <v>143</v>
      </c>
      <c r="D2669">
        <v>0</v>
      </c>
      <c r="E2669">
        <v>0</v>
      </c>
      <c r="F2669">
        <v>0</v>
      </c>
      <c r="G2669">
        <f>SUMIF(C$2:C2669,Historico_y_Forms[[#This Row],[Proyecto]],D$2:D2669)</f>
        <v>125</v>
      </c>
      <c r="H2669">
        <f>SUMIF(C$2:C2669,Historico_y_Forms[[#This Row],[Proyecto]],F$2:F2669)</f>
        <v>23</v>
      </c>
      <c r="I26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69">
        <f>SUMIF(C$2:C2669,Historico_y_Forms[[#This Row],[Proyecto]],E$2:E2669)</f>
        <v>102</v>
      </c>
    </row>
    <row r="2670" spans="1:10" x14ac:dyDescent="0.25">
      <c r="A2670" s="167">
        <v>44926</v>
      </c>
      <c r="B2670">
        <v>25</v>
      </c>
      <c r="C2670" t="s">
        <v>92</v>
      </c>
      <c r="D2670">
        <v>1</v>
      </c>
      <c r="E2670">
        <v>2</v>
      </c>
      <c r="F2670">
        <v>0</v>
      </c>
      <c r="G2670">
        <f>SUMIF(C$2:C2670,Historico_y_Forms[[#This Row],[Proyecto]],D$2:D2670)</f>
        <v>48</v>
      </c>
      <c r="H2670">
        <f>SUMIF(C$2:C2670,Historico_y_Forms[[#This Row],[Proyecto]],F$2:F2670)</f>
        <v>0</v>
      </c>
      <c r="I2670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2670">
        <f>SUMIF(C$2:C2670,Historico_y_Forms[[#This Row],[Proyecto]],E$2:E2670)</f>
        <v>29</v>
      </c>
    </row>
    <row r="2671" spans="1:10" x14ac:dyDescent="0.25">
      <c r="A2671" s="167">
        <v>44926</v>
      </c>
      <c r="B2671">
        <v>26</v>
      </c>
      <c r="C2671" t="s">
        <v>141</v>
      </c>
      <c r="D2671">
        <v>1</v>
      </c>
      <c r="E2671">
        <v>3</v>
      </c>
      <c r="F2671">
        <v>0</v>
      </c>
      <c r="G2671">
        <f>SUMIF(C$2:C2671,Historico_y_Forms[[#This Row],[Proyecto]],D$2:D2671)</f>
        <v>113</v>
      </c>
      <c r="H2671">
        <f>SUMIF(C$2:C2671,Historico_y_Forms[[#This Row],[Proyecto]],F$2:F2671)</f>
        <v>0</v>
      </c>
      <c r="I267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671">
        <f>SUMIF(C$2:C2671,Historico_y_Forms[[#This Row],[Proyecto]],E$2:E2671)</f>
        <v>107</v>
      </c>
    </row>
    <row r="2672" spans="1:10" x14ac:dyDescent="0.25">
      <c r="A2672" s="167">
        <v>44926</v>
      </c>
      <c r="B2672">
        <v>7</v>
      </c>
      <c r="C2672" t="s">
        <v>128</v>
      </c>
      <c r="D2672">
        <v>0</v>
      </c>
      <c r="E2672">
        <v>0</v>
      </c>
      <c r="F2672">
        <v>1</v>
      </c>
      <c r="G2672">
        <f>SUMIF(C$2:C2672,Historico_y_Forms[[#This Row],[Proyecto]],D$2:D2672)</f>
        <v>160</v>
      </c>
      <c r="H2672">
        <f>SUMIF(C$2:C2672,Historico_y_Forms[[#This Row],[Proyecto]],F$2:F2672)</f>
        <v>6</v>
      </c>
      <c r="I26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72">
        <f>SUMIF(C$2:C2672,Historico_y_Forms[[#This Row],[Proyecto]],E$2:E2672)</f>
        <v>160</v>
      </c>
    </row>
    <row r="2673" spans="1:10" x14ac:dyDescent="0.25">
      <c r="A2673" s="167">
        <v>44926</v>
      </c>
      <c r="B2673">
        <v>27</v>
      </c>
      <c r="C2673" t="s">
        <v>30</v>
      </c>
      <c r="D2673">
        <v>0</v>
      </c>
      <c r="E2673">
        <v>0</v>
      </c>
      <c r="F2673">
        <v>0</v>
      </c>
      <c r="G2673">
        <f>SUMIF(C$2:C2673,Historico_y_Forms[[#This Row],[Proyecto]],D$2:D2673)</f>
        <v>0</v>
      </c>
      <c r="H2673">
        <f>SUMIF(C$2:C2673,Historico_y_Forms[[#This Row],[Proyecto]],F$2:F2673)</f>
        <v>0</v>
      </c>
      <c r="I267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73">
        <f>SUMIF(C$2:C2673,Historico_y_Forms[[#This Row],[Proyecto]],E$2:E2673)</f>
        <v>0</v>
      </c>
    </row>
    <row r="2674" spans="1:10" x14ac:dyDescent="0.25">
      <c r="A2674" s="167">
        <v>44926</v>
      </c>
      <c r="B2674">
        <v>28</v>
      </c>
      <c r="C2674" t="s">
        <v>31</v>
      </c>
      <c r="D2674">
        <v>0</v>
      </c>
      <c r="E2674">
        <v>0</v>
      </c>
      <c r="F2674">
        <v>0</v>
      </c>
      <c r="G2674">
        <f>SUMIF(C$2:C2674,Historico_y_Forms[[#This Row],[Proyecto]],D$2:D2674)</f>
        <v>0</v>
      </c>
      <c r="H2674">
        <f>SUMIF(C$2:C2674,Historico_y_Forms[[#This Row],[Proyecto]],F$2:F2674)</f>
        <v>0</v>
      </c>
      <c r="I267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674">
        <f>SUMIF(C$2:C2674,Historico_y_Forms[[#This Row],[Proyecto]],E$2:E2674)</f>
        <v>0</v>
      </c>
    </row>
    <row r="2675" spans="1:10" x14ac:dyDescent="0.25">
      <c r="A2675" s="167">
        <v>44926</v>
      </c>
      <c r="B2675">
        <v>44</v>
      </c>
      <c r="C2675" t="s">
        <v>154</v>
      </c>
      <c r="D2675">
        <v>0</v>
      </c>
      <c r="E2675">
        <v>0</v>
      </c>
      <c r="F2675">
        <v>0</v>
      </c>
      <c r="G2675">
        <f>SUMIF(C$2:C2675,Historico_y_Forms[[#This Row],[Proyecto]],D$2:D2675)</f>
        <v>100</v>
      </c>
      <c r="H2675">
        <f>SUMIF(C$2:C2675,Historico_y_Forms[[#This Row],[Proyecto]],F$2:F2675)</f>
        <v>11</v>
      </c>
      <c r="I267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675">
        <f>SUMIF(C$2:C2675,Historico_y_Forms[[#This Row],[Proyecto]],E$2:E2675)</f>
        <v>96</v>
      </c>
    </row>
    <row r="2676" spans="1:10" x14ac:dyDescent="0.25">
      <c r="A2676" s="167">
        <v>44926</v>
      </c>
      <c r="B2676">
        <v>37</v>
      </c>
      <c r="C2676" t="s">
        <v>146</v>
      </c>
      <c r="D2676">
        <v>0</v>
      </c>
      <c r="E2676">
        <v>0</v>
      </c>
      <c r="F2676">
        <v>0</v>
      </c>
      <c r="G2676">
        <f>SUMIF(C$2:C2676,Historico_y_Forms[[#This Row],[Proyecto]],D$2:D2676)</f>
        <v>195</v>
      </c>
      <c r="H2676">
        <f>SUMIF(C$2:C2676,Historico_y_Forms[[#This Row],[Proyecto]],F$2:F2676)</f>
        <v>1</v>
      </c>
      <c r="I26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676">
        <f>SUMIF(C$2:C2676,Historico_y_Forms[[#This Row],[Proyecto]],E$2:E2676)</f>
        <v>196</v>
      </c>
    </row>
    <row r="2677" spans="1:10" x14ac:dyDescent="0.25">
      <c r="A2677" s="167">
        <v>44926</v>
      </c>
      <c r="B2677">
        <v>6</v>
      </c>
      <c r="C2677" t="s">
        <v>127</v>
      </c>
      <c r="D2677">
        <v>5</v>
      </c>
      <c r="E2677">
        <v>0</v>
      </c>
      <c r="F2677">
        <v>0</v>
      </c>
      <c r="G2677">
        <f>SUMIF(C$2:C2677,Historico_y_Forms[[#This Row],[Proyecto]],D$2:D2677)</f>
        <v>216</v>
      </c>
      <c r="H2677">
        <f>SUMIF(C$2:C2677,Historico_y_Forms[[#This Row],[Proyecto]],F$2:F2677)</f>
        <v>39</v>
      </c>
      <c r="I26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677">
        <f>SUMIF(C$2:C2677,Historico_y_Forms[[#This Row],[Proyecto]],E$2:E2677)</f>
        <v>180</v>
      </c>
    </row>
    <row r="2678" spans="1:10" x14ac:dyDescent="0.25">
      <c r="A2678" s="167">
        <v>44926</v>
      </c>
      <c r="B2678">
        <v>5</v>
      </c>
      <c r="C2678" t="s">
        <v>125</v>
      </c>
      <c r="D2678">
        <v>0</v>
      </c>
      <c r="E2678">
        <v>0</v>
      </c>
      <c r="F2678">
        <v>0</v>
      </c>
      <c r="G2678">
        <f>SUMIF(C$2:C2678,Historico_y_Forms[[#This Row],[Proyecto]],D$2:D2678)</f>
        <v>247</v>
      </c>
      <c r="H2678">
        <f>SUMIF(C$2:C2678,Historico_y_Forms[[#This Row],[Proyecto]],F$2:F2678)</f>
        <v>31</v>
      </c>
      <c r="I26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78">
        <f>SUMIF(C$2:C2678,Historico_y_Forms[[#This Row],[Proyecto]],E$2:E2678)</f>
        <v>216</v>
      </c>
    </row>
    <row r="2679" spans="1:10" x14ac:dyDescent="0.25">
      <c r="A2679" s="167">
        <v>44926</v>
      </c>
      <c r="B2679">
        <v>38</v>
      </c>
      <c r="C2679" t="s">
        <v>147</v>
      </c>
      <c r="D2679">
        <v>0</v>
      </c>
      <c r="E2679">
        <v>0</v>
      </c>
      <c r="F2679">
        <v>0</v>
      </c>
      <c r="G2679">
        <f>SUMIF(C$2:C2679,Historico_y_Forms[[#This Row],[Proyecto]],D$2:D2679)</f>
        <v>196</v>
      </c>
      <c r="H2679">
        <f>SUMIF(C$2:C2679,Historico_y_Forms[[#This Row],[Proyecto]],F$2:F2679)</f>
        <v>5</v>
      </c>
      <c r="I267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79">
        <f>SUMIF(C$2:C2679,Historico_y_Forms[[#This Row],[Proyecto]],E$2:E2679)</f>
        <v>0</v>
      </c>
    </row>
    <row r="2680" spans="1:10" x14ac:dyDescent="0.25">
      <c r="A2680" s="167">
        <v>44926</v>
      </c>
      <c r="B2680">
        <v>4</v>
      </c>
      <c r="C2680" t="s">
        <v>126</v>
      </c>
      <c r="D2680">
        <v>0</v>
      </c>
      <c r="E2680">
        <v>0</v>
      </c>
      <c r="F2680">
        <v>0</v>
      </c>
      <c r="G2680">
        <f>SUMIF(C$2:C2680,Historico_y_Forms[[#This Row],[Proyecto]],D$2:D2680)</f>
        <v>289</v>
      </c>
      <c r="H2680">
        <f>SUMIF(C$2:C2680,Historico_y_Forms[[#This Row],[Proyecto]],F$2:F2680)</f>
        <v>49</v>
      </c>
      <c r="I26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680">
        <f>SUMIF(C$2:C2680,Historico_y_Forms[[#This Row],[Proyecto]],E$2:E2680)</f>
        <v>8791</v>
      </c>
    </row>
    <row r="2681" spans="1:10" x14ac:dyDescent="0.25">
      <c r="A2681" s="167">
        <v>44926</v>
      </c>
      <c r="B2681">
        <v>8</v>
      </c>
      <c r="C2681" t="s">
        <v>77</v>
      </c>
      <c r="D2681">
        <v>3</v>
      </c>
      <c r="E2681">
        <v>2</v>
      </c>
      <c r="F2681">
        <v>0</v>
      </c>
      <c r="G2681">
        <f>SUMIF(C$2:C2681,Historico_y_Forms[[#This Row],[Proyecto]],D$2:D2681)</f>
        <v>181</v>
      </c>
      <c r="H2681">
        <f>SUMIF(C$2:C2681,Historico_y_Forms[[#This Row],[Proyecto]],F$2:F2681)</f>
        <v>34</v>
      </c>
      <c r="I2681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2681">
        <f>SUMIF(C$2:C2681,Historico_y_Forms[[#This Row],[Proyecto]],E$2:E2681)</f>
        <v>153</v>
      </c>
    </row>
    <row r="2682" spans="1:10" x14ac:dyDescent="0.25">
      <c r="A2682" s="167">
        <v>44926</v>
      </c>
      <c r="B2682">
        <v>18</v>
      </c>
      <c r="C2682" t="s">
        <v>152</v>
      </c>
      <c r="D2682">
        <v>0</v>
      </c>
      <c r="E2682">
        <v>0</v>
      </c>
      <c r="F2682">
        <v>0</v>
      </c>
      <c r="G2682">
        <f>SUMIF(C$2:C2682,Historico_y_Forms[[#This Row],[Proyecto]],D$2:D2682)</f>
        <v>174</v>
      </c>
      <c r="H2682">
        <f>SUMIF(C$2:C2682,Historico_y_Forms[[#This Row],[Proyecto]],F$2:F2682)</f>
        <v>10</v>
      </c>
      <c r="I26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82">
        <f>SUMIF(C$2:C2682,Historico_y_Forms[[#This Row],[Proyecto]],E$2:E2682)</f>
        <v>176</v>
      </c>
    </row>
    <row r="2683" spans="1:10" x14ac:dyDescent="0.25">
      <c r="A2683" s="167">
        <v>44926</v>
      </c>
      <c r="B2683">
        <v>19</v>
      </c>
      <c r="C2683" t="s">
        <v>138</v>
      </c>
      <c r="D2683">
        <v>0</v>
      </c>
      <c r="E2683">
        <v>0</v>
      </c>
      <c r="F2683">
        <v>0</v>
      </c>
      <c r="G2683">
        <f>SUMIF(C$2:C2683,Historico_y_Forms[[#This Row],[Proyecto]],D$2:D2683)</f>
        <v>201</v>
      </c>
      <c r="H2683">
        <f>SUMIF(C$2:C2683,Historico_y_Forms[[#This Row],[Proyecto]],F$2:F2683)</f>
        <v>26</v>
      </c>
      <c r="I26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683">
        <f>SUMIF(C$2:C2683,Historico_y_Forms[[#This Row],[Proyecto]],E$2:E2683)</f>
        <v>176</v>
      </c>
    </row>
    <row r="2684" spans="1:10" x14ac:dyDescent="0.25">
      <c r="A2684" s="167">
        <v>44926</v>
      </c>
      <c r="B2684">
        <v>20</v>
      </c>
      <c r="C2684" t="s">
        <v>88</v>
      </c>
      <c r="D2684">
        <v>3</v>
      </c>
      <c r="E2684">
        <v>1</v>
      </c>
      <c r="F2684">
        <v>1</v>
      </c>
      <c r="G2684">
        <f>SUMIF(C$2:C2684,Historico_y_Forms[[#This Row],[Proyecto]],D$2:D2684)</f>
        <v>199</v>
      </c>
      <c r="H2684">
        <f>SUMIF(C$2:C2684,Historico_y_Forms[[#This Row],[Proyecto]],F$2:F2684)</f>
        <v>33</v>
      </c>
      <c r="I26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84">
        <f>SUMIF(C$2:C2684,Historico_y_Forms[[#This Row],[Proyecto]],E$2:E2684)</f>
        <v>156</v>
      </c>
    </row>
    <row r="2685" spans="1:10" x14ac:dyDescent="0.25">
      <c r="A2685" s="167">
        <v>44926</v>
      </c>
      <c r="B2685">
        <v>45</v>
      </c>
      <c r="C2685" t="s">
        <v>155</v>
      </c>
      <c r="D2685">
        <v>0</v>
      </c>
      <c r="E2685">
        <v>0</v>
      </c>
      <c r="F2685">
        <v>0</v>
      </c>
      <c r="G2685">
        <f>SUMIF(C$2:C2685,Historico_y_Forms[[#This Row],[Proyecto]],D$2:D2685)</f>
        <v>133</v>
      </c>
      <c r="H2685">
        <f>SUMIF(C$2:C2685,Historico_y_Forms[[#This Row],[Proyecto]],F$2:F2685)</f>
        <v>2</v>
      </c>
      <c r="I268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685">
        <f>SUMIF(C$2:C2685,Historico_y_Forms[[#This Row],[Proyecto]],E$2:E2685)</f>
        <v>0</v>
      </c>
    </row>
    <row r="2686" spans="1:10" x14ac:dyDescent="0.25">
      <c r="A2686" s="167">
        <v>44926</v>
      </c>
      <c r="B2686">
        <v>31</v>
      </c>
      <c r="C2686" t="s">
        <v>97</v>
      </c>
      <c r="D2686">
        <v>0</v>
      </c>
      <c r="E2686">
        <v>0</v>
      </c>
      <c r="F2686">
        <v>0</v>
      </c>
      <c r="G2686">
        <f>SUMIF(C$2:C2686,Historico_y_Forms[[#This Row],[Proyecto]],D$2:D2686)</f>
        <v>0</v>
      </c>
      <c r="H2686">
        <f>SUMIF(C$2:C2686,Historico_y_Forms[[#This Row],[Proyecto]],F$2:F2686)</f>
        <v>0</v>
      </c>
      <c r="I268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686">
        <f>SUMIF(C$2:C2686,Historico_y_Forms[[#This Row],[Proyecto]],E$2:E2686)</f>
        <v>0</v>
      </c>
    </row>
    <row r="2687" spans="1:10" x14ac:dyDescent="0.25">
      <c r="A2687" s="167">
        <v>44926</v>
      </c>
      <c r="B2687">
        <v>32</v>
      </c>
      <c r="C2687" t="s">
        <v>100</v>
      </c>
      <c r="D2687">
        <v>24</v>
      </c>
      <c r="E2687">
        <v>18</v>
      </c>
      <c r="F2687">
        <v>0</v>
      </c>
      <c r="G2687">
        <f>SUMIF(C$2:C2687,Historico_y_Forms[[#This Row],[Proyecto]],D$2:D2687)</f>
        <v>24</v>
      </c>
      <c r="H2687">
        <f>SUMIF(C$2:C2687,Historico_y_Forms[[#This Row],[Proyecto]],F$2:F2687)</f>
        <v>0</v>
      </c>
      <c r="I2687">
        <f>VLOOKUP(Historico_y_Forms[[#This Row],[Proyecto]],Dim_Proyectos[[#All],[Proyecto]:[Fecha de terminacion]],5,0)-Historico_y_Forms[[#This Row],[Ventas acumuladas]]+Historico_y_Forms[[#This Row],[Desistimientos acumulados]]</f>
        <v>158</v>
      </c>
      <c r="J2687">
        <f>SUMIF(C$2:C2687,Historico_y_Forms[[#This Row],[Proyecto]],E$2:E2687)</f>
        <v>18</v>
      </c>
    </row>
    <row r="2688" spans="1:10" x14ac:dyDescent="0.25">
      <c r="A2688" s="167">
        <v>44926</v>
      </c>
      <c r="B2688">
        <v>33</v>
      </c>
      <c r="C2688" t="s">
        <v>101</v>
      </c>
      <c r="D2688">
        <v>9</v>
      </c>
      <c r="E2688">
        <v>18</v>
      </c>
      <c r="F2688">
        <v>0</v>
      </c>
      <c r="G2688">
        <f>SUMIF(C$2:C2688,Historico_y_Forms[[#This Row],[Proyecto]],D$2:D2688)</f>
        <v>163</v>
      </c>
      <c r="H2688">
        <f>SUMIF(C$2:C2688,Historico_y_Forms[[#This Row],[Proyecto]],F$2:F2688)</f>
        <v>0</v>
      </c>
      <c r="I2688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688">
        <f>SUMIF(C$2:C2688,Historico_y_Forms[[#This Row],[Proyecto]],E$2:E2688)</f>
        <v>62</v>
      </c>
    </row>
    <row r="2689" spans="1:10" x14ac:dyDescent="0.25">
      <c r="A2689" s="167">
        <v>44926</v>
      </c>
      <c r="B2689">
        <v>34</v>
      </c>
      <c r="C2689" t="s">
        <v>102</v>
      </c>
      <c r="D2689">
        <v>2</v>
      </c>
      <c r="E2689">
        <v>28</v>
      </c>
      <c r="F2689">
        <v>0</v>
      </c>
      <c r="G2689">
        <f>SUMIF(C$2:C2689,Historico_y_Forms[[#This Row],[Proyecto]],D$2:D2689)</f>
        <v>180</v>
      </c>
      <c r="H2689">
        <f>SUMIF(C$2:C2689,Historico_y_Forms[[#This Row],[Proyecto]],F$2:F2689)</f>
        <v>0</v>
      </c>
      <c r="I268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689">
        <f>SUMIF(C$2:C2689,Historico_y_Forms[[#This Row],[Proyecto]],E$2:E2689)</f>
        <v>143</v>
      </c>
    </row>
    <row r="2690" spans="1:10" x14ac:dyDescent="0.25">
      <c r="A2690" s="167">
        <v>44926</v>
      </c>
      <c r="B2690">
        <v>29</v>
      </c>
      <c r="C2690" t="s">
        <v>32</v>
      </c>
      <c r="D2690">
        <v>0</v>
      </c>
      <c r="E2690">
        <v>0</v>
      </c>
      <c r="F2690">
        <v>0</v>
      </c>
      <c r="G2690">
        <f>SUMIF(C$2:C2690,Historico_y_Forms[[#This Row],[Proyecto]],D$2:D2690)</f>
        <v>0</v>
      </c>
      <c r="H2690">
        <f>SUMIF(C$2:C2690,Historico_y_Forms[[#This Row],[Proyecto]],F$2:F2690)</f>
        <v>0</v>
      </c>
      <c r="I269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90">
        <f>SUMIF(C$2:C2690,Historico_y_Forms[[#This Row],[Proyecto]],E$2:E2690)</f>
        <v>0</v>
      </c>
    </row>
    <row r="2691" spans="1:10" x14ac:dyDescent="0.25">
      <c r="A2691" s="167">
        <v>44926</v>
      </c>
      <c r="B2691">
        <v>30</v>
      </c>
      <c r="C2691" t="s">
        <v>33</v>
      </c>
      <c r="D2691">
        <v>0</v>
      </c>
      <c r="E2691">
        <v>0</v>
      </c>
      <c r="F2691">
        <v>0</v>
      </c>
      <c r="G2691">
        <f>SUMIF(C$2:C2691,Historico_y_Forms[[#This Row],[Proyecto]],D$2:D2691)</f>
        <v>0</v>
      </c>
      <c r="H2691">
        <f>SUMIF(C$2:C2691,Historico_y_Forms[[#This Row],[Proyecto]],F$2:F2691)</f>
        <v>0</v>
      </c>
      <c r="I269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691">
        <f>SUMIF(C$2:C2691,Historico_y_Forms[[#This Row],[Proyecto]],E$2:E2691)</f>
        <v>0</v>
      </c>
    </row>
    <row r="2692" spans="1:10" x14ac:dyDescent="0.25">
      <c r="A2692" s="167">
        <v>44926</v>
      </c>
      <c r="B2692">
        <v>9</v>
      </c>
      <c r="C2692" t="s">
        <v>130</v>
      </c>
      <c r="D2692">
        <v>11</v>
      </c>
      <c r="E2692">
        <v>7</v>
      </c>
      <c r="F2692">
        <v>2</v>
      </c>
      <c r="G2692">
        <f>SUMIF(C$2:C2692,Historico_y_Forms[[#This Row],[Proyecto]],D$2:D2692)</f>
        <v>187</v>
      </c>
      <c r="H2692">
        <f>SUMIF(C$2:C2692,Historico_y_Forms[[#This Row],[Proyecto]],F$2:F2692)</f>
        <v>6</v>
      </c>
      <c r="I2692">
        <f>VLOOKUP(Historico_y_Forms[[#This Row],[Proyecto]],Dim_Proyectos[[#All],[Proyecto]:[Fecha de terminacion]],5,0)-Historico_y_Forms[[#This Row],[Ventas acumuladas]]+Historico_y_Forms[[#This Row],[Desistimientos acumulados]]</f>
        <v>167</v>
      </c>
      <c r="J2692">
        <f>SUMIF(C$2:C2692,Historico_y_Forms[[#This Row],[Proyecto]],E$2:E2692)</f>
        <v>174</v>
      </c>
    </row>
    <row r="2693" spans="1:10" x14ac:dyDescent="0.25">
      <c r="A2693" s="167">
        <v>44926</v>
      </c>
      <c r="B2693">
        <v>35</v>
      </c>
      <c r="C2693" t="s">
        <v>144</v>
      </c>
      <c r="D2693">
        <v>4</v>
      </c>
      <c r="E2693">
        <v>8</v>
      </c>
      <c r="F2693">
        <v>0</v>
      </c>
      <c r="G2693">
        <f>SUMIF(C$2:C2693,Historico_y_Forms[[#This Row],[Proyecto]],D$2:D2693)</f>
        <v>94</v>
      </c>
      <c r="H2693">
        <f>SUMIF(C$2:C2693,Historico_y_Forms[[#This Row],[Proyecto]],F$2:F2693)</f>
        <v>0</v>
      </c>
      <c r="I2693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2693">
        <f>SUMIF(C$2:C2693,Historico_y_Forms[[#This Row],[Proyecto]],E$2:E2693)</f>
        <v>80</v>
      </c>
    </row>
    <row r="2694" spans="1:10" x14ac:dyDescent="0.25">
      <c r="A2694" s="167">
        <v>44926</v>
      </c>
      <c r="B2694">
        <v>42</v>
      </c>
      <c r="C2694" t="s">
        <v>151</v>
      </c>
      <c r="D2694">
        <v>0</v>
      </c>
      <c r="E2694">
        <v>0</v>
      </c>
      <c r="F2694">
        <v>0</v>
      </c>
      <c r="G2694">
        <f>SUMIF(C$2:C2694,Historico_y_Forms[[#This Row],[Proyecto]],D$2:D2694)</f>
        <v>321</v>
      </c>
      <c r="H2694">
        <f>SUMIF(C$2:C2694,Historico_y_Forms[[#This Row],[Proyecto]],F$2:F2694)</f>
        <v>15</v>
      </c>
      <c r="I269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694">
        <f>SUMIF(C$2:C2694,Historico_y_Forms[[#This Row],[Proyecto]],E$2:E2694)</f>
        <v>250</v>
      </c>
    </row>
    <row r="2695" spans="1:10" x14ac:dyDescent="0.25">
      <c r="A2695" s="167">
        <v>44926</v>
      </c>
      <c r="B2695">
        <v>39</v>
      </c>
      <c r="C2695" t="s">
        <v>178</v>
      </c>
      <c r="D2695">
        <v>0</v>
      </c>
      <c r="E2695">
        <v>0</v>
      </c>
      <c r="F2695">
        <v>0</v>
      </c>
      <c r="G2695">
        <f>SUMIF(C$2:C2695,Historico_y_Forms[[#This Row],[Proyecto]],D$2:D2695)</f>
        <v>184</v>
      </c>
      <c r="H2695">
        <f>SUMIF(C$2:C2695,Historico_y_Forms[[#This Row],[Proyecto]],F$2:F2695)</f>
        <v>12</v>
      </c>
      <c r="I269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695">
        <f>SUMIF(C$2:C2695,Historico_y_Forms[[#This Row],[Proyecto]],E$2:E2695)</f>
        <v>149</v>
      </c>
    </row>
    <row r="2696" spans="1:10" x14ac:dyDescent="0.25">
      <c r="A2696" s="167">
        <v>44926</v>
      </c>
      <c r="B2696">
        <v>36</v>
      </c>
      <c r="C2696" t="s">
        <v>145</v>
      </c>
      <c r="D2696">
        <v>0</v>
      </c>
      <c r="E2696">
        <v>0</v>
      </c>
      <c r="F2696">
        <v>0</v>
      </c>
      <c r="G2696">
        <f>SUMIF(C$2:C2696,Historico_y_Forms[[#This Row],[Proyecto]],D$2:D2696)</f>
        <v>243</v>
      </c>
      <c r="H2696">
        <f>SUMIF(C$2:C2696,Historico_y_Forms[[#This Row],[Proyecto]],F$2:F2696)</f>
        <v>11</v>
      </c>
      <c r="I269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696">
        <f>SUMIF(C$2:C2696,Historico_y_Forms[[#This Row],[Proyecto]],E$2:E2696)</f>
        <v>240</v>
      </c>
    </row>
    <row r="2697" spans="1:10" x14ac:dyDescent="0.25">
      <c r="A2697" s="167">
        <v>44926</v>
      </c>
      <c r="B2697">
        <v>43</v>
      </c>
      <c r="C2697" t="s">
        <v>153</v>
      </c>
      <c r="D2697">
        <v>0</v>
      </c>
      <c r="E2697">
        <v>0</v>
      </c>
      <c r="F2697">
        <v>0</v>
      </c>
      <c r="G2697">
        <f>SUMIF(C$2:C2697,Historico_y_Forms[[#This Row],[Proyecto]],D$2:D2697)</f>
        <v>89</v>
      </c>
      <c r="H2697">
        <f>SUMIF(C$2:C2697,Historico_y_Forms[[#This Row],[Proyecto]],F$2:F2697)</f>
        <v>6</v>
      </c>
      <c r="I269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697">
        <f>SUMIF(C$2:C2697,Historico_y_Forms[[#This Row],[Proyecto]],E$2:E2697)</f>
        <v>24</v>
      </c>
    </row>
    <row r="2698" spans="1:10" x14ac:dyDescent="0.25">
      <c r="A2698" s="167">
        <v>44926</v>
      </c>
      <c r="B2698">
        <v>21</v>
      </c>
      <c r="C2698" t="s">
        <v>139</v>
      </c>
      <c r="D2698">
        <v>2</v>
      </c>
      <c r="E2698">
        <v>2</v>
      </c>
      <c r="F2698">
        <v>0</v>
      </c>
      <c r="G2698">
        <f>SUMIF(C$2:C2698,Historico_y_Forms[[#This Row],[Proyecto]],D$2:D2698)</f>
        <v>65</v>
      </c>
      <c r="H2698">
        <f>SUMIF(C$2:C2698,Historico_y_Forms[[#This Row],[Proyecto]],F$2:F2698)</f>
        <v>7</v>
      </c>
      <c r="I2698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2698">
        <f>SUMIF(C$2:C2698,Historico_y_Forms[[#This Row],[Proyecto]],E$2:E2698)</f>
        <v>58</v>
      </c>
    </row>
    <row r="2699" spans="1:10" x14ac:dyDescent="0.25">
      <c r="A2699" s="167">
        <v>44926</v>
      </c>
      <c r="B2699">
        <v>2</v>
      </c>
      <c r="C2699" t="s">
        <v>51</v>
      </c>
      <c r="D2699">
        <v>0</v>
      </c>
      <c r="E2699">
        <v>0</v>
      </c>
      <c r="F2699">
        <v>0</v>
      </c>
      <c r="G2699">
        <f>SUMIF(C$2:C2699,Historico_y_Forms[[#This Row],[Proyecto]],D$2:D2699)</f>
        <v>264</v>
      </c>
      <c r="H2699">
        <f>SUMIF(C$2:C2699,Historico_y_Forms[[#This Row],[Proyecto]],F$2:F2699)</f>
        <v>41</v>
      </c>
      <c r="I269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699">
        <f>SUMIF(C$2:C2699,Historico_y_Forms[[#This Row],[Proyecto]],E$2:E2699)</f>
        <v>228</v>
      </c>
    </row>
    <row r="2700" spans="1:10" x14ac:dyDescent="0.25">
      <c r="A2700" s="167">
        <v>44926</v>
      </c>
      <c r="B2700">
        <v>3</v>
      </c>
      <c r="C2700" t="s">
        <v>52</v>
      </c>
      <c r="D2700">
        <v>11</v>
      </c>
      <c r="E2700">
        <v>0</v>
      </c>
      <c r="F2700">
        <v>3</v>
      </c>
      <c r="G2700">
        <f>SUMIF(C$2:C2700,Historico_y_Forms[[#This Row],[Proyecto]],D$2:D2700)</f>
        <v>350</v>
      </c>
      <c r="H2700">
        <f>SUMIF(C$2:C2700,Historico_y_Forms[[#This Row],[Proyecto]],F$2:F2700)</f>
        <v>43</v>
      </c>
      <c r="I2700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700">
        <f>SUMIF(C$2:C2700,Historico_y_Forms[[#This Row],[Proyecto]],E$2:E2700)</f>
        <v>372</v>
      </c>
    </row>
    <row r="2701" spans="1:10" x14ac:dyDescent="0.25">
      <c r="A2701" s="167">
        <v>44926</v>
      </c>
      <c r="B2701">
        <v>1</v>
      </c>
      <c r="C2701" t="s">
        <v>50</v>
      </c>
      <c r="D2701">
        <v>1</v>
      </c>
      <c r="E2701">
        <v>0</v>
      </c>
      <c r="F2701">
        <v>0</v>
      </c>
      <c r="G2701">
        <f>SUMIF(C$2:C2701,Historico_y_Forms[[#This Row],[Proyecto]],D$2:D2701)</f>
        <v>616</v>
      </c>
      <c r="H2701">
        <f>SUMIF(C$2:C2701,Historico_y_Forms[[#This Row],[Proyecto]],F$2:F2701)</f>
        <v>124</v>
      </c>
      <c r="I27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01">
        <f>SUMIF(C$2:C2701,Historico_y_Forms[[#This Row],[Proyecto]],E$2:E2701)</f>
        <v>492</v>
      </c>
    </row>
    <row r="2702" spans="1:10" x14ac:dyDescent="0.25">
      <c r="A2702" s="167">
        <v>44957</v>
      </c>
      <c r="B2702">
        <v>22</v>
      </c>
      <c r="C2702" t="s">
        <v>140</v>
      </c>
      <c r="D2702">
        <v>0</v>
      </c>
      <c r="E2702">
        <v>2</v>
      </c>
      <c r="F2702">
        <v>0</v>
      </c>
      <c r="G2702">
        <f>SUMIF(C$2:C2702,Historico_y_Forms[[#This Row],[Proyecto]],D$2:D2702)</f>
        <v>39</v>
      </c>
      <c r="H2702">
        <f>SUMIF(C$2:C2702,Historico_y_Forms[[#This Row],[Proyecto]],F$2:F2702)</f>
        <v>0</v>
      </c>
      <c r="I2702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2702">
        <f>SUMIF(C$2:C2702,Historico_y_Forms[[#This Row],[Proyecto]],E$2:E2702)</f>
        <v>68</v>
      </c>
    </row>
    <row r="2703" spans="1:10" x14ac:dyDescent="0.25">
      <c r="A2703" s="167">
        <v>44957</v>
      </c>
      <c r="B2703">
        <v>16</v>
      </c>
      <c r="C2703" t="s">
        <v>136</v>
      </c>
      <c r="D2703">
        <v>0</v>
      </c>
      <c r="E2703">
        <v>0</v>
      </c>
      <c r="F2703">
        <v>0</v>
      </c>
      <c r="G2703">
        <f>SUMIF(C$2:C2703,Historico_y_Forms[[#This Row],[Proyecto]],D$2:D2703)</f>
        <v>0</v>
      </c>
      <c r="H2703">
        <f>SUMIF(C$2:C2703,Historico_y_Forms[[#This Row],[Proyecto]],F$2:F2703)</f>
        <v>0</v>
      </c>
      <c r="I2703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03">
        <f>SUMIF(C$2:C2703,Historico_y_Forms[[#This Row],[Proyecto]],E$2:E2703)</f>
        <v>0</v>
      </c>
    </row>
    <row r="2704" spans="1:10" x14ac:dyDescent="0.25">
      <c r="A2704" s="167">
        <v>44957</v>
      </c>
      <c r="B2704">
        <v>17</v>
      </c>
      <c r="C2704" t="s">
        <v>137</v>
      </c>
      <c r="D2704">
        <v>0</v>
      </c>
      <c r="E2704">
        <v>0</v>
      </c>
      <c r="F2704">
        <v>0</v>
      </c>
      <c r="G2704">
        <f>SUMIF(C$2:C2704,Historico_y_Forms[[#This Row],[Proyecto]],D$2:D2704)</f>
        <v>0</v>
      </c>
      <c r="H2704">
        <f>SUMIF(C$2:C2704,Historico_y_Forms[[#This Row],[Proyecto]],F$2:F2704)</f>
        <v>0</v>
      </c>
      <c r="I2704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04">
        <f>SUMIF(C$2:C2704,Historico_y_Forms[[#This Row],[Proyecto]],E$2:E2704)</f>
        <v>0</v>
      </c>
    </row>
    <row r="2705" spans="1:10" x14ac:dyDescent="0.25">
      <c r="A2705" s="167">
        <v>44957</v>
      </c>
      <c r="B2705">
        <v>11</v>
      </c>
      <c r="C2705" t="s">
        <v>131</v>
      </c>
      <c r="D2705">
        <v>2</v>
      </c>
      <c r="E2705">
        <v>8</v>
      </c>
      <c r="F2705">
        <v>8</v>
      </c>
      <c r="G2705">
        <f>SUMIF(C$2:C2705,Historico_y_Forms[[#This Row],[Proyecto]],D$2:D2705)</f>
        <v>582</v>
      </c>
      <c r="H2705">
        <f>SUMIF(C$2:C2705,Historico_y_Forms[[#This Row],[Proyecto]],F$2:F2705)</f>
        <v>230</v>
      </c>
      <c r="I2705">
        <f>VLOOKUP(Historico_y_Forms[[#This Row],[Proyecto]],Dim_Proyectos[[#All],[Proyecto]:[Fecha de terminacion]],5,0)-Historico_y_Forms[[#This Row],[Ventas acumuladas]]+Historico_y_Forms[[#This Row],[Desistimientos acumulados]]</f>
        <v>261</v>
      </c>
      <c r="J2705">
        <f>SUMIF(C$2:C2705,Historico_y_Forms[[#This Row],[Proyecto]],E$2:E2705)</f>
        <v>559</v>
      </c>
    </row>
    <row r="2706" spans="1:10" x14ac:dyDescent="0.25">
      <c r="A2706" s="167">
        <v>44957</v>
      </c>
      <c r="B2706">
        <v>40</v>
      </c>
      <c r="C2706" t="s">
        <v>149</v>
      </c>
      <c r="D2706">
        <v>0</v>
      </c>
      <c r="E2706">
        <v>0</v>
      </c>
      <c r="F2706">
        <v>0</v>
      </c>
      <c r="G2706">
        <f>SUMIF(C$2:C2706,Historico_y_Forms[[#This Row],[Proyecto]],D$2:D2706)</f>
        <v>396</v>
      </c>
      <c r="H2706">
        <f>SUMIF(C$2:C2706,Historico_y_Forms[[#This Row],[Proyecto]],F$2:F2706)</f>
        <v>0</v>
      </c>
      <c r="I27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06">
        <f>SUMIF(C$2:C2706,Historico_y_Forms[[#This Row],[Proyecto]],E$2:E2706)</f>
        <v>0</v>
      </c>
    </row>
    <row r="2707" spans="1:10" x14ac:dyDescent="0.25">
      <c r="A2707" s="167">
        <v>44957</v>
      </c>
      <c r="B2707">
        <v>12</v>
      </c>
      <c r="C2707" t="s">
        <v>132</v>
      </c>
      <c r="D2707">
        <v>0</v>
      </c>
      <c r="E2707">
        <v>15</v>
      </c>
      <c r="F2707">
        <v>1</v>
      </c>
      <c r="G2707">
        <f>SUMIF(C$2:C2707,Historico_y_Forms[[#This Row],[Proyecto]],D$2:D2707)</f>
        <v>77</v>
      </c>
      <c r="H2707">
        <f>SUMIF(C$2:C2707,Historico_y_Forms[[#This Row],[Proyecto]],F$2:F2707)</f>
        <v>1</v>
      </c>
      <c r="I2707">
        <f>VLOOKUP(Historico_y_Forms[[#This Row],[Proyecto]],Dim_Proyectos[[#All],[Proyecto]:[Fecha de terminacion]],5,0)-Historico_y_Forms[[#This Row],[Ventas acumuladas]]+Historico_y_Forms[[#This Row],[Desistimientos acumulados]]</f>
        <v>264</v>
      </c>
      <c r="J2707">
        <f>SUMIF(C$2:C2707,Historico_y_Forms[[#This Row],[Proyecto]],E$2:E2707)</f>
        <v>120</v>
      </c>
    </row>
    <row r="2708" spans="1:10" x14ac:dyDescent="0.25">
      <c r="A2708" s="167">
        <v>44957</v>
      </c>
      <c r="B2708">
        <v>13</v>
      </c>
      <c r="C2708" t="s">
        <v>133</v>
      </c>
      <c r="D2708">
        <v>2</v>
      </c>
      <c r="E2708">
        <v>10</v>
      </c>
      <c r="F2708">
        <v>3</v>
      </c>
      <c r="G2708">
        <f>SUMIF(C$2:C2708,Historico_y_Forms[[#This Row],[Proyecto]],D$2:D2708)</f>
        <v>345</v>
      </c>
      <c r="H2708">
        <f>SUMIF(C$2:C2708,Historico_y_Forms[[#This Row],[Proyecto]],F$2:F2708)</f>
        <v>52</v>
      </c>
      <c r="I270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08">
        <f>SUMIF(C$2:C2708,Historico_y_Forms[[#This Row],[Proyecto]],E$2:E2708)</f>
        <v>230</v>
      </c>
    </row>
    <row r="2709" spans="1:10" x14ac:dyDescent="0.25">
      <c r="A2709" s="167">
        <v>44957</v>
      </c>
      <c r="B2709">
        <v>14</v>
      </c>
      <c r="C2709" t="s">
        <v>134</v>
      </c>
      <c r="D2709">
        <v>3</v>
      </c>
      <c r="E2709">
        <v>0</v>
      </c>
      <c r="F2709">
        <v>2</v>
      </c>
      <c r="G2709">
        <f>SUMIF(C$2:C2709,Historico_y_Forms[[#This Row],[Proyecto]],D$2:D2709)</f>
        <v>186</v>
      </c>
      <c r="H2709">
        <f>SUMIF(C$2:C2709,Historico_y_Forms[[#This Row],[Proyecto]],F$2:F2709)</f>
        <v>14</v>
      </c>
      <c r="I2709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09">
        <f>SUMIF(C$2:C2709,Historico_y_Forms[[#This Row],[Proyecto]],E$2:E2709)</f>
        <v>180</v>
      </c>
    </row>
    <row r="2710" spans="1:10" x14ac:dyDescent="0.25">
      <c r="A2710" s="167">
        <v>44957</v>
      </c>
      <c r="B2710">
        <v>15</v>
      </c>
      <c r="C2710" t="s">
        <v>135</v>
      </c>
      <c r="D2710">
        <v>13</v>
      </c>
      <c r="E2710">
        <v>10</v>
      </c>
      <c r="F2710">
        <v>2</v>
      </c>
      <c r="G2710">
        <f>SUMIF(C$2:C2710,Historico_y_Forms[[#This Row],[Proyecto]],D$2:D2710)</f>
        <v>96</v>
      </c>
      <c r="H2710">
        <f>SUMIF(C$2:C2710,Historico_y_Forms[[#This Row],[Proyecto]],F$2:F2710)</f>
        <v>2</v>
      </c>
      <c r="I2710">
        <f>VLOOKUP(Historico_y_Forms[[#This Row],[Proyecto]],Dim_Proyectos[[#All],[Proyecto]:[Fecha de terminacion]],5,0)-Historico_y_Forms[[#This Row],[Ventas acumuladas]]+Historico_y_Forms[[#This Row],[Desistimientos acumulados]]</f>
        <v>210</v>
      </c>
      <c r="J2710">
        <f>SUMIF(C$2:C2710,Historico_y_Forms[[#This Row],[Proyecto]],E$2:E2710)</f>
        <v>93</v>
      </c>
    </row>
    <row r="2711" spans="1:10" x14ac:dyDescent="0.25">
      <c r="A2711" s="167">
        <v>44957</v>
      </c>
      <c r="B2711">
        <v>41</v>
      </c>
      <c r="C2711" t="s">
        <v>150</v>
      </c>
      <c r="D2711">
        <v>0</v>
      </c>
      <c r="E2711">
        <v>0</v>
      </c>
      <c r="F2711">
        <v>0</v>
      </c>
      <c r="G2711">
        <f>SUMIF(C$2:C2711,Historico_y_Forms[[#This Row],[Proyecto]],D$2:D2711)</f>
        <v>158</v>
      </c>
      <c r="H2711">
        <f>SUMIF(C$2:C2711,Historico_y_Forms[[#This Row],[Proyecto]],F$2:F2711)</f>
        <v>2</v>
      </c>
      <c r="I27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11">
        <f>SUMIF(C$2:C2711,Historico_y_Forms[[#This Row],[Proyecto]],E$2:E2711)</f>
        <v>156</v>
      </c>
    </row>
    <row r="2712" spans="1:10" x14ac:dyDescent="0.25">
      <c r="A2712" s="167">
        <v>44957</v>
      </c>
      <c r="B2712">
        <v>10</v>
      </c>
      <c r="C2712" t="s">
        <v>81</v>
      </c>
      <c r="D2712">
        <v>0</v>
      </c>
      <c r="E2712">
        <v>0</v>
      </c>
      <c r="F2712">
        <v>1</v>
      </c>
      <c r="G2712">
        <f>SUMIF(C$2:C2712,Historico_y_Forms[[#This Row],[Proyecto]],D$2:D2712)</f>
        <v>213</v>
      </c>
      <c r="H2712">
        <f>SUMIF(C$2:C2712,Historico_y_Forms[[#This Row],[Proyecto]],F$2:F2712)</f>
        <v>30</v>
      </c>
      <c r="I2712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12">
        <f>SUMIF(C$2:C2712,Historico_y_Forms[[#This Row],[Proyecto]],E$2:E2712)</f>
        <v>190</v>
      </c>
    </row>
    <row r="2713" spans="1:10" x14ac:dyDescent="0.25">
      <c r="A2713" s="167">
        <v>44957</v>
      </c>
      <c r="B2713">
        <v>23</v>
      </c>
      <c r="C2713" t="s">
        <v>142</v>
      </c>
      <c r="D2713">
        <v>0</v>
      </c>
      <c r="E2713">
        <v>0</v>
      </c>
      <c r="F2713">
        <v>0</v>
      </c>
      <c r="G2713">
        <f>SUMIF(C$2:C2713,Historico_y_Forms[[#This Row],[Proyecto]],D$2:D2713)</f>
        <v>105</v>
      </c>
      <c r="H2713">
        <f>SUMIF(C$2:C2713,Historico_y_Forms[[#This Row],[Proyecto]],F$2:F2713)</f>
        <v>4</v>
      </c>
      <c r="I27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13">
        <f>SUMIF(C$2:C2713,Historico_y_Forms[[#This Row],[Proyecto]],E$2:E2713)</f>
        <v>0</v>
      </c>
    </row>
    <row r="2714" spans="1:10" x14ac:dyDescent="0.25">
      <c r="A2714" s="167">
        <v>44957</v>
      </c>
      <c r="B2714">
        <v>24</v>
      </c>
      <c r="C2714" t="s">
        <v>143</v>
      </c>
      <c r="D2714">
        <v>0</v>
      </c>
      <c r="E2714">
        <v>0</v>
      </c>
      <c r="F2714">
        <v>0</v>
      </c>
      <c r="G2714">
        <f>SUMIF(C$2:C2714,Historico_y_Forms[[#This Row],[Proyecto]],D$2:D2714)</f>
        <v>125</v>
      </c>
      <c r="H2714">
        <f>SUMIF(C$2:C2714,Historico_y_Forms[[#This Row],[Proyecto]],F$2:F2714)</f>
        <v>23</v>
      </c>
      <c r="I27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14">
        <f>SUMIF(C$2:C2714,Historico_y_Forms[[#This Row],[Proyecto]],E$2:E2714)</f>
        <v>102</v>
      </c>
    </row>
    <row r="2715" spans="1:10" x14ac:dyDescent="0.25">
      <c r="A2715" s="167">
        <v>44957</v>
      </c>
      <c r="B2715">
        <v>25</v>
      </c>
      <c r="C2715" t="s">
        <v>92</v>
      </c>
      <c r="D2715">
        <v>1</v>
      </c>
      <c r="E2715">
        <v>3</v>
      </c>
      <c r="F2715">
        <v>0</v>
      </c>
      <c r="G2715">
        <f>SUMIF(C$2:C2715,Historico_y_Forms[[#This Row],[Proyecto]],D$2:D2715)</f>
        <v>49</v>
      </c>
      <c r="H2715">
        <f>SUMIF(C$2:C2715,Historico_y_Forms[[#This Row],[Proyecto]],F$2:F2715)</f>
        <v>0</v>
      </c>
      <c r="I2715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2715">
        <f>SUMIF(C$2:C2715,Historico_y_Forms[[#This Row],[Proyecto]],E$2:E2715)</f>
        <v>32</v>
      </c>
    </row>
    <row r="2716" spans="1:10" x14ac:dyDescent="0.25">
      <c r="A2716" s="167">
        <v>44957</v>
      </c>
      <c r="B2716">
        <v>26</v>
      </c>
      <c r="C2716" t="s">
        <v>141</v>
      </c>
      <c r="D2716">
        <v>0</v>
      </c>
      <c r="E2716">
        <v>0</v>
      </c>
      <c r="F2716">
        <v>0</v>
      </c>
      <c r="G2716">
        <f>SUMIF(C$2:C2716,Historico_y_Forms[[#This Row],[Proyecto]],D$2:D2716)</f>
        <v>113</v>
      </c>
      <c r="H2716">
        <f>SUMIF(C$2:C2716,Historico_y_Forms[[#This Row],[Proyecto]],F$2:F2716)</f>
        <v>0</v>
      </c>
      <c r="I271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16">
        <f>SUMIF(C$2:C2716,Historico_y_Forms[[#This Row],[Proyecto]],E$2:E2716)</f>
        <v>107</v>
      </c>
    </row>
    <row r="2717" spans="1:10" x14ac:dyDescent="0.25">
      <c r="A2717" s="167">
        <v>44957</v>
      </c>
      <c r="B2717">
        <v>7</v>
      </c>
      <c r="C2717" t="s">
        <v>128</v>
      </c>
      <c r="D2717">
        <v>0</v>
      </c>
      <c r="E2717">
        <v>0</v>
      </c>
      <c r="F2717">
        <v>2</v>
      </c>
      <c r="G2717">
        <f>SUMIF(C$2:C2717,Historico_y_Forms[[#This Row],[Proyecto]],D$2:D2717)</f>
        <v>160</v>
      </c>
      <c r="H2717">
        <f>SUMIF(C$2:C2717,Historico_y_Forms[[#This Row],[Proyecto]],F$2:F2717)</f>
        <v>8</v>
      </c>
      <c r="I2717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17">
        <f>SUMIF(C$2:C2717,Historico_y_Forms[[#This Row],[Proyecto]],E$2:E2717)</f>
        <v>160</v>
      </c>
    </row>
    <row r="2718" spans="1:10" x14ac:dyDescent="0.25">
      <c r="A2718" s="167">
        <v>44957</v>
      </c>
      <c r="B2718">
        <v>27</v>
      </c>
      <c r="C2718" t="s">
        <v>30</v>
      </c>
      <c r="D2718">
        <v>0</v>
      </c>
      <c r="E2718">
        <v>0</v>
      </c>
      <c r="F2718">
        <v>0</v>
      </c>
      <c r="G2718">
        <f>SUMIF(C$2:C2718,Historico_y_Forms[[#This Row],[Proyecto]],D$2:D2718)</f>
        <v>0</v>
      </c>
      <c r="H2718">
        <f>SUMIF(C$2:C2718,Historico_y_Forms[[#This Row],[Proyecto]],F$2:F2718)</f>
        <v>0</v>
      </c>
      <c r="I271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18">
        <f>SUMIF(C$2:C2718,Historico_y_Forms[[#This Row],[Proyecto]],E$2:E2718)</f>
        <v>0</v>
      </c>
    </row>
    <row r="2719" spans="1:10" x14ac:dyDescent="0.25">
      <c r="A2719" s="167">
        <v>44957</v>
      </c>
      <c r="B2719">
        <v>28</v>
      </c>
      <c r="C2719" t="s">
        <v>31</v>
      </c>
      <c r="D2719">
        <v>0</v>
      </c>
      <c r="E2719">
        <v>0</v>
      </c>
      <c r="F2719">
        <v>0</v>
      </c>
      <c r="G2719">
        <f>SUMIF(C$2:C2719,Historico_y_Forms[[#This Row],[Proyecto]],D$2:D2719)</f>
        <v>0</v>
      </c>
      <c r="H2719">
        <f>SUMIF(C$2:C2719,Historico_y_Forms[[#This Row],[Proyecto]],F$2:F2719)</f>
        <v>0</v>
      </c>
      <c r="I271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19">
        <f>SUMIF(C$2:C2719,Historico_y_Forms[[#This Row],[Proyecto]],E$2:E2719)</f>
        <v>0</v>
      </c>
    </row>
    <row r="2720" spans="1:10" x14ac:dyDescent="0.25">
      <c r="A2720" s="167">
        <v>44957</v>
      </c>
      <c r="B2720">
        <v>44</v>
      </c>
      <c r="C2720" t="s">
        <v>154</v>
      </c>
      <c r="D2720">
        <v>0</v>
      </c>
      <c r="E2720">
        <v>0</v>
      </c>
      <c r="F2720">
        <v>0</v>
      </c>
      <c r="G2720">
        <f>SUMIF(C$2:C2720,Historico_y_Forms[[#This Row],[Proyecto]],D$2:D2720)</f>
        <v>100</v>
      </c>
      <c r="H2720">
        <f>SUMIF(C$2:C2720,Historico_y_Forms[[#This Row],[Proyecto]],F$2:F2720)</f>
        <v>11</v>
      </c>
      <c r="I272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20">
        <f>SUMIF(C$2:C2720,Historico_y_Forms[[#This Row],[Proyecto]],E$2:E2720)</f>
        <v>96</v>
      </c>
    </row>
    <row r="2721" spans="1:10" x14ac:dyDescent="0.25">
      <c r="A2721" s="167">
        <v>44957</v>
      </c>
      <c r="B2721">
        <v>37</v>
      </c>
      <c r="C2721" t="s">
        <v>146</v>
      </c>
      <c r="D2721">
        <v>0</v>
      </c>
      <c r="E2721">
        <v>0</v>
      </c>
      <c r="F2721">
        <v>0</v>
      </c>
      <c r="G2721">
        <f>SUMIF(C$2:C2721,Historico_y_Forms[[#This Row],[Proyecto]],D$2:D2721)</f>
        <v>195</v>
      </c>
      <c r="H2721">
        <f>SUMIF(C$2:C2721,Historico_y_Forms[[#This Row],[Proyecto]],F$2:F2721)</f>
        <v>1</v>
      </c>
      <c r="I272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21">
        <f>SUMIF(C$2:C2721,Historico_y_Forms[[#This Row],[Proyecto]],E$2:E2721)</f>
        <v>196</v>
      </c>
    </row>
    <row r="2722" spans="1:10" x14ac:dyDescent="0.25">
      <c r="A2722" s="167">
        <v>44957</v>
      </c>
      <c r="B2722">
        <v>6</v>
      </c>
      <c r="C2722" t="s">
        <v>127</v>
      </c>
      <c r="D2722">
        <v>1</v>
      </c>
      <c r="E2722">
        <v>0</v>
      </c>
      <c r="F2722">
        <v>1</v>
      </c>
      <c r="G2722">
        <f>SUMIF(C$2:C2722,Historico_y_Forms[[#This Row],[Proyecto]],D$2:D2722)</f>
        <v>217</v>
      </c>
      <c r="H2722">
        <f>SUMIF(C$2:C2722,Historico_y_Forms[[#This Row],[Proyecto]],F$2:F2722)</f>
        <v>40</v>
      </c>
      <c r="I272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722">
        <f>SUMIF(C$2:C2722,Historico_y_Forms[[#This Row],[Proyecto]],E$2:E2722)</f>
        <v>180</v>
      </c>
    </row>
    <row r="2723" spans="1:10" x14ac:dyDescent="0.25">
      <c r="A2723" s="167">
        <v>44957</v>
      </c>
      <c r="B2723">
        <v>5</v>
      </c>
      <c r="C2723" t="s">
        <v>125</v>
      </c>
      <c r="D2723">
        <v>0</v>
      </c>
      <c r="E2723">
        <v>0</v>
      </c>
      <c r="F2723">
        <v>0</v>
      </c>
      <c r="G2723">
        <f>SUMIF(C$2:C2723,Historico_y_Forms[[#This Row],[Proyecto]],D$2:D2723)</f>
        <v>247</v>
      </c>
      <c r="H2723">
        <f>SUMIF(C$2:C2723,Historico_y_Forms[[#This Row],[Proyecto]],F$2:F2723)</f>
        <v>31</v>
      </c>
      <c r="I27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23">
        <f>SUMIF(C$2:C2723,Historico_y_Forms[[#This Row],[Proyecto]],E$2:E2723)</f>
        <v>216</v>
      </c>
    </row>
    <row r="2724" spans="1:10" x14ac:dyDescent="0.25">
      <c r="A2724" s="167">
        <v>44957</v>
      </c>
      <c r="B2724">
        <v>38</v>
      </c>
      <c r="C2724" t="s">
        <v>147</v>
      </c>
      <c r="D2724">
        <v>0</v>
      </c>
      <c r="E2724">
        <v>0</v>
      </c>
      <c r="F2724">
        <v>0</v>
      </c>
      <c r="G2724">
        <f>SUMIF(C$2:C2724,Historico_y_Forms[[#This Row],[Proyecto]],D$2:D2724)</f>
        <v>196</v>
      </c>
      <c r="H2724">
        <f>SUMIF(C$2:C2724,Historico_y_Forms[[#This Row],[Proyecto]],F$2:F2724)</f>
        <v>5</v>
      </c>
      <c r="I272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24">
        <f>SUMIF(C$2:C2724,Historico_y_Forms[[#This Row],[Proyecto]],E$2:E2724)</f>
        <v>0</v>
      </c>
    </row>
    <row r="2725" spans="1:10" x14ac:dyDescent="0.25">
      <c r="A2725" s="167">
        <v>44957</v>
      </c>
      <c r="B2725">
        <v>4</v>
      </c>
      <c r="C2725" t="s">
        <v>126</v>
      </c>
      <c r="D2725">
        <v>0</v>
      </c>
      <c r="E2725">
        <v>0</v>
      </c>
      <c r="F2725">
        <v>0</v>
      </c>
      <c r="G2725">
        <f>SUMIF(C$2:C2725,Historico_y_Forms[[#This Row],[Proyecto]],D$2:D2725)</f>
        <v>289</v>
      </c>
      <c r="H2725">
        <f>SUMIF(C$2:C2725,Historico_y_Forms[[#This Row],[Proyecto]],F$2:F2725)</f>
        <v>49</v>
      </c>
      <c r="I272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25">
        <f>SUMIF(C$2:C2725,Historico_y_Forms[[#This Row],[Proyecto]],E$2:E2725)</f>
        <v>8791</v>
      </c>
    </row>
    <row r="2726" spans="1:10" x14ac:dyDescent="0.25">
      <c r="A2726" s="167">
        <v>44957</v>
      </c>
      <c r="B2726">
        <v>8</v>
      </c>
      <c r="C2726" t="s">
        <v>77</v>
      </c>
      <c r="D2726">
        <v>2</v>
      </c>
      <c r="E2726">
        <v>2</v>
      </c>
      <c r="F2726">
        <v>0</v>
      </c>
      <c r="G2726">
        <f>SUMIF(C$2:C2726,Historico_y_Forms[[#This Row],[Proyecto]],D$2:D2726)</f>
        <v>183</v>
      </c>
      <c r="H2726">
        <f>SUMIF(C$2:C2726,Historico_y_Forms[[#This Row],[Proyecto]],F$2:F2726)</f>
        <v>34</v>
      </c>
      <c r="I2726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726">
        <f>SUMIF(C$2:C2726,Historico_y_Forms[[#This Row],[Proyecto]],E$2:E2726)</f>
        <v>155</v>
      </c>
    </row>
    <row r="2727" spans="1:10" x14ac:dyDescent="0.25">
      <c r="A2727" s="167">
        <v>44957</v>
      </c>
      <c r="B2727">
        <v>18</v>
      </c>
      <c r="C2727" t="s">
        <v>152</v>
      </c>
      <c r="D2727">
        <v>0</v>
      </c>
      <c r="E2727">
        <v>0</v>
      </c>
      <c r="F2727">
        <v>0</v>
      </c>
      <c r="G2727">
        <f>SUMIF(C$2:C2727,Historico_y_Forms[[#This Row],[Proyecto]],D$2:D2727)</f>
        <v>174</v>
      </c>
      <c r="H2727">
        <f>SUMIF(C$2:C2727,Historico_y_Forms[[#This Row],[Proyecto]],F$2:F2727)</f>
        <v>10</v>
      </c>
      <c r="I272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27">
        <f>SUMIF(C$2:C2727,Historico_y_Forms[[#This Row],[Proyecto]],E$2:E2727)</f>
        <v>176</v>
      </c>
    </row>
    <row r="2728" spans="1:10" x14ac:dyDescent="0.25">
      <c r="A2728" s="167">
        <v>44957</v>
      </c>
      <c r="B2728">
        <v>19</v>
      </c>
      <c r="C2728" t="s">
        <v>138</v>
      </c>
      <c r="D2728">
        <v>1</v>
      </c>
      <c r="E2728">
        <v>0</v>
      </c>
      <c r="F2728">
        <v>0</v>
      </c>
      <c r="G2728">
        <f>SUMIF(C$2:C2728,Historico_y_Forms[[#This Row],[Proyecto]],D$2:D2728)</f>
        <v>202</v>
      </c>
      <c r="H2728">
        <f>SUMIF(C$2:C2728,Historico_y_Forms[[#This Row],[Proyecto]],F$2:F2728)</f>
        <v>26</v>
      </c>
      <c r="I27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28">
        <f>SUMIF(C$2:C2728,Historico_y_Forms[[#This Row],[Proyecto]],E$2:E2728)</f>
        <v>176</v>
      </c>
    </row>
    <row r="2729" spans="1:10" x14ac:dyDescent="0.25">
      <c r="A2729" s="167">
        <v>44957</v>
      </c>
      <c r="B2729">
        <v>20</v>
      </c>
      <c r="C2729" t="s">
        <v>88</v>
      </c>
      <c r="D2729">
        <v>1</v>
      </c>
      <c r="E2729">
        <v>1</v>
      </c>
      <c r="F2729">
        <v>0</v>
      </c>
      <c r="G2729">
        <f>SUMIF(C$2:C2729,Historico_y_Forms[[#This Row],[Proyecto]],D$2:D2729)</f>
        <v>200</v>
      </c>
      <c r="H2729">
        <f>SUMIF(C$2:C2729,Historico_y_Forms[[#This Row],[Proyecto]],F$2:F2729)</f>
        <v>33</v>
      </c>
      <c r="I272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729">
        <f>SUMIF(C$2:C2729,Historico_y_Forms[[#This Row],[Proyecto]],E$2:E2729)</f>
        <v>157</v>
      </c>
    </row>
    <row r="2730" spans="1:10" x14ac:dyDescent="0.25">
      <c r="A2730" s="167">
        <v>44957</v>
      </c>
      <c r="B2730">
        <v>45</v>
      </c>
      <c r="C2730" t="s">
        <v>155</v>
      </c>
      <c r="D2730">
        <v>0</v>
      </c>
      <c r="E2730">
        <v>0</v>
      </c>
      <c r="F2730">
        <v>0</v>
      </c>
      <c r="G2730">
        <f>SUMIF(C$2:C2730,Historico_y_Forms[[#This Row],[Proyecto]],D$2:D2730)</f>
        <v>133</v>
      </c>
      <c r="H2730">
        <f>SUMIF(C$2:C2730,Historico_y_Forms[[#This Row],[Proyecto]],F$2:F2730)</f>
        <v>2</v>
      </c>
      <c r="I273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730">
        <f>SUMIF(C$2:C2730,Historico_y_Forms[[#This Row],[Proyecto]],E$2:E2730)</f>
        <v>0</v>
      </c>
    </row>
    <row r="2731" spans="1:10" x14ac:dyDescent="0.25">
      <c r="A2731" s="167">
        <v>44957</v>
      </c>
      <c r="B2731">
        <v>31</v>
      </c>
      <c r="C2731" t="s">
        <v>97</v>
      </c>
      <c r="D2731">
        <v>0</v>
      </c>
      <c r="E2731">
        <v>0</v>
      </c>
      <c r="F2731">
        <v>0</v>
      </c>
      <c r="G2731">
        <f>SUMIF(C$2:C2731,Historico_y_Forms[[#This Row],[Proyecto]],D$2:D2731)</f>
        <v>0</v>
      </c>
      <c r="H2731">
        <f>SUMIF(C$2:C2731,Historico_y_Forms[[#This Row],[Proyecto]],F$2:F2731)</f>
        <v>0</v>
      </c>
      <c r="I273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731">
        <f>SUMIF(C$2:C2731,Historico_y_Forms[[#This Row],[Proyecto]],E$2:E2731)</f>
        <v>0</v>
      </c>
    </row>
    <row r="2732" spans="1:10" x14ac:dyDescent="0.25">
      <c r="A2732" s="167">
        <v>44957</v>
      </c>
      <c r="B2732">
        <v>32</v>
      </c>
      <c r="C2732" t="s">
        <v>100</v>
      </c>
      <c r="D2732">
        <v>22</v>
      </c>
      <c r="E2732">
        <v>18</v>
      </c>
      <c r="F2732">
        <v>0</v>
      </c>
      <c r="G2732">
        <f>SUMIF(C$2:C2732,Historico_y_Forms[[#This Row],[Proyecto]],D$2:D2732)</f>
        <v>46</v>
      </c>
      <c r="H2732">
        <f>SUMIF(C$2:C2732,Historico_y_Forms[[#This Row],[Proyecto]],F$2:F2732)</f>
        <v>0</v>
      </c>
      <c r="I2732">
        <f>VLOOKUP(Historico_y_Forms[[#This Row],[Proyecto]],Dim_Proyectos[[#All],[Proyecto]:[Fecha de terminacion]],5,0)-Historico_y_Forms[[#This Row],[Ventas acumuladas]]+Historico_y_Forms[[#This Row],[Desistimientos acumulados]]</f>
        <v>136</v>
      </c>
      <c r="J2732">
        <f>SUMIF(C$2:C2732,Historico_y_Forms[[#This Row],[Proyecto]],E$2:E2732)</f>
        <v>36</v>
      </c>
    </row>
    <row r="2733" spans="1:10" x14ac:dyDescent="0.25">
      <c r="A2733" s="167">
        <v>44957</v>
      </c>
      <c r="B2733">
        <v>33</v>
      </c>
      <c r="C2733" t="s">
        <v>101</v>
      </c>
      <c r="D2733">
        <v>6</v>
      </c>
      <c r="E2733">
        <v>18</v>
      </c>
      <c r="F2733">
        <v>1</v>
      </c>
      <c r="G2733">
        <f>SUMIF(C$2:C2733,Historico_y_Forms[[#This Row],[Proyecto]],D$2:D2733)</f>
        <v>169</v>
      </c>
      <c r="H2733">
        <f>SUMIF(C$2:C2733,Historico_y_Forms[[#This Row],[Proyecto]],F$2:F2733)</f>
        <v>1</v>
      </c>
      <c r="I2733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33">
        <f>SUMIF(C$2:C2733,Historico_y_Forms[[#This Row],[Proyecto]],E$2:E2733)</f>
        <v>80</v>
      </c>
    </row>
    <row r="2734" spans="1:10" x14ac:dyDescent="0.25">
      <c r="A2734" s="167">
        <v>44957</v>
      </c>
      <c r="B2734">
        <v>34</v>
      </c>
      <c r="C2734" t="s">
        <v>102</v>
      </c>
      <c r="D2734">
        <v>2</v>
      </c>
      <c r="E2734">
        <v>28</v>
      </c>
      <c r="F2734">
        <v>0</v>
      </c>
      <c r="G2734">
        <f>SUMIF(C$2:C2734,Historico_y_Forms[[#This Row],[Proyecto]],D$2:D2734)</f>
        <v>182</v>
      </c>
      <c r="H2734">
        <f>SUMIF(C$2:C2734,Historico_y_Forms[[#This Row],[Proyecto]],F$2:F2734)</f>
        <v>0</v>
      </c>
      <c r="I273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34">
        <f>SUMIF(C$2:C2734,Historico_y_Forms[[#This Row],[Proyecto]],E$2:E2734)</f>
        <v>171</v>
      </c>
    </row>
    <row r="2735" spans="1:10" x14ac:dyDescent="0.25">
      <c r="A2735" s="167">
        <v>44957</v>
      </c>
      <c r="B2735">
        <v>29</v>
      </c>
      <c r="C2735" t="s">
        <v>32</v>
      </c>
      <c r="D2735">
        <v>0</v>
      </c>
      <c r="E2735">
        <v>0</v>
      </c>
      <c r="F2735">
        <v>0</v>
      </c>
      <c r="G2735">
        <f>SUMIF(C$2:C2735,Historico_y_Forms[[#This Row],[Proyecto]],D$2:D2735)</f>
        <v>0</v>
      </c>
      <c r="H2735">
        <f>SUMIF(C$2:C2735,Historico_y_Forms[[#This Row],[Proyecto]],F$2:F2735)</f>
        <v>0</v>
      </c>
      <c r="I273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35">
        <f>SUMIF(C$2:C2735,Historico_y_Forms[[#This Row],[Proyecto]],E$2:E2735)</f>
        <v>0</v>
      </c>
    </row>
    <row r="2736" spans="1:10" x14ac:dyDescent="0.25">
      <c r="A2736" s="167">
        <v>44957</v>
      </c>
      <c r="B2736">
        <v>30</v>
      </c>
      <c r="C2736" t="s">
        <v>33</v>
      </c>
      <c r="D2736">
        <v>0</v>
      </c>
      <c r="E2736">
        <v>0</v>
      </c>
      <c r="F2736">
        <v>0</v>
      </c>
      <c r="G2736">
        <f>SUMIF(C$2:C2736,Historico_y_Forms[[#This Row],[Proyecto]],D$2:D2736)</f>
        <v>0</v>
      </c>
      <c r="H2736">
        <f>SUMIF(C$2:C2736,Historico_y_Forms[[#This Row],[Proyecto]],F$2:F2736)</f>
        <v>0</v>
      </c>
      <c r="I273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36">
        <f>SUMIF(C$2:C2736,Historico_y_Forms[[#This Row],[Proyecto]],E$2:E2736)</f>
        <v>0</v>
      </c>
    </row>
    <row r="2737" spans="1:10" x14ac:dyDescent="0.25">
      <c r="A2737" s="167">
        <v>44957</v>
      </c>
      <c r="B2737">
        <v>9</v>
      </c>
      <c r="C2737" t="s">
        <v>130</v>
      </c>
      <c r="D2737">
        <v>4</v>
      </c>
      <c r="E2737">
        <v>7</v>
      </c>
      <c r="F2737">
        <v>0</v>
      </c>
      <c r="G2737">
        <f>SUMIF(C$2:C2737,Historico_y_Forms[[#This Row],[Proyecto]],D$2:D2737)</f>
        <v>191</v>
      </c>
      <c r="H2737">
        <f>SUMIF(C$2:C2737,Historico_y_Forms[[#This Row],[Proyecto]],F$2:F2737)</f>
        <v>6</v>
      </c>
      <c r="I2737">
        <f>VLOOKUP(Historico_y_Forms[[#This Row],[Proyecto]],Dim_Proyectos[[#All],[Proyecto]:[Fecha de terminacion]],5,0)-Historico_y_Forms[[#This Row],[Ventas acumuladas]]+Historico_y_Forms[[#This Row],[Desistimientos acumulados]]</f>
        <v>163</v>
      </c>
      <c r="J2737">
        <f>SUMIF(C$2:C2737,Historico_y_Forms[[#This Row],[Proyecto]],E$2:E2737)</f>
        <v>181</v>
      </c>
    </row>
    <row r="2738" spans="1:10" x14ac:dyDescent="0.25">
      <c r="A2738" s="167">
        <v>44957</v>
      </c>
      <c r="B2738">
        <v>35</v>
      </c>
      <c r="C2738" t="s">
        <v>144</v>
      </c>
      <c r="D2738">
        <v>6</v>
      </c>
      <c r="E2738">
        <v>6</v>
      </c>
      <c r="F2738">
        <v>0</v>
      </c>
      <c r="G2738">
        <f>SUMIF(C$2:C2738,Historico_y_Forms[[#This Row],[Proyecto]],D$2:D2738)</f>
        <v>100</v>
      </c>
      <c r="H2738">
        <f>SUMIF(C$2:C2738,Historico_y_Forms[[#This Row],[Proyecto]],F$2:F2738)</f>
        <v>0</v>
      </c>
      <c r="I2738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2738">
        <f>SUMIF(C$2:C2738,Historico_y_Forms[[#This Row],[Proyecto]],E$2:E2738)</f>
        <v>86</v>
      </c>
    </row>
    <row r="2739" spans="1:10" x14ac:dyDescent="0.25">
      <c r="A2739" s="167">
        <v>44957</v>
      </c>
      <c r="B2739">
        <v>42</v>
      </c>
      <c r="C2739" t="s">
        <v>151</v>
      </c>
      <c r="D2739">
        <v>0</v>
      </c>
      <c r="E2739">
        <v>0</v>
      </c>
      <c r="F2739">
        <v>0</v>
      </c>
      <c r="G2739">
        <f>SUMIF(C$2:C2739,Historico_y_Forms[[#This Row],[Proyecto]],D$2:D2739)</f>
        <v>321</v>
      </c>
      <c r="H2739">
        <f>SUMIF(C$2:C2739,Historico_y_Forms[[#This Row],[Proyecto]],F$2:F2739)</f>
        <v>15</v>
      </c>
      <c r="I27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39">
        <f>SUMIF(C$2:C2739,Historico_y_Forms[[#This Row],[Proyecto]],E$2:E2739)</f>
        <v>250</v>
      </c>
    </row>
    <row r="2740" spans="1:10" x14ac:dyDescent="0.25">
      <c r="A2740" s="167">
        <v>44957</v>
      </c>
      <c r="B2740">
        <v>39</v>
      </c>
      <c r="C2740" t="s">
        <v>178</v>
      </c>
      <c r="D2740">
        <v>0</v>
      </c>
      <c r="E2740">
        <v>0</v>
      </c>
      <c r="F2740">
        <v>0</v>
      </c>
      <c r="G2740">
        <f>SUMIF(C$2:C2740,Historico_y_Forms[[#This Row],[Proyecto]],D$2:D2740)</f>
        <v>184</v>
      </c>
      <c r="H2740">
        <f>SUMIF(C$2:C2740,Historico_y_Forms[[#This Row],[Proyecto]],F$2:F2740)</f>
        <v>12</v>
      </c>
      <c r="I274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40">
        <f>SUMIF(C$2:C2740,Historico_y_Forms[[#This Row],[Proyecto]],E$2:E2740)</f>
        <v>149</v>
      </c>
    </row>
    <row r="2741" spans="1:10" x14ac:dyDescent="0.25">
      <c r="A2741" s="167">
        <v>44957</v>
      </c>
      <c r="B2741">
        <v>36</v>
      </c>
      <c r="C2741" t="s">
        <v>145</v>
      </c>
      <c r="D2741">
        <v>0</v>
      </c>
      <c r="E2741">
        <v>0</v>
      </c>
      <c r="F2741">
        <v>0</v>
      </c>
      <c r="G2741">
        <f>SUMIF(C$2:C2741,Historico_y_Forms[[#This Row],[Proyecto]],D$2:D2741)</f>
        <v>243</v>
      </c>
      <c r="H2741">
        <f>SUMIF(C$2:C2741,Historico_y_Forms[[#This Row],[Proyecto]],F$2:F2741)</f>
        <v>11</v>
      </c>
      <c r="I27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41">
        <f>SUMIF(C$2:C2741,Historico_y_Forms[[#This Row],[Proyecto]],E$2:E2741)</f>
        <v>240</v>
      </c>
    </row>
    <row r="2742" spans="1:10" x14ac:dyDescent="0.25">
      <c r="A2742" s="167">
        <v>44957</v>
      </c>
      <c r="B2742">
        <v>43</v>
      </c>
      <c r="C2742" t="s">
        <v>153</v>
      </c>
      <c r="D2742">
        <v>0</v>
      </c>
      <c r="E2742">
        <v>0</v>
      </c>
      <c r="F2742">
        <v>0</v>
      </c>
      <c r="G2742">
        <f>SUMIF(C$2:C2742,Historico_y_Forms[[#This Row],[Proyecto]],D$2:D2742)</f>
        <v>89</v>
      </c>
      <c r="H2742">
        <f>SUMIF(C$2:C2742,Historico_y_Forms[[#This Row],[Proyecto]],F$2:F2742)</f>
        <v>6</v>
      </c>
      <c r="I274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42">
        <f>SUMIF(C$2:C2742,Historico_y_Forms[[#This Row],[Proyecto]],E$2:E2742)</f>
        <v>24</v>
      </c>
    </row>
    <row r="2743" spans="1:10" x14ac:dyDescent="0.25">
      <c r="A2743" s="167">
        <v>44957</v>
      </c>
      <c r="B2743">
        <v>21</v>
      </c>
      <c r="C2743" t="s">
        <v>139</v>
      </c>
      <c r="D2743">
        <v>4</v>
      </c>
      <c r="E2743">
        <v>2</v>
      </c>
      <c r="F2743">
        <v>0</v>
      </c>
      <c r="G2743">
        <f>SUMIF(C$2:C2743,Historico_y_Forms[[#This Row],[Proyecto]],D$2:D2743)</f>
        <v>69</v>
      </c>
      <c r="H2743">
        <f>SUMIF(C$2:C2743,Historico_y_Forms[[#This Row],[Proyecto]],F$2:F2743)</f>
        <v>7</v>
      </c>
      <c r="I274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2743">
        <f>SUMIF(C$2:C2743,Historico_y_Forms[[#This Row],[Proyecto]],E$2:E2743)</f>
        <v>60</v>
      </c>
    </row>
    <row r="2744" spans="1:10" x14ac:dyDescent="0.25">
      <c r="A2744" s="167">
        <v>44957</v>
      </c>
      <c r="B2744">
        <v>2</v>
      </c>
      <c r="C2744" t="s">
        <v>51</v>
      </c>
      <c r="D2744">
        <v>2</v>
      </c>
      <c r="E2744">
        <v>0</v>
      </c>
      <c r="F2744">
        <v>17</v>
      </c>
      <c r="G2744">
        <f>SUMIF(C$2:C2744,Historico_y_Forms[[#This Row],[Proyecto]],D$2:D2744)</f>
        <v>266</v>
      </c>
      <c r="H2744">
        <f>SUMIF(C$2:C2744,Historico_y_Forms[[#This Row],[Proyecto]],F$2:F2744)</f>
        <v>58</v>
      </c>
      <c r="I2744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744">
        <f>SUMIF(C$2:C2744,Historico_y_Forms[[#This Row],[Proyecto]],E$2:E2744)</f>
        <v>228</v>
      </c>
    </row>
    <row r="2745" spans="1:10" x14ac:dyDescent="0.25">
      <c r="A2745" s="167">
        <v>44957</v>
      </c>
      <c r="B2745">
        <v>3</v>
      </c>
      <c r="C2745" t="s">
        <v>52</v>
      </c>
      <c r="D2745">
        <v>3</v>
      </c>
      <c r="E2745">
        <v>0</v>
      </c>
      <c r="F2745">
        <v>1</v>
      </c>
      <c r="G2745">
        <f>SUMIF(C$2:C2745,Historico_y_Forms[[#This Row],[Proyecto]],D$2:D2745)</f>
        <v>353</v>
      </c>
      <c r="H2745">
        <f>SUMIF(C$2:C2745,Historico_y_Forms[[#This Row],[Proyecto]],F$2:F2745)</f>
        <v>44</v>
      </c>
      <c r="I2745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2745">
        <f>SUMIF(C$2:C2745,Historico_y_Forms[[#This Row],[Proyecto]],E$2:E2745)</f>
        <v>372</v>
      </c>
    </row>
    <row r="2746" spans="1:10" x14ac:dyDescent="0.25">
      <c r="A2746" s="167">
        <v>44957</v>
      </c>
      <c r="B2746">
        <v>1</v>
      </c>
      <c r="C2746" t="s">
        <v>50</v>
      </c>
      <c r="D2746">
        <v>0</v>
      </c>
      <c r="E2746">
        <v>0</v>
      </c>
      <c r="F2746">
        <v>0</v>
      </c>
      <c r="G2746">
        <f>SUMIF(C$2:C2746,Historico_y_Forms[[#This Row],[Proyecto]],D$2:D2746)</f>
        <v>616</v>
      </c>
      <c r="H2746">
        <f>SUMIF(C$2:C2746,Historico_y_Forms[[#This Row],[Proyecto]],F$2:F2746)</f>
        <v>124</v>
      </c>
      <c r="I27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46">
        <f>SUMIF(C$2:C2746,Historico_y_Forms[[#This Row],[Proyecto]],E$2:E2746)</f>
        <v>492</v>
      </c>
    </row>
    <row r="2747" spans="1:10" x14ac:dyDescent="0.25">
      <c r="A2747" s="167">
        <v>44985</v>
      </c>
      <c r="B2747">
        <v>22</v>
      </c>
      <c r="C2747" t="s">
        <v>140</v>
      </c>
      <c r="D2747">
        <v>2</v>
      </c>
      <c r="E2747">
        <v>2</v>
      </c>
      <c r="F2747">
        <v>4</v>
      </c>
      <c r="G2747">
        <f>SUMIF(C$2:C2747,Historico_y_Forms[[#This Row],[Proyecto]],D$2:D2747)</f>
        <v>41</v>
      </c>
      <c r="H2747">
        <f>SUMIF(C$2:C2747,Historico_y_Forms[[#This Row],[Proyecto]],F$2:F2747)</f>
        <v>4</v>
      </c>
      <c r="I2747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2747">
        <f>SUMIF(C$2:C2747,Historico_y_Forms[[#This Row],[Proyecto]],E$2:E2747)</f>
        <v>70</v>
      </c>
    </row>
    <row r="2748" spans="1:10" x14ac:dyDescent="0.25">
      <c r="A2748" s="167">
        <v>44985</v>
      </c>
      <c r="B2748">
        <v>16</v>
      </c>
      <c r="C2748" t="s">
        <v>136</v>
      </c>
      <c r="D2748">
        <v>0</v>
      </c>
      <c r="E2748">
        <v>0</v>
      </c>
      <c r="F2748">
        <v>0</v>
      </c>
      <c r="G2748">
        <f>SUMIF(C$2:C2748,Historico_y_Forms[[#This Row],[Proyecto]],D$2:D2748)</f>
        <v>0</v>
      </c>
      <c r="H2748">
        <f>SUMIF(C$2:C2748,Historico_y_Forms[[#This Row],[Proyecto]],F$2:F2748)</f>
        <v>0</v>
      </c>
      <c r="I2748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48">
        <f>SUMIF(C$2:C2748,Historico_y_Forms[[#This Row],[Proyecto]],E$2:E2748)</f>
        <v>0</v>
      </c>
    </row>
    <row r="2749" spans="1:10" x14ac:dyDescent="0.25">
      <c r="A2749" s="167">
        <v>44985</v>
      </c>
      <c r="B2749">
        <v>17</v>
      </c>
      <c r="C2749" t="s">
        <v>137</v>
      </c>
      <c r="D2749">
        <v>0</v>
      </c>
      <c r="E2749">
        <v>0</v>
      </c>
      <c r="F2749">
        <v>0</v>
      </c>
      <c r="G2749">
        <f>SUMIF(C$2:C2749,Historico_y_Forms[[#This Row],[Proyecto]],D$2:D2749)</f>
        <v>0</v>
      </c>
      <c r="H2749">
        <f>SUMIF(C$2:C2749,Historico_y_Forms[[#This Row],[Proyecto]],F$2:F2749)</f>
        <v>0</v>
      </c>
      <c r="I2749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2749">
        <f>SUMIF(C$2:C2749,Historico_y_Forms[[#This Row],[Proyecto]],E$2:E2749)</f>
        <v>0</v>
      </c>
    </row>
    <row r="2750" spans="1:10" x14ac:dyDescent="0.25">
      <c r="A2750" s="167">
        <v>44985</v>
      </c>
      <c r="B2750">
        <v>11</v>
      </c>
      <c r="C2750" t="s">
        <v>131</v>
      </c>
      <c r="D2750">
        <v>5</v>
      </c>
      <c r="E2750">
        <v>8</v>
      </c>
      <c r="F2750">
        <v>0</v>
      </c>
      <c r="G2750">
        <f>SUMIF(C$2:C2750,Historico_y_Forms[[#This Row],[Proyecto]],D$2:D2750)</f>
        <v>587</v>
      </c>
      <c r="H2750">
        <f>SUMIF(C$2:C2750,Historico_y_Forms[[#This Row],[Proyecto]],F$2:F2750)</f>
        <v>230</v>
      </c>
      <c r="I2750">
        <f>VLOOKUP(Historico_y_Forms[[#This Row],[Proyecto]],Dim_Proyectos[[#All],[Proyecto]:[Fecha de terminacion]],5,0)-Historico_y_Forms[[#This Row],[Ventas acumuladas]]+Historico_y_Forms[[#This Row],[Desistimientos acumulados]]</f>
        <v>256</v>
      </c>
      <c r="J2750">
        <f>SUMIF(C$2:C2750,Historico_y_Forms[[#This Row],[Proyecto]],E$2:E2750)</f>
        <v>567</v>
      </c>
    </row>
    <row r="2751" spans="1:10" x14ac:dyDescent="0.25">
      <c r="A2751" s="167">
        <v>44985</v>
      </c>
      <c r="B2751">
        <v>40</v>
      </c>
      <c r="C2751" t="s">
        <v>149</v>
      </c>
      <c r="D2751">
        <v>0</v>
      </c>
      <c r="E2751">
        <v>0</v>
      </c>
      <c r="F2751">
        <v>0</v>
      </c>
      <c r="G2751">
        <f>SUMIF(C$2:C2751,Historico_y_Forms[[#This Row],[Proyecto]],D$2:D2751)</f>
        <v>396</v>
      </c>
      <c r="H2751">
        <f>SUMIF(C$2:C2751,Historico_y_Forms[[#This Row],[Proyecto]],F$2:F2751)</f>
        <v>0</v>
      </c>
      <c r="I27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51">
        <f>SUMIF(C$2:C2751,Historico_y_Forms[[#This Row],[Proyecto]],E$2:E2751)</f>
        <v>0</v>
      </c>
    </row>
    <row r="2752" spans="1:10" x14ac:dyDescent="0.25">
      <c r="A2752" s="167">
        <v>44985</v>
      </c>
      <c r="B2752">
        <v>12</v>
      </c>
      <c r="C2752" t="s">
        <v>132</v>
      </c>
      <c r="D2752">
        <v>3</v>
      </c>
      <c r="E2752">
        <v>15</v>
      </c>
      <c r="F2752">
        <v>0</v>
      </c>
      <c r="G2752">
        <f>SUMIF(C$2:C2752,Historico_y_Forms[[#This Row],[Proyecto]],D$2:D2752)</f>
        <v>80</v>
      </c>
      <c r="H2752">
        <f>SUMIF(C$2:C2752,Historico_y_Forms[[#This Row],[Proyecto]],F$2:F2752)</f>
        <v>1</v>
      </c>
      <c r="I2752">
        <f>VLOOKUP(Historico_y_Forms[[#This Row],[Proyecto]],Dim_Proyectos[[#All],[Proyecto]:[Fecha de terminacion]],5,0)-Historico_y_Forms[[#This Row],[Ventas acumuladas]]+Historico_y_Forms[[#This Row],[Desistimientos acumulados]]</f>
        <v>261</v>
      </c>
      <c r="J2752">
        <f>SUMIF(C$2:C2752,Historico_y_Forms[[#This Row],[Proyecto]],E$2:E2752)</f>
        <v>135</v>
      </c>
    </row>
    <row r="2753" spans="1:10" x14ac:dyDescent="0.25">
      <c r="A2753" s="167">
        <v>44985</v>
      </c>
      <c r="B2753">
        <v>13</v>
      </c>
      <c r="C2753" t="s">
        <v>133</v>
      </c>
      <c r="D2753">
        <v>4</v>
      </c>
      <c r="E2753">
        <v>10</v>
      </c>
      <c r="F2753">
        <v>4</v>
      </c>
      <c r="G2753">
        <f>SUMIF(C$2:C2753,Historico_y_Forms[[#This Row],[Proyecto]],D$2:D2753)</f>
        <v>349</v>
      </c>
      <c r="H2753">
        <f>SUMIF(C$2:C2753,Historico_y_Forms[[#This Row],[Proyecto]],F$2:F2753)</f>
        <v>56</v>
      </c>
      <c r="I275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53">
        <f>SUMIF(C$2:C2753,Historico_y_Forms[[#This Row],[Proyecto]],E$2:E2753)</f>
        <v>240</v>
      </c>
    </row>
    <row r="2754" spans="1:10" x14ac:dyDescent="0.25">
      <c r="A2754" s="167">
        <v>44985</v>
      </c>
      <c r="B2754">
        <v>14</v>
      </c>
      <c r="C2754" t="s">
        <v>134</v>
      </c>
      <c r="D2754">
        <v>1</v>
      </c>
      <c r="E2754">
        <v>0</v>
      </c>
      <c r="F2754">
        <v>1</v>
      </c>
      <c r="G2754">
        <f>SUMIF(C$2:C2754,Historico_y_Forms[[#This Row],[Proyecto]],D$2:D2754)</f>
        <v>187</v>
      </c>
      <c r="H2754">
        <f>SUMIF(C$2:C2754,Historico_y_Forms[[#This Row],[Proyecto]],F$2:F2754)</f>
        <v>15</v>
      </c>
      <c r="I275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54">
        <f>SUMIF(C$2:C2754,Historico_y_Forms[[#This Row],[Proyecto]],E$2:E2754)</f>
        <v>180</v>
      </c>
    </row>
    <row r="2755" spans="1:10" x14ac:dyDescent="0.25">
      <c r="A2755" s="167">
        <v>44985</v>
      </c>
      <c r="B2755">
        <v>15</v>
      </c>
      <c r="C2755" t="s">
        <v>135</v>
      </c>
      <c r="D2755">
        <v>12</v>
      </c>
      <c r="E2755">
        <v>10</v>
      </c>
      <c r="F2755">
        <v>2</v>
      </c>
      <c r="G2755">
        <f>SUMIF(C$2:C2755,Historico_y_Forms[[#This Row],[Proyecto]],D$2:D2755)</f>
        <v>108</v>
      </c>
      <c r="H2755">
        <f>SUMIF(C$2:C2755,Historico_y_Forms[[#This Row],[Proyecto]],F$2:F2755)</f>
        <v>4</v>
      </c>
      <c r="I2755">
        <f>VLOOKUP(Historico_y_Forms[[#This Row],[Proyecto]],Dim_Proyectos[[#All],[Proyecto]:[Fecha de terminacion]],5,0)-Historico_y_Forms[[#This Row],[Ventas acumuladas]]+Historico_y_Forms[[#This Row],[Desistimientos acumulados]]</f>
        <v>200</v>
      </c>
      <c r="J2755">
        <f>SUMIF(C$2:C2755,Historico_y_Forms[[#This Row],[Proyecto]],E$2:E2755)</f>
        <v>103</v>
      </c>
    </row>
    <row r="2756" spans="1:10" x14ac:dyDescent="0.25">
      <c r="A2756" s="167">
        <v>44985</v>
      </c>
      <c r="B2756">
        <v>41</v>
      </c>
      <c r="C2756" t="s">
        <v>150</v>
      </c>
      <c r="D2756">
        <v>0</v>
      </c>
      <c r="E2756">
        <v>0</v>
      </c>
      <c r="F2756">
        <v>0</v>
      </c>
      <c r="G2756">
        <f>SUMIF(C$2:C2756,Historico_y_Forms[[#This Row],[Proyecto]],D$2:D2756)</f>
        <v>158</v>
      </c>
      <c r="H2756">
        <f>SUMIF(C$2:C2756,Historico_y_Forms[[#This Row],[Proyecto]],F$2:F2756)</f>
        <v>2</v>
      </c>
      <c r="I27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56">
        <f>SUMIF(C$2:C2756,Historico_y_Forms[[#This Row],[Proyecto]],E$2:E2756)</f>
        <v>156</v>
      </c>
    </row>
    <row r="2757" spans="1:10" x14ac:dyDescent="0.25">
      <c r="A2757" s="167">
        <v>44985</v>
      </c>
      <c r="B2757">
        <v>10</v>
      </c>
      <c r="C2757" t="s">
        <v>81</v>
      </c>
      <c r="D2757">
        <v>1</v>
      </c>
      <c r="E2757">
        <v>0</v>
      </c>
      <c r="F2757">
        <v>4</v>
      </c>
      <c r="G2757">
        <f>SUMIF(C$2:C2757,Historico_y_Forms[[#This Row],[Proyecto]],D$2:D2757)</f>
        <v>214</v>
      </c>
      <c r="H2757">
        <f>SUMIF(C$2:C2757,Historico_y_Forms[[#This Row],[Proyecto]],F$2:F2757)</f>
        <v>34</v>
      </c>
      <c r="I2757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757">
        <f>SUMIF(C$2:C2757,Historico_y_Forms[[#This Row],[Proyecto]],E$2:E2757)</f>
        <v>190</v>
      </c>
    </row>
    <row r="2758" spans="1:10" x14ac:dyDescent="0.25">
      <c r="A2758" s="167">
        <v>44985</v>
      </c>
      <c r="B2758">
        <v>23</v>
      </c>
      <c r="C2758" t="s">
        <v>142</v>
      </c>
      <c r="D2758">
        <v>0</v>
      </c>
      <c r="E2758">
        <v>0</v>
      </c>
      <c r="F2758">
        <v>0</v>
      </c>
      <c r="G2758">
        <f>SUMIF(C$2:C2758,Historico_y_Forms[[#This Row],[Proyecto]],D$2:D2758)</f>
        <v>105</v>
      </c>
      <c r="H2758">
        <f>SUMIF(C$2:C2758,Historico_y_Forms[[#This Row],[Proyecto]],F$2:F2758)</f>
        <v>4</v>
      </c>
      <c r="I27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58">
        <f>SUMIF(C$2:C2758,Historico_y_Forms[[#This Row],[Proyecto]],E$2:E2758)</f>
        <v>0</v>
      </c>
    </row>
    <row r="2759" spans="1:10" x14ac:dyDescent="0.25">
      <c r="A2759" s="167">
        <v>44985</v>
      </c>
      <c r="B2759">
        <v>24</v>
      </c>
      <c r="C2759" t="s">
        <v>143</v>
      </c>
      <c r="D2759">
        <v>0</v>
      </c>
      <c r="E2759">
        <v>0</v>
      </c>
      <c r="F2759">
        <v>0</v>
      </c>
      <c r="G2759">
        <f>SUMIF(C$2:C2759,Historico_y_Forms[[#This Row],[Proyecto]],D$2:D2759)</f>
        <v>125</v>
      </c>
      <c r="H2759">
        <f>SUMIF(C$2:C2759,Historico_y_Forms[[#This Row],[Proyecto]],F$2:F2759)</f>
        <v>23</v>
      </c>
      <c r="I275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59">
        <f>SUMIF(C$2:C2759,Historico_y_Forms[[#This Row],[Proyecto]],E$2:E2759)</f>
        <v>102</v>
      </c>
    </row>
    <row r="2760" spans="1:10" x14ac:dyDescent="0.25">
      <c r="A2760" s="167">
        <v>44985</v>
      </c>
      <c r="B2760">
        <v>25</v>
      </c>
      <c r="C2760" t="s">
        <v>92</v>
      </c>
      <c r="D2760">
        <v>3</v>
      </c>
      <c r="E2760">
        <v>3</v>
      </c>
      <c r="F2760">
        <v>0</v>
      </c>
      <c r="G2760">
        <f>SUMIF(C$2:C2760,Historico_y_Forms[[#This Row],[Proyecto]],D$2:D2760)</f>
        <v>52</v>
      </c>
      <c r="H2760">
        <f>SUMIF(C$2:C2760,Historico_y_Forms[[#This Row],[Proyecto]],F$2:F2760)</f>
        <v>0</v>
      </c>
      <c r="I2760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760">
        <f>SUMIF(C$2:C2760,Historico_y_Forms[[#This Row],[Proyecto]],E$2:E2760)</f>
        <v>35</v>
      </c>
    </row>
    <row r="2761" spans="1:10" x14ac:dyDescent="0.25">
      <c r="A2761" s="167">
        <v>44985</v>
      </c>
      <c r="B2761">
        <v>26</v>
      </c>
      <c r="C2761" t="s">
        <v>141</v>
      </c>
      <c r="D2761">
        <v>0</v>
      </c>
      <c r="E2761">
        <v>0</v>
      </c>
      <c r="F2761">
        <v>0</v>
      </c>
      <c r="G2761">
        <f>SUMIF(C$2:C2761,Historico_y_Forms[[#This Row],[Proyecto]],D$2:D2761)</f>
        <v>113</v>
      </c>
      <c r="H2761">
        <f>SUMIF(C$2:C2761,Historico_y_Forms[[#This Row],[Proyecto]],F$2:F2761)</f>
        <v>0</v>
      </c>
      <c r="I276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61">
        <f>SUMIF(C$2:C2761,Historico_y_Forms[[#This Row],[Proyecto]],E$2:E2761)</f>
        <v>107</v>
      </c>
    </row>
    <row r="2762" spans="1:10" x14ac:dyDescent="0.25">
      <c r="A2762" s="167">
        <v>44985</v>
      </c>
      <c r="B2762">
        <v>7</v>
      </c>
      <c r="C2762" t="s">
        <v>128</v>
      </c>
      <c r="D2762">
        <v>0</v>
      </c>
      <c r="E2762">
        <v>0</v>
      </c>
      <c r="F2762">
        <v>5</v>
      </c>
      <c r="G2762">
        <f>SUMIF(C$2:C2762,Historico_y_Forms[[#This Row],[Proyecto]],D$2:D2762)</f>
        <v>160</v>
      </c>
      <c r="H2762">
        <f>SUMIF(C$2:C2762,Historico_y_Forms[[#This Row],[Proyecto]],F$2:F2762)</f>
        <v>13</v>
      </c>
      <c r="I276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762">
        <f>SUMIF(C$2:C2762,Historico_y_Forms[[#This Row],[Proyecto]],E$2:E2762)</f>
        <v>160</v>
      </c>
    </row>
    <row r="2763" spans="1:10" x14ac:dyDescent="0.25">
      <c r="A2763" s="167">
        <v>44985</v>
      </c>
      <c r="B2763">
        <v>27</v>
      </c>
      <c r="C2763" t="s">
        <v>30</v>
      </c>
      <c r="D2763">
        <v>0</v>
      </c>
      <c r="E2763">
        <v>0</v>
      </c>
      <c r="F2763">
        <v>0</v>
      </c>
      <c r="G2763">
        <f>SUMIF(C$2:C2763,Historico_y_Forms[[#This Row],[Proyecto]],D$2:D2763)</f>
        <v>0</v>
      </c>
      <c r="H2763">
        <f>SUMIF(C$2:C2763,Historico_y_Forms[[#This Row],[Proyecto]],F$2:F2763)</f>
        <v>0</v>
      </c>
      <c r="I27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63">
        <f>SUMIF(C$2:C2763,Historico_y_Forms[[#This Row],[Proyecto]],E$2:E2763)</f>
        <v>0</v>
      </c>
    </row>
    <row r="2764" spans="1:10" x14ac:dyDescent="0.25">
      <c r="A2764" s="167">
        <v>44985</v>
      </c>
      <c r="B2764">
        <v>28</v>
      </c>
      <c r="C2764" t="s">
        <v>31</v>
      </c>
      <c r="D2764">
        <v>0</v>
      </c>
      <c r="E2764">
        <v>0</v>
      </c>
      <c r="F2764">
        <v>0</v>
      </c>
      <c r="G2764">
        <f>SUMIF(C$2:C2764,Historico_y_Forms[[#This Row],[Proyecto]],D$2:D2764)</f>
        <v>0</v>
      </c>
      <c r="H2764">
        <f>SUMIF(C$2:C2764,Historico_y_Forms[[#This Row],[Proyecto]],F$2:F2764)</f>
        <v>0</v>
      </c>
      <c r="I276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764">
        <f>SUMIF(C$2:C2764,Historico_y_Forms[[#This Row],[Proyecto]],E$2:E2764)</f>
        <v>0</v>
      </c>
    </row>
    <row r="2765" spans="1:10" x14ac:dyDescent="0.25">
      <c r="A2765" s="167">
        <v>44985</v>
      </c>
      <c r="B2765">
        <v>44</v>
      </c>
      <c r="C2765" t="s">
        <v>154</v>
      </c>
      <c r="D2765">
        <v>0</v>
      </c>
      <c r="E2765">
        <v>0</v>
      </c>
      <c r="F2765">
        <v>0</v>
      </c>
      <c r="G2765">
        <f>SUMIF(C$2:C2765,Historico_y_Forms[[#This Row],[Proyecto]],D$2:D2765)</f>
        <v>100</v>
      </c>
      <c r="H2765">
        <f>SUMIF(C$2:C2765,Historico_y_Forms[[#This Row],[Proyecto]],F$2:F2765)</f>
        <v>11</v>
      </c>
      <c r="I276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765">
        <f>SUMIF(C$2:C2765,Historico_y_Forms[[#This Row],[Proyecto]],E$2:E2765)</f>
        <v>96</v>
      </c>
    </row>
    <row r="2766" spans="1:10" x14ac:dyDescent="0.25">
      <c r="A2766" s="167">
        <v>44985</v>
      </c>
      <c r="B2766">
        <v>37</v>
      </c>
      <c r="C2766" t="s">
        <v>146</v>
      </c>
      <c r="D2766">
        <v>0</v>
      </c>
      <c r="E2766">
        <v>0</v>
      </c>
      <c r="F2766">
        <v>0</v>
      </c>
      <c r="G2766">
        <f>SUMIF(C$2:C2766,Historico_y_Forms[[#This Row],[Proyecto]],D$2:D2766)</f>
        <v>195</v>
      </c>
      <c r="H2766">
        <f>SUMIF(C$2:C2766,Historico_y_Forms[[#This Row],[Proyecto]],F$2:F2766)</f>
        <v>1</v>
      </c>
      <c r="I276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66">
        <f>SUMIF(C$2:C2766,Historico_y_Forms[[#This Row],[Proyecto]],E$2:E2766)</f>
        <v>196</v>
      </c>
    </row>
    <row r="2767" spans="1:10" x14ac:dyDescent="0.25">
      <c r="A2767" s="167">
        <v>44985</v>
      </c>
      <c r="B2767">
        <v>6</v>
      </c>
      <c r="C2767" t="s">
        <v>127</v>
      </c>
      <c r="D2767">
        <v>1</v>
      </c>
      <c r="E2767">
        <v>0</v>
      </c>
      <c r="F2767">
        <v>0</v>
      </c>
      <c r="G2767">
        <f>SUMIF(C$2:C2767,Historico_y_Forms[[#This Row],[Proyecto]],D$2:D2767)</f>
        <v>218</v>
      </c>
      <c r="H2767">
        <f>SUMIF(C$2:C2767,Historico_y_Forms[[#This Row],[Proyecto]],F$2:F2767)</f>
        <v>40</v>
      </c>
      <c r="I276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67">
        <f>SUMIF(C$2:C2767,Historico_y_Forms[[#This Row],[Proyecto]],E$2:E2767)</f>
        <v>180</v>
      </c>
    </row>
    <row r="2768" spans="1:10" x14ac:dyDescent="0.25">
      <c r="A2768" s="167">
        <v>44985</v>
      </c>
      <c r="B2768">
        <v>5</v>
      </c>
      <c r="C2768" t="s">
        <v>125</v>
      </c>
      <c r="D2768">
        <v>0</v>
      </c>
      <c r="E2768">
        <v>0</v>
      </c>
      <c r="F2768">
        <v>0</v>
      </c>
      <c r="G2768">
        <f>SUMIF(C$2:C2768,Historico_y_Forms[[#This Row],[Proyecto]],D$2:D2768)</f>
        <v>247</v>
      </c>
      <c r="H2768">
        <f>SUMIF(C$2:C2768,Historico_y_Forms[[#This Row],[Proyecto]],F$2:F2768)</f>
        <v>31</v>
      </c>
      <c r="I27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68">
        <f>SUMIF(C$2:C2768,Historico_y_Forms[[#This Row],[Proyecto]],E$2:E2768)</f>
        <v>216</v>
      </c>
    </row>
    <row r="2769" spans="1:10" x14ac:dyDescent="0.25">
      <c r="A2769" s="167">
        <v>44985</v>
      </c>
      <c r="B2769">
        <v>38</v>
      </c>
      <c r="C2769" t="s">
        <v>147</v>
      </c>
      <c r="D2769">
        <v>0</v>
      </c>
      <c r="E2769">
        <v>0</v>
      </c>
      <c r="F2769">
        <v>0</v>
      </c>
      <c r="G2769">
        <f>SUMIF(C$2:C2769,Historico_y_Forms[[#This Row],[Proyecto]],D$2:D2769)</f>
        <v>196</v>
      </c>
      <c r="H2769">
        <f>SUMIF(C$2:C2769,Historico_y_Forms[[#This Row],[Proyecto]],F$2:F2769)</f>
        <v>5</v>
      </c>
      <c r="I27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769">
        <f>SUMIF(C$2:C2769,Historico_y_Forms[[#This Row],[Proyecto]],E$2:E2769)</f>
        <v>0</v>
      </c>
    </row>
    <row r="2770" spans="1:10" x14ac:dyDescent="0.25">
      <c r="A2770" s="167">
        <v>44985</v>
      </c>
      <c r="B2770">
        <v>4</v>
      </c>
      <c r="C2770" t="s">
        <v>126</v>
      </c>
      <c r="D2770">
        <v>0</v>
      </c>
      <c r="E2770">
        <v>0</v>
      </c>
      <c r="F2770">
        <v>0</v>
      </c>
      <c r="G2770">
        <f>SUMIF(C$2:C2770,Historico_y_Forms[[#This Row],[Proyecto]],D$2:D2770)</f>
        <v>289</v>
      </c>
      <c r="H2770">
        <f>SUMIF(C$2:C2770,Historico_y_Forms[[#This Row],[Proyecto]],F$2:F2770)</f>
        <v>49</v>
      </c>
      <c r="I27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70">
        <f>SUMIF(C$2:C2770,Historico_y_Forms[[#This Row],[Proyecto]],E$2:E2770)</f>
        <v>8791</v>
      </c>
    </row>
    <row r="2771" spans="1:10" x14ac:dyDescent="0.25">
      <c r="A2771" s="167">
        <v>44985</v>
      </c>
      <c r="B2771">
        <v>8</v>
      </c>
      <c r="C2771" t="s">
        <v>77</v>
      </c>
      <c r="D2771">
        <v>1</v>
      </c>
      <c r="E2771">
        <v>2</v>
      </c>
      <c r="F2771">
        <v>1</v>
      </c>
      <c r="G2771">
        <f>SUMIF(C$2:C2771,Historico_y_Forms[[#This Row],[Proyecto]],D$2:D2771)</f>
        <v>184</v>
      </c>
      <c r="H2771">
        <f>SUMIF(C$2:C2771,Historico_y_Forms[[#This Row],[Proyecto]],F$2:F2771)</f>
        <v>35</v>
      </c>
      <c r="I2771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771">
        <f>SUMIF(C$2:C2771,Historico_y_Forms[[#This Row],[Proyecto]],E$2:E2771)</f>
        <v>157</v>
      </c>
    </row>
    <row r="2772" spans="1:10" x14ac:dyDescent="0.25">
      <c r="A2772" s="167">
        <v>44985</v>
      </c>
      <c r="B2772">
        <v>18</v>
      </c>
      <c r="C2772" t="s">
        <v>152</v>
      </c>
      <c r="D2772">
        <v>0</v>
      </c>
      <c r="E2772">
        <v>0</v>
      </c>
      <c r="F2772">
        <v>0</v>
      </c>
      <c r="G2772">
        <f>SUMIF(C$2:C2772,Historico_y_Forms[[#This Row],[Proyecto]],D$2:D2772)</f>
        <v>174</v>
      </c>
      <c r="H2772">
        <f>SUMIF(C$2:C2772,Historico_y_Forms[[#This Row],[Proyecto]],F$2:F2772)</f>
        <v>10</v>
      </c>
      <c r="I277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72">
        <f>SUMIF(C$2:C2772,Historico_y_Forms[[#This Row],[Proyecto]],E$2:E2772)</f>
        <v>176</v>
      </c>
    </row>
    <row r="2773" spans="1:10" x14ac:dyDescent="0.25">
      <c r="A2773" s="167">
        <v>44985</v>
      </c>
      <c r="B2773">
        <v>19</v>
      </c>
      <c r="C2773" t="s">
        <v>138</v>
      </c>
      <c r="D2773">
        <v>0</v>
      </c>
      <c r="E2773">
        <v>0</v>
      </c>
      <c r="F2773">
        <v>0</v>
      </c>
      <c r="G2773">
        <f>SUMIF(C$2:C2773,Historico_y_Forms[[#This Row],[Proyecto]],D$2:D2773)</f>
        <v>202</v>
      </c>
      <c r="H2773">
        <f>SUMIF(C$2:C2773,Historico_y_Forms[[#This Row],[Proyecto]],F$2:F2773)</f>
        <v>26</v>
      </c>
      <c r="I27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73">
        <f>SUMIF(C$2:C2773,Historico_y_Forms[[#This Row],[Proyecto]],E$2:E2773)</f>
        <v>176</v>
      </c>
    </row>
    <row r="2774" spans="1:10" x14ac:dyDescent="0.25">
      <c r="A2774" s="167">
        <v>44985</v>
      </c>
      <c r="B2774">
        <v>20</v>
      </c>
      <c r="C2774" t="s">
        <v>88</v>
      </c>
      <c r="D2774">
        <v>0</v>
      </c>
      <c r="E2774">
        <v>1</v>
      </c>
      <c r="F2774">
        <v>1</v>
      </c>
      <c r="G2774">
        <f>SUMIF(C$2:C2774,Historico_y_Forms[[#This Row],[Proyecto]],D$2:D2774)</f>
        <v>200</v>
      </c>
      <c r="H2774">
        <f>SUMIF(C$2:C2774,Historico_y_Forms[[#This Row],[Proyecto]],F$2:F2774)</f>
        <v>34</v>
      </c>
      <c r="I27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74">
        <f>SUMIF(C$2:C2774,Historico_y_Forms[[#This Row],[Proyecto]],E$2:E2774)</f>
        <v>158</v>
      </c>
    </row>
    <row r="2775" spans="1:10" x14ac:dyDescent="0.25">
      <c r="A2775" s="167">
        <v>44985</v>
      </c>
      <c r="B2775">
        <v>45</v>
      </c>
      <c r="C2775" t="s">
        <v>155</v>
      </c>
      <c r="D2775">
        <v>0</v>
      </c>
      <c r="E2775">
        <v>0</v>
      </c>
      <c r="F2775">
        <v>0</v>
      </c>
      <c r="G2775">
        <f>SUMIF(C$2:C2775,Historico_y_Forms[[#This Row],[Proyecto]],D$2:D2775)</f>
        <v>133</v>
      </c>
      <c r="H2775">
        <f>SUMIF(C$2:C2775,Historico_y_Forms[[#This Row],[Proyecto]],F$2:F2775)</f>
        <v>2</v>
      </c>
      <c r="I277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775">
        <f>SUMIF(C$2:C2775,Historico_y_Forms[[#This Row],[Proyecto]],E$2:E2775)</f>
        <v>0</v>
      </c>
    </row>
    <row r="2776" spans="1:10" x14ac:dyDescent="0.25">
      <c r="A2776" s="167">
        <v>44985</v>
      </c>
      <c r="B2776">
        <v>31</v>
      </c>
      <c r="C2776" t="s">
        <v>97</v>
      </c>
      <c r="D2776">
        <v>0</v>
      </c>
      <c r="E2776">
        <v>0</v>
      </c>
      <c r="F2776">
        <v>0</v>
      </c>
      <c r="G2776">
        <f>SUMIF(C$2:C2776,Historico_y_Forms[[#This Row],[Proyecto]],D$2:D2776)</f>
        <v>0</v>
      </c>
      <c r="H2776">
        <f>SUMIF(C$2:C2776,Historico_y_Forms[[#This Row],[Proyecto]],F$2:F2776)</f>
        <v>0</v>
      </c>
      <c r="I277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776">
        <f>SUMIF(C$2:C2776,Historico_y_Forms[[#This Row],[Proyecto]],E$2:E2776)</f>
        <v>0</v>
      </c>
    </row>
    <row r="2777" spans="1:10" x14ac:dyDescent="0.25">
      <c r="A2777" s="167">
        <v>44985</v>
      </c>
      <c r="B2777">
        <v>32</v>
      </c>
      <c r="C2777" t="s">
        <v>100</v>
      </c>
      <c r="D2777">
        <v>28</v>
      </c>
      <c r="E2777">
        <v>18</v>
      </c>
      <c r="F2777">
        <v>0</v>
      </c>
      <c r="G2777">
        <f>SUMIF(C$2:C2777,Historico_y_Forms[[#This Row],[Proyecto]],D$2:D2777)</f>
        <v>74</v>
      </c>
      <c r="H2777">
        <f>SUMIF(C$2:C2777,Historico_y_Forms[[#This Row],[Proyecto]],F$2:F2777)</f>
        <v>0</v>
      </c>
      <c r="I2777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2777">
        <f>SUMIF(C$2:C2777,Historico_y_Forms[[#This Row],[Proyecto]],E$2:E2777)</f>
        <v>54</v>
      </c>
    </row>
    <row r="2778" spans="1:10" x14ac:dyDescent="0.25">
      <c r="A2778" s="167">
        <v>44985</v>
      </c>
      <c r="B2778">
        <v>33</v>
      </c>
      <c r="C2778" t="s">
        <v>101</v>
      </c>
      <c r="D2778">
        <v>1</v>
      </c>
      <c r="E2778">
        <v>18</v>
      </c>
      <c r="F2778">
        <v>3</v>
      </c>
      <c r="G2778">
        <f>SUMIF(C$2:C2778,Historico_y_Forms[[#This Row],[Proyecto]],D$2:D2778)</f>
        <v>170</v>
      </c>
      <c r="H2778">
        <f>SUMIF(C$2:C2778,Historico_y_Forms[[#This Row],[Proyecto]],F$2:F2778)</f>
        <v>4</v>
      </c>
      <c r="I2778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778">
        <f>SUMIF(C$2:C2778,Historico_y_Forms[[#This Row],[Proyecto]],E$2:E2778)</f>
        <v>98</v>
      </c>
    </row>
    <row r="2779" spans="1:10" x14ac:dyDescent="0.25">
      <c r="A2779" s="167">
        <v>44985</v>
      </c>
      <c r="B2779">
        <v>34</v>
      </c>
      <c r="C2779" t="s">
        <v>102</v>
      </c>
      <c r="D2779">
        <v>1</v>
      </c>
      <c r="E2779">
        <v>13</v>
      </c>
      <c r="F2779">
        <v>1</v>
      </c>
      <c r="G2779">
        <f>SUMIF(C$2:C2779,Historico_y_Forms[[#This Row],[Proyecto]],D$2:D2779)</f>
        <v>183</v>
      </c>
      <c r="H2779">
        <f>SUMIF(C$2:C2779,Historico_y_Forms[[#This Row],[Proyecto]],F$2:F2779)</f>
        <v>1</v>
      </c>
      <c r="I277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779">
        <f>SUMIF(C$2:C2779,Historico_y_Forms[[#This Row],[Proyecto]],E$2:E2779)</f>
        <v>184</v>
      </c>
    </row>
    <row r="2780" spans="1:10" x14ac:dyDescent="0.25">
      <c r="A2780" s="167">
        <v>44985</v>
      </c>
      <c r="B2780">
        <v>29</v>
      </c>
      <c r="C2780" t="s">
        <v>32</v>
      </c>
      <c r="D2780">
        <v>0</v>
      </c>
      <c r="E2780">
        <v>0</v>
      </c>
      <c r="F2780">
        <v>0</v>
      </c>
      <c r="G2780">
        <f>SUMIF(C$2:C2780,Historico_y_Forms[[#This Row],[Proyecto]],D$2:D2780)</f>
        <v>0</v>
      </c>
      <c r="H2780">
        <f>SUMIF(C$2:C2780,Historico_y_Forms[[#This Row],[Proyecto]],F$2:F2780)</f>
        <v>0</v>
      </c>
      <c r="I278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80">
        <f>SUMIF(C$2:C2780,Historico_y_Forms[[#This Row],[Proyecto]],E$2:E2780)</f>
        <v>0</v>
      </c>
    </row>
    <row r="2781" spans="1:10" x14ac:dyDescent="0.25">
      <c r="A2781" s="167">
        <v>44985</v>
      </c>
      <c r="B2781">
        <v>30</v>
      </c>
      <c r="C2781" t="s">
        <v>33</v>
      </c>
      <c r="D2781">
        <v>0</v>
      </c>
      <c r="E2781">
        <v>0</v>
      </c>
      <c r="F2781">
        <v>0</v>
      </c>
      <c r="G2781">
        <f>SUMIF(C$2:C2781,Historico_y_Forms[[#This Row],[Proyecto]],D$2:D2781)</f>
        <v>0</v>
      </c>
      <c r="H2781">
        <f>SUMIF(C$2:C2781,Historico_y_Forms[[#This Row],[Proyecto]],F$2:F2781)</f>
        <v>0</v>
      </c>
      <c r="I278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781">
        <f>SUMIF(C$2:C2781,Historico_y_Forms[[#This Row],[Proyecto]],E$2:E2781)</f>
        <v>0</v>
      </c>
    </row>
    <row r="2782" spans="1:10" x14ac:dyDescent="0.25">
      <c r="A2782" s="167">
        <v>44985</v>
      </c>
      <c r="B2782">
        <v>9</v>
      </c>
      <c r="C2782" t="s">
        <v>130</v>
      </c>
      <c r="D2782">
        <v>3</v>
      </c>
      <c r="E2782">
        <v>7</v>
      </c>
      <c r="F2782">
        <v>1</v>
      </c>
      <c r="G2782">
        <f>SUMIF(C$2:C2782,Historico_y_Forms[[#This Row],[Proyecto]],D$2:D2782)</f>
        <v>194</v>
      </c>
      <c r="H2782">
        <f>SUMIF(C$2:C2782,Historico_y_Forms[[#This Row],[Proyecto]],F$2:F2782)</f>
        <v>7</v>
      </c>
      <c r="I2782">
        <f>VLOOKUP(Historico_y_Forms[[#This Row],[Proyecto]],Dim_Proyectos[[#All],[Proyecto]:[Fecha de terminacion]],5,0)-Historico_y_Forms[[#This Row],[Ventas acumuladas]]+Historico_y_Forms[[#This Row],[Desistimientos acumulados]]</f>
        <v>161</v>
      </c>
      <c r="J2782">
        <f>SUMIF(C$2:C2782,Historico_y_Forms[[#This Row],[Proyecto]],E$2:E2782)</f>
        <v>188</v>
      </c>
    </row>
    <row r="2783" spans="1:10" x14ac:dyDescent="0.25">
      <c r="A2783" s="167">
        <v>44985</v>
      </c>
      <c r="B2783">
        <v>35</v>
      </c>
      <c r="C2783" t="s">
        <v>144</v>
      </c>
      <c r="D2783">
        <v>6</v>
      </c>
      <c r="E2783">
        <v>6</v>
      </c>
      <c r="F2783">
        <v>0</v>
      </c>
      <c r="G2783">
        <f>SUMIF(C$2:C2783,Historico_y_Forms[[#This Row],[Proyecto]],D$2:D2783)</f>
        <v>106</v>
      </c>
      <c r="H2783">
        <f>SUMIF(C$2:C2783,Historico_y_Forms[[#This Row],[Proyecto]],F$2:F2783)</f>
        <v>0</v>
      </c>
      <c r="I2783">
        <f>VLOOKUP(Historico_y_Forms[[#This Row],[Proyecto]],Dim_Proyectos[[#All],[Proyecto]:[Fecha de terminacion]],5,0)-Historico_y_Forms[[#This Row],[Ventas acumuladas]]+Historico_y_Forms[[#This Row],[Desistimientos acumulados]]</f>
        <v>44</v>
      </c>
      <c r="J2783">
        <f>SUMIF(C$2:C2783,Historico_y_Forms[[#This Row],[Proyecto]],E$2:E2783)</f>
        <v>92</v>
      </c>
    </row>
    <row r="2784" spans="1:10" x14ac:dyDescent="0.25">
      <c r="A2784" s="167">
        <v>44985</v>
      </c>
      <c r="B2784">
        <v>42</v>
      </c>
      <c r="C2784" t="s">
        <v>151</v>
      </c>
      <c r="D2784">
        <v>0</v>
      </c>
      <c r="E2784">
        <v>0</v>
      </c>
      <c r="F2784">
        <v>0</v>
      </c>
      <c r="G2784">
        <f>SUMIF(C$2:C2784,Historico_y_Forms[[#This Row],[Proyecto]],D$2:D2784)</f>
        <v>321</v>
      </c>
      <c r="H2784">
        <f>SUMIF(C$2:C2784,Historico_y_Forms[[#This Row],[Proyecto]],F$2:F2784)</f>
        <v>15</v>
      </c>
      <c r="I27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784">
        <f>SUMIF(C$2:C2784,Historico_y_Forms[[#This Row],[Proyecto]],E$2:E2784)</f>
        <v>250</v>
      </c>
    </row>
    <row r="2785" spans="1:10" x14ac:dyDescent="0.25">
      <c r="A2785" s="167">
        <v>44985</v>
      </c>
      <c r="B2785">
        <v>39</v>
      </c>
      <c r="C2785" t="s">
        <v>178</v>
      </c>
      <c r="D2785">
        <v>0</v>
      </c>
      <c r="E2785">
        <v>0</v>
      </c>
      <c r="F2785">
        <v>0</v>
      </c>
      <c r="G2785">
        <f>SUMIF(C$2:C2785,Historico_y_Forms[[#This Row],[Proyecto]],D$2:D2785)</f>
        <v>184</v>
      </c>
      <c r="H2785">
        <f>SUMIF(C$2:C2785,Historico_y_Forms[[#This Row],[Proyecto]],F$2:F2785)</f>
        <v>12</v>
      </c>
      <c r="I278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785">
        <f>SUMIF(C$2:C2785,Historico_y_Forms[[#This Row],[Proyecto]],E$2:E2785)</f>
        <v>149</v>
      </c>
    </row>
    <row r="2786" spans="1:10" x14ac:dyDescent="0.25">
      <c r="A2786" s="167">
        <v>44985</v>
      </c>
      <c r="B2786">
        <v>36</v>
      </c>
      <c r="C2786" t="s">
        <v>145</v>
      </c>
      <c r="D2786">
        <v>0</v>
      </c>
      <c r="E2786">
        <v>0</v>
      </c>
      <c r="F2786">
        <v>0</v>
      </c>
      <c r="G2786">
        <f>SUMIF(C$2:C2786,Historico_y_Forms[[#This Row],[Proyecto]],D$2:D2786)</f>
        <v>243</v>
      </c>
      <c r="H2786">
        <f>SUMIF(C$2:C2786,Historico_y_Forms[[#This Row],[Proyecto]],F$2:F2786)</f>
        <v>11</v>
      </c>
      <c r="I27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86">
        <f>SUMIF(C$2:C2786,Historico_y_Forms[[#This Row],[Proyecto]],E$2:E2786)</f>
        <v>240</v>
      </c>
    </row>
    <row r="2787" spans="1:10" x14ac:dyDescent="0.25">
      <c r="A2787" s="167">
        <v>44985</v>
      </c>
      <c r="B2787">
        <v>43</v>
      </c>
      <c r="C2787" t="s">
        <v>153</v>
      </c>
      <c r="D2787">
        <v>0</v>
      </c>
      <c r="E2787">
        <v>0</v>
      </c>
      <c r="F2787">
        <v>0</v>
      </c>
      <c r="G2787">
        <f>SUMIF(C$2:C2787,Historico_y_Forms[[#This Row],[Proyecto]],D$2:D2787)</f>
        <v>89</v>
      </c>
      <c r="H2787">
        <f>SUMIF(C$2:C2787,Historico_y_Forms[[#This Row],[Proyecto]],F$2:F2787)</f>
        <v>6</v>
      </c>
      <c r="I278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787">
        <f>SUMIF(C$2:C2787,Historico_y_Forms[[#This Row],[Proyecto]],E$2:E2787)</f>
        <v>24</v>
      </c>
    </row>
    <row r="2788" spans="1:10" x14ac:dyDescent="0.25">
      <c r="A2788" s="167">
        <v>44985</v>
      </c>
      <c r="B2788">
        <v>21</v>
      </c>
      <c r="C2788" t="s">
        <v>139</v>
      </c>
      <c r="D2788">
        <v>1</v>
      </c>
      <c r="E2788">
        <v>2</v>
      </c>
      <c r="F2788">
        <v>0</v>
      </c>
      <c r="G2788">
        <f>SUMIF(C$2:C2788,Historico_y_Forms[[#This Row],[Proyecto]],D$2:D2788)</f>
        <v>70</v>
      </c>
      <c r="H2788">
        <f>SUMIF(C$2:C2788,Historico_y_Forms[[#This Row],[Proyecto]],F$2:F2788)</f>
        <v>7</v>
      </c>
      <c r="I2788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2788">
        <f>SUMIF(C$2:C2788,Historico_y_Forms[[#This Row],[Proyecto]],E$2:E2788)</f>
        <v>62</v>
      </c>
    </row>
    <row r="2789" spans="1:10" x14ac:dyDescent="0.25">
      <c r="A2789" s="167">
        <v>44985</v>
      </c>
      <c r="B2789">
        <v>2</v>
      </c>
      <c r="C2789" t="s">
        <v>51</v>
      </c>
      <c r="D2789">
        <v>11</v>
      </c>
      <c r="E2789">
        <v>0</v>
      </c>
      <c r="F2789">
        <v>2</v>
      </c>
      <c r="G2789">
        <f>SUMIF(C$2:C2789,Historico_y_Forms[[#This Row],[Proyecto]],D$2:D2789)</f>
        <v>277</v>
      </c>
      <c r="H2789">
        <f>SUMIF(C$2:C2789,Historico_y_Forms[[#This Row],[Proyecto]],F$2:F2789)</f>
        <v>60</v>
      </c>
      <c r="I278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789">
        <f>SUMIF(C$2:C2789,Historico_y_Forms[[#This Row],[Proyecto]],E$2:E2789)</f>
        <v>228</v>
      </c>
    </row>
    <row r="2790" spans="1:10" x14ac:dyDescent="0.25">
      <c r="A2790" s="167">
        <v>44985</v>
      </c>
      <c r="B2790">
        <v>3</v>
      </c>
      <c r="C2790" t="s">
        <v>52</v>
      </c>
      <c r="D2790">
        <v>0</v>
      </c>
      <c r="E2790">
        <v>0</v>
      </c>
      <c r="F2790">
        <v>1</v>
      </c>
      <c r="G2790">
        <f>SUMIF(C$2:C2790,Historico_y_Forms[[#This Row],[Proyecto]],D$2:D2790)</f>
        <v>353</v>
      </c>
      <c r="H2790">
        <f>SUMIF(C$2:C2790,Historico_y_Forms[[#This Row],[Proyecto]],F$2:F2790)</f>
        <v>45</v>
      </c>
      <c r="I2790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790">
        <f>SUMIF(C$2:C2790,Historico_y_Forms[[#This Row],[Proyecto]],E$2:E2790)</f>
        <v>372</v>
      </c>
    </row>
    <row r="2791" spans="1:10" x14ac:dyDescent="0.25">
      <c r="A2791" s="167">
        <v>44985</v>
      </c>
      <c r="B2791">
        <v>1</v>
      </c>
      <c r="C2791" t="s">
        <v>50</v>
      </c>
      <c r="D2791">
        <v>0</v>
      </c>
      <c r="E2791">
        <v>0</v>
      </c>
      <c r="F2791">
        <v>0</v>
      </c>
      <c r="G2791">
        <f>SUMIF(C$2:C2791,Historico_y_Forms[[#This Row],[Proyecto]],D$2:D2791)</f>
        <v>616</v>
      </c>
      <c r="H2791">
        <f>SUMIF(C$2:C2791,Historico_y_Forms[[#This Row],[Proyecto]],F$2:F2791)</f>
        <v>124</v>
      </c>
      <c r="I27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91">
        <f>SUMIF(C$2:C2791,Historico_y_Forms[[#This Row],[Proyecto]],E$2:E2791)</f>
        <v>492</v>
      </c>
    </row>
    <row r="2792" spans="1:10" x14ac:dyDescent="0.25">
      <c r="A2792" s="167">
        <v>45016</v>
      </c>
      <c r="B2792">
        <v>22</v>
      </c>
      <c r="C2792" t="s">
        <v>140</v>
      </c>
      <c r="D2792">
        <v>1</v>
      </c>
      <c r="E2792">
        <v>2</v>
      </c>
      <c r="F2792">
        <v>0</v>
      </c>
      <c r="G2792">
        <f>SUMIF(C$2:C2792,Historico_y_Forms[[#This Row],[Proyecto]],D$2:D2792)</f>
        <v>42</v>
      </c>
      <c r="H2792">
        <f>SUMIF(C$2:C2792,Historico_y_Forms[[#This Row],[Proyecto]],F$2:F2792)</f>
        <v>4</v>
      </c>
      <c r="I2792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2792">
        <f>SUMIF(C$2:C2792,Historico_y_Forms[[#This Row],[Proyecto]],E$2:E2792)</f>
        <v>72</v>
      </c>
    </row>
    <row r="2793" spans="1:10" x14ac:dyDescent="0.25">
      <c r="A2793" s="167">
        <v>45016</v>
      </c>
      <c r="B2793">
        <v>16</v>
      </c>
      <c r="C2793" t="s">
        <v>136</v>
      </c>
      <c r="D2793">
        <v>1</v>
      </c>
      <c r="E2793">
        <v>2</v>
      </c>
      <c r="F2793">
        <v>0</v>
      </c>
      <c r="G2793">
        <f>SUMIF(C$2:C2793,Historico_y_Forms[[#This Row],[Proyecto]],D$2:D2793)</f>
        <v>1</v>
      </c>
      <c r="H2793">
        <f>SUMIF(C$2:C2793,Historico_y_Forms[[#This Row],[Proyecto]],F$2:F2793)</f>
        <v>0</v>
      </c>
      <c r="I2793">
        <f>VLOOKUP(Historico_y_Forms[[#This Row],[Proyecto]],Dim_Proyectos[[#All],[Proyecto]:[Fecha de terminacion]],5,0)-Historico_y_Forms[[#This Row],[Ventas acumuladas]]+Historico_y_Forms[[#This Row],[Desistimientos acumulados]]</f>
        <v>149</v>
      </c>
      <c r="J2793">
        <f>SUMIF(C$2:C2793,Historico_y_Forms[[#This Row],[Proyecto]],E$2:E2793)</f>
        <v>2</v>
      </c>
    </row>
    <row r="2794" spans="1:10" x14ac:dyDescent="0.25">
      <c r="A2794" s="167">
        <v>45016</v>
      </c>
      <c r="B2794">
        <v>17</v>
      </c>
      <c r="C2794" t="s">
        <v>137</v>
      </c>
      <c r="D2794">
        <v>2</v>
      </c>
      <c r="E2794">
        <v>2</v>
      </c>
      <c r="F2794">
        <v>0</v>
      </c>
      <c r="G2794">
        <f>SUMIF(C$2:C2794,Historico_y_Forms[[#This Row],[Proyecto]],D$2:D2794)</f>
        <v>2</v>
      </c>
      <c r="H2794">
        <f>SUMIF(C$2:C2794,Historico_y_Forms[[#This Row],[Proyecto]],F$2:F2794)</f>
        <v>0</v>
      </c>
      <c r="I2794">
        <f>VLOOKUP(Historico_y_Forms[[#This Row],[Proyecto]],Dim_Proyectos[[#All],[Proyecto]:[Fecha de terminacion]],5,0)-Historico_y_Forms[[#This Row],[Ventas acumuladas]]+Historico_y_Forms[[#This Row],[Desistimientos acumulados]]</f>
        <v>148</v>
      </c>
      <c r="J2794">
        <f>SUMIF(C$2:C2794,Historico_y_Forms[[#This Row],[Proyecto]],E$2:E2794)</f>
        <v>2</v>
      </c>
    </row>
    <row r="2795" spans="1:10" x14ac:dyDescent="0.25">
      <c r="A2795" s="167">
        <v>45016</v>
      </c>
      <c r="B2795">
        <v>11</v>
      </c>
      <c r="C2795" t="s">
        <v>131</v>
      </c>
      <c r="D2795">
        <v>5</v>
      </c>
      <c r="E2795">
        <v>8</v>
      </c>
      <c r="F2795">
        <v>3</v>
      </c>
      <c r="G2795">
        <f>SUMIF(C$2:C2795,Historico_y_Forms[[#This Row],[Proyecto]],D$2:D2795)</f>
        <v>592</v>
      </c>
      <c r="H2795">
        <f>SUMIF(C$2:C2795,Historico_y_Forms[[#This Row],[Proyecto]],F$2:F2795)</f>
        <v>233</v>
      </c>
      <c r="I2795">
        <f>VLOOKUP(Historico_y_Forms[[#This Row],[Proyecto]],Dim_Proyectos[[#All],[Proyecto]:[Fecha de terminacion]],5,0)-Historico_y_Forms[[#This Row],[Ventas acumuladas]]+Historico_y_Forms[[#This Row],[Desistimientos acumulados]]</f>
        <v>254</v>
      </c>
      <c r="J2795">
        <f>SUMIF(C$2:C2795,Historico_y_Forms[[#This Row],[Proyecto]],E$2:E2795)</f>
        <v>575</v>
      </c>
    </row>
    <row r="2796" spans="1:10" x14ac:dyDescent="0.25">
      <c r="A2796" s="167">
        <v>45016</v>
      </c>
      <c r="B2796">
        <v>40</v>
      </c>
      <c r="C2796" t="s">
        <v>149</v>
      </c>
      <c r="D2796">
        <v>0</v>
      </c>
      <c r="E2796">
        <v>0</v>
      </c>
      <c r="F2796">
        <v>0</v>
      </c>
      <c r="G2796">
        <f>SUMIF(C$2:C2796,Historico_y_Forms[[#This Row],[Proyecto]],D$2:D2796)</f>
        <v>396</v>
      </c>
      <c r="H2796">
        <f>SUMIF(C$2:C2796,Historico_y_Forms[[#This Row],[Proyecto]],F$2:F2796)</f>
        <v>0</v>
      </c>
      <c r="I27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796">
        <f>SUMIF(C$2:C2796,Historico_y_Forms[[#This Row],[Proyecto]],E$2:E2796)</f>
        <v>0</v>
      </c>
    </row>
    <row r="2797" spans="1:10" x14ac:dyDescent="0.25">
      <c r="A2797" s="167">
        <v>45016</v>
      </c>
      <c r="B2797">
        <v>12</v>
      </c>
      <c r="C2797" t="s">
        <v>132</v>
      </c>
      <c r="D2797">
        <v>3</v>
      </c>
      <c r="E2797">
        <v>15</v>
      </c>
      <c r="F2797">
        <v>1</v>
      </c>
      <c r="G2797">
        <f>SUMIF(C$2:C2797,Historico_y_Forms[[#This Row],[Proyecto]],D$2:D2797)</f>
        <v>83</v>
      </c>
      <c r="H2797">
        <f>SUMIF(C$2:C2797,Historico_y_Forms[[#This Row],[Proyecto]],F$2:F2797)</f>
        <v>2</v>
      </c>
      <c r="I2797">
        <f>VLOOKUP(Historico_y_Forms[[#This Row],[Proyecto]],Dim_Proyectos[[#All],[Proyecto]:[Fecha de terminacion]],5,0)-Historico_y_Forms[[#This Row],[Ventas acumuladas]]+Historico_y_Forms[[#This Row],[Desistimientos acumulados]]</f>
        <v>259</v>
      </c>
      <c r="J2797">
        <f>SUMIF(C$2:C2797,Historico_y_Forms[[#This Row],[Proyecto]],E$2:E2797)</f>
        <v>150</v>
      </c>
    </row>
    <row r="2798" spans="1:10" x14ac:dyDescent="0.25">
      <c r="A2798" s="167">
        <v>45016</v>
      </c>
      <c r="B2798">
        <v>13</v>
      </c>
      <c r="C2798" t="s">
        <v>133</v>
      </c>
      <c r="D2798">
        <v>5</v>
      </c>
      <c r="E2798">
        <v>10</v>
      </c>
      <c r="F2798">
        <v>7</v>
      </c>
      <c r="G2798">
        <f>SUMIF(C$2:C2798,Historico_y_Forms[[#This Row],[Proyecto]],D$2:D2798)</f>
        <v>354</v>
      </c>
      <c r="H2798">
        <f>SUMIF(C$2:C2798,Historico_y_Forms[[#This Row],[Proyecto]],F$2:F2798)</f>
        <v>63</v>
      </c>
      <c r="I279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798">
        <f>SUMIF(C$2:C2798,Historico_y_Forms[[#This Row],[Proyecto]],E$2:E2798)</f>
        <v>250</v>
      </c>
    </row>
    <row r="2799" spans="1:10" x14ac:dyDescent="0.25">
      <c r="A2799" s="167">
        <v>45016</v>
      </c>
      <c r="B2799">
        <v>14</v>
      </c>
      <c r="C2799" t="s">
        <v>134</v>
      </c>
      <c r="D2799">
        <v>6</v>
      </c>
      <c r="E2799">
        <v>0</v>
      </c>
      <c r="F2799">
        <v>3</v>
      </c>
      <c r="G2799">
        <f>SUMIF(C$2:C2799,Historico_y_Forms[[#This Row],[Proyecto]],D$2:D2799)</f>
        <v>193</v>
      </c>
      <c r="H2799">
        <f>SUMIF(C$2:C2799,Historico_y_Forms[[#This Row],[Proyecto]],F$2:F2799)</f>
        <v>18</v>
      </c>
      <c r="I279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799">
        <f>SUMIF(C$2:C2799,Historico_y_Forms[[#This Row],[Proyecto]],E$2:E2799)</f>
        <v>180</v>
      </c>
    </row>
    <row r="2800" spans="1:10" x14ac:dyDescent="0.25">
      <c r="A2800" s="167">
        <v>45016</v>
      </c>
      <c r="B2800">
        <v>15</v>
      </c>
      <c r="C2800" t="s">
        <v>135</v>
      </c>
      <c r="D2800">
        <v>12</v>
      </c>
      <c r="E2800">
        <v>12</v>
      </c>
      <c r="F2800">
        <v>1</v>
      </c>
      <c r="G2800">
        <f>SUMIF(C$2:C2800,Historico_y_Forms[[#This Row],[Proyecto]],D$2:D2800)</f>
        <v>120</v>
      </c>
      <c r="H2800">
        <f>SUMIF(C$2:C2800,Historico_y_Forms[[#This Row],[Proyecto]],F$2:F2800)</f>
        <v>5</v>
      </c>
      <c r="I2800">
        <f>VLOOKUP(Historico_y_Forms[[#This Row],[Proyecto]],Dim_Proyectos[[#All],[Proyecto]:[Fecha de terminacion]],5,0)-Historico_y_Forms[[#This Row],[Ventas acumuladas]]+Historico_y_Forms[[#This Row],[Desistimientos acumulados]]</f>
        <v>189</v>
      </c>
      <c r="J2800">
        <f>SUMIF(C$2:C2800,Historico_y_Forms[[#This Row],[Proyecto]],E$2:E2800)</f>
        <v>115</v>
      </c>
    </row>
    <row r="2801" spans="1:10" x14ac:dyDescent="0.25">
      <c r="A2801" s="167">
        <v>45016</v>
      </c>
      <c r="B2801">
        <v>41</v>
      </c>
      <c r="C2801" t="s">
        <v>150</v>
      </c>
      <c r="D2801">
        <v>0</v>
      </c>
      <c r="E2801">
        <v>0</v>
      </c>
      <c r="F2801">
        <v>0</v>
      </c>
      <c r="G2801">
        <f>SUMIF(C$2:C2801,Historico_y_Forms[[#This Row],[Proyecto]],D$2:D2801)</f>
        <v>158</v>
      </c>
      <c r="H2801">
        <f>SUMIF(C$2:C2801,Historico_y_Forms[[#This Row],[Proyecto]],F$2:F2801)</f>
        <v>2</v>
      </c>
      <c r="I28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01">
        <f>SUMIF(C$2:C2801,Historico_y_Forms[[#This Row],[Proyecto]],E$2:E2801)</f>
        <v>156</v>
      </c>
    </row>
    <row r="2802" spans="1:10" x14ac:dyDescent="0.25">
      <c r="A2802" s="167">
        <v>45016</v>
      </c>
      <c r="B2802">
        <v>10</v>
      </c>
      <c r="C2802" t="s">
        <v>81</v>
      </c>
      <c r="D2802">
        <v>0</v>
      </c>
      <c r="E2802">
        <v>0</v>
      </c>
      <c r="F2802">
        <v>1</v>
      </c>
      <c r="G2802">
        <f>SUMIF(C$2:C2802,Historico_y_Forms[[#This Row],[Proyecto]],D$2:D2802)</f>
        <v>214</v>
      </c>
      <c r="H2802">
        <f>SUMIF(C$2:C2802,Historico_y_Forms[[#This Row],[Proyecto]],F$2:F2802)</f>
        <v>35</v>
      </c>
      <c r="I2802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802">
        <f>SUMIF(C$2:C2802,Historico_y_Forms[[#This Row],[Proyecto]],E$2:E2802)</f>
        <v>190</v>
      </c>
    </row>
    <row r="2803" spans="1:10" x14ac:dyDescent="0.25">
      <c r="A2803" s="167">
        <v>45016</v>
      </c>
      <c r="B2803">
        <v>23</v>
      </c>
      <c r="C2803" t="s">
        <v>142</v>
      </c>
      <c r="D2803">
        <v>0</v>
      </c>
      <c r="E2803">
        <v>0</v>
      </c>
      <c r="F2803">
        <v>0</v>
      </c>
      <c r="G2803">
        <f>SUMIF(C$2:C2803,Historico_y_Forms[[#This Row],[Proyecto]],D$2:D2803)</f>
        <v>105</v>
      </c>
      <c r="H2803">
        <f>SUMIF(C$2:C2803,Historico_y_Forms[[#This Row],[Proyecto]],F$2:F2803)</f>
        <v>4</v>
      </c>
      <c r="I28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03">
        <f>SUMIF(C$2:C2803,Historico_y_Forms[[#This Row],[Proyecto]],E$2:E2803)</f>
        <v>0</v>
      </c>
    </row>
    <row r="2804" spans="1:10" x14ac:dyDescent="0.25">
      <c r="A2804" s="167">
        <v>45016</v>
      </c>
      <c r="B2804">
        <v>24</v>
      </c>
      <c r="C2804" t="s">
        <v>143</v>
      </c>
      <c r="D2804">
        <v>0</v>
      </c>
      <c r="E2804">
        <v>0</v>
      </c>
      <c r="F2804">
        <v>0</v>
      </c>
      <c r="G2804">
        <f>SUMIF(C$2:C2804,Historico_y_Forms[[#This Row],[Proyecto]],D$2:D2804)</f>
        <v>125</v>
      </c>
      <c r="H2804">
        <f>SUMIF(C$2:C2804,Historico_y_Forms[[#This Row],[Proyecto]],F$2:F2804)</f>
        <v>23</v>
      </c>
      <c r="I280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04">
        <f>SUMIF(C$2:C2804,Historico_y_Forms[[#This Row],[Proyecto]],E$2:E2804)</f>
        <v>102</v>
      </c>
    </row>
    <row r="2805" spans="1:10" x14ac:dyDescent="0.25">
      <c r="A2805" s="167">
        <v>45016</v>
      </c>
      <c r="B2805">
        <v>25</v>
      </c>
      <c r="C2805" t="s">
        <v>92</v>
      </c>
      <c r="D2805">
        <v>3</v>
      </c>
      <c r="E2805">
        <v>3</v>
      </c>
      <c r="F2805">
        <v>0</v>
      </c>
      <c r="G2805">
        <f>SUMIF(C$2:C2805,Historico_y_Forms[[#This Row],[Proyecto]],D$2:D2805)</f>
        <v>55</v>
      </c>
      <c r="H2805">
        <f>SUMIF(C$2:C2805,Historico_y_Forms[[#This Row],[Proyecto]],F$2:F2805)</f>
        <v>0</v>
      </c>
      <c r="I2805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2805">
        <f>SUMIF(C$2:C2805,Historico_y_Forms[[#This Row],[Proyecto]],E$2:E2805)</f>
        <v>38</v>
      </c>
    </row>
    <row r="2806" spans="1:10" x14ac:dyDescent="0.25">
      <c r="A2806" s="167">
        <v>45016</v>
      </c>
      <c r="B2806">
        <v>26</v>
      </c>
      <c r="C2806" t="s">
        <v>141</v>
      </c>
      <c r="D2806">
        <v>1</v>
      </c>
      <c r="E2806">
        <v>0</v>
      </c>
      <c r="F2806">
        <v>0</v>
      </c>
      <c r="G2806">
        <f>SUMIF(C$2:C2806,Historico_y_Forms[[#This Row],[Proyecto]],D$2:D2806)</f>
        <v>114</v>
      </c>
      <c r="H2806">
        <f>SUMIF(C$2:C2806,Historico_y_Forms[[#This Row],[Proyecto]],F$2:F2806)</f>
        <v>0</v>
      </c>
      <c r="I280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806">
        <f>SUMIF(C$2:C2806,Historico_y_Forms[[#This Row],[Proyecto]],E$2:E2806)</f>
        <v>107</v>
      </c>
    </row>
    <row r="2807" spans="1:10" x14ac:dyDescent="0.25">
      <c r="A2807" s="167">
        <v>45016</v>
      </c>
      <c r="B2807">
        <v>7</v>
      </c>
      <c r="C2807" t="s">
        <v>128</v>
      </c>
      <c r="D2807">
        <v>0</v>
      </c>
      <c r="E2807">
        <v>0</v>
      </c>
      <c r="F2807">
        <v>0</v>
      </c>
      <c r="G2807">
        <f>SUMIF(C$2:C2807,Historico_y_Forms[[#This Row],[Proyecto]],D$2:D2807)</f>
        <v>160</v>
      </c>
      <c r="H2807">
        <f>SUMIF(C$2:C2807,Historico_y_Forms[[#This Row],[Proyecto]],F$2:F2807)</f>
        <v>13</v>
      </c>
      <c r="I2807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807">
        <f>SUMIF(C$2:C2807,Historico_y_Forms[[#This Row],[Proyecto]],E$2:E2807)</f>
        <v>160</v>
      </c>
    </row>
    <row r="2808" spans="1:10" x14ac:dyDescent="0.25">
      <c r="A2808" s="167">
        <v>45016</v>
      </c>
      <c r="B2808">
        <v>27</v>
      </c>
      <c r="C2808" t="s">
        <v>30</v>
      </c>
      <c r="D2808">
        <v>0</v>
      </c>
      <c r="E2808">
        <v>0</v>
      </c>
      <c r="F2808">
        <v>0</v>
      </c>
      <c r="G2808">
        <f>SUMIF(C$2:C2808,Historico_y_Forms[[#This Row],[Proyecto]],D$2:D2808)</f>
        <v>0</v>
      </c>
      <c r="H2808">
        <f>SUMIF(C$2:C2808,Historico_y_Forms[[#This Row],[Proyecto]],F$2:F2808)</f>
        <v>0</v>
      </c>
      <c r="I28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08">
        <f>SUMIF(C$2:C2808,Historico_y_Forms[[#This Row],[Proyecto]],E$2:E2808)</f>
        <v>0</v>
      </c>
    </row>
    <row r="2809" spans="1:10" x14ac:dyDescent="0.25">
      <c r="A2809" s="167">
        <v>45016</v>
      </c>
      <c r="B2809">
        <v>28</v>
      </c>
      <c r="C2809" t="s">
        <v>31</v>
      </c>
      <c r="D2809">
        <v>0</v>
      </c>
      <c r="E2809">
        <v>0</v>
      </c>
      <c r="F2809">
        <v>0</v>
      </c>
      <c r="G2809">
        <f>SUMIF(C$2:C2809,Historico_y_Forms[[#This Row],[Proyecto]],D$2:D2809)</f>
        <v>0</v>
      </c>
      <c r="H2809">
        <f>SUMIF(C$2:C2809,Historico_y_Forms[[#This Row],[Proyecto]],F$2:F2809)</f>
        <v>0</v>
      </c>
      <c r="I280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09">
        <f>SUMIF(C$2:C2809,Historico_y_Forms[[#This Row],[Proyecto]],E$2:E2809)</f>
        <v>0</v>
      </c>
    </row>
    <row r="2810" spans="1:10" x14ac:dyDescent="0.25">
      <c r="A2810" s="167">
        <v>45016</v>
      </c>
      <c r="B2810">
        <v>44</v>
      </c>
      <c r="C2810" t="s">
        <v>154</v>
      </c>
      <c r="D2810">
        <v>0</v>
      </c>
      <c r="E2810">
        <v>0</v>
      </c>
      <c r="F2810">
        <v>0</v>
      </c>
      <c r="G2810">
        <f>SUMIF(C$2:C2810,Historico_y_Forms[[#This Row],[Proyecto]],D$2:D2810)</f>
        <v>100</v>
      </c>
      <c r="H2810">
        <f>SUMIF(C$2:C2810,Historico_y_Forms[[#This Row],[Proyecto]],F$2:F2810)</f>
        <v>11</v>
      </c>
      <c r="I281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810">
        <f>SUMIF(C$2:C2810,Historico_y_Forms[[#This Row],[Proyecto]],E$2:E2810)</f>
        <v>96</v>
      </c>
    </row>
    <row r="2811" spans="1:10" x14ac:dyDescent="0.25">
      <c r="A2811" s="167">
        <v>45016</v>
      </c>
      <c r="B2811">
        <v>37</v>
      </c>
      <c r="C2811" t="s">
        <v>146</v>
      </c>
      <c r="D2811">
        <v>0</v>
      </c>
      <c r="E2811">
        <v>0</v>
      </c>
      <c r="F2811">
        <v>0</v>
      </c>
      <c r="G2811">
        <f>SUMIF(C$2:C2811,Historico_y_Forms[[#This Row],[Proyecto]],D$2:D2811)</f>
        <v>195</v>
      </c>
      <c r="H2811">
        <f>SUMIF(C$2:C2811,Historico_y_Forms[[#This Row],[Proyecto]],F$2:F2811)</f>
        <v>1</v>
      </c>
      <c r="I28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11">
        <f>SUMIF(C$2:C2811,Historico_y_Forms[[#This Row],[Proyecto]],E$2:E2811)</f>
        <v>196</v>
      </c>
    </row>
    <row r="2812" spans="1:10" x14ac:dyDescent="0.25">
      <c r="A2812" s="167">
        <v>45016</v>
      </c>
      <c r="B2812">
        <v>6</v>
      </c>
      <c r="C2812" t="s">
        <v>127</v>
      </c>
      <c r="D2812">
        <v>1</v>
      </c>
      <c r="E2812">
        <v>0</v>
      </c>
      <c r="F2812">
        <v>1</v>
      </c>
      <c r="G2812">
        <f>SUMIF(C$2:C2812,Historico_y_Forms[[#This Row],[Proyecto]],D$2:D2812)</f>
        <v>219</v>
      </c>
      <c r="H2812">
        <f>SUMIF(C$2:C2812,Historico_y_Forms[[#This Row],[Proyecto]],F$2:F2812)</f>
        <v>41</v>
      </c>
      <c r="I281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12">
        <f>SUMIF(C$2:C2812,Historico_y_Forms[[#This Row],[Proyecto]],E$2:E2812)</f>
        <v>180</v>
      </c>
    </row>
    <row r="2813" spans="1:10" x14ac:dyDescent="0.25">
      <c r="A2813" s="167">
        <v>45016</v>
      </c>
      <c r="B2813">
        <v>5</v>
      </c>
      <c r="C2813" t="s">
        <v>125</v>
      </c>
      <c r="D2813">
        <v>0</v>
      </c>
      <c r="E2813">
        <v>0</v>
      </c>
      <c r="F2813">
        <v>0</v>
      </c>
      <c r="G2813">
        <f>SUMIF(C$2:C2813,Historico_y_Forms[[#This Row],[Proyecto]],D$2:D2813)</f>
        <v>247</v>
      </c>
      <c r="H2813">
        <f>SUMIF(C$2:C2813,Historico_y_Forms[[#This Row],[Proyecto]],F$2:F2813)</f>
        <v>31</v>
      </c>
      <c r="I28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13">
        <f>SUMIF(C$2:C2813,Historico_y_Forms[[#This Row],[Proyecto]],E$2:E2813)</f>
        <v>216</v>
      </c>
    </row>
    <row r="2814" spans="1:10" x14ac:dyDescent="0.25">
      <c r="A2814" s="167">
        <v>45016</v>
      </c>
      <c r="B2814">
        <v>38</v>
      </c>
      <c r="C2814" t="s">
        <v>147</v>
      </c>
      <c r="D2814">
        <v>0</v>
      </c>
      <c r="E2814">
        <v>0</v>
      </c>
      <c r="F2814">
        <v>0</v>
      </c>
      <c r="G2814">
        <f>SUMIF(C$2:C2814,Historico_y_Forms[[#This Row],[Proyecto]],D$2:D2814)</f>
        <v>196</v>
      </c>
      <c r="H2814">
        <f>SUMIF(C$2:C2814,Historico_y_Forms[[#This Row],[Proyecto]],F$2:F2814)</f>
        <v>5</v>
      </c>
      <c r="I28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14">
        <f>SUMIF(C$2:C2814,Historico_y_Forms[[#This Row],[Proyecto]],E$2:E2814)</f>
        <v>0</v>
      </c>
    </row>
    <row r="2815" spans="1:10" x14ac:dyDescent="0.25">
      <c r="A2815" s="167">
        <v>45016</v>
      </c>
      <c r="B2815">
        <v>4</v>
      </c>
      <c r="C2815" t="s">
        <v>126</v>
      </c>
      <c r="D2815">
        <v>0</v>
      </c>
      <c r="E2815">
        <v>0</v>
      </c>
      <c r="F2815">
        <v>0</v>
      </c>
      <c r="G2815">
        <f>SUMIF(C$2:C2815,Historico_y_Forms[[#This Row],[Proyecto]],D$2:D2815)</f>
        <v>289</v>
      </c>
      <c r="H2815">
        <f>SUMIF(C$2:C2815,Historico_y_Forms[[#This Row],[Proyecto]],F$2:F2815)</f>
        <v>49</v>
      </c>
      <c r="I281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15">
        <f>SUMIF(C$2:C2815,Historico_y_Forms[[#This Row],[Proyecto]],E$2:E2815)</f>
        <v>8791</v>
      </c>
    </row>
    <row r="2816" spans="1:10" x14ac:dyDescent="0.25">
      <c r="A2816" s="167">
        <v>45016</v>
      </c>
      <c r="B2816">
        <v>8</v>
      </c>
      <c r="C2816" t="s">
        <v>77</v>
      </c>
      <c r="D2816">
        <v>1</v>
      </c>
      <c r="E2816">
        <v>2</v>
      </c>
      <c r="F2816">
        <v>0</v>
      </c>
      <c r="G2816">
        <f>SUMIF(C$2:C2816,Historico_y_Forms[[#This Row],[Proyecto]],D$2:D2816)</f>
        <v>185</v>
      </c>
      <c r="H2816">
        <f>SUMIF(C$2:C2816,Historico_y_Forms[[#This Row],[Proyecto]],F$2:F2816)</f>
        <v>35</v>
      </c>
      <c r="I281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816">
        <f>SUMIF(C$2:C2816,Historico_y_Forms[[#This Row],[Proyecto]],E$2:E2816)</f>
        <v>159</v>
      </c>
    </row>
    <row r="2817" spans="1:10" x14ac:dyDescent="0.25">
      <c r="A2817" s="167">
        <v>45016</v>
      </c>
      <c r="B2817">
        <v>18</v>
      </c>
      <c r="C2817" t="s">
        <v>152</v>
      </c>
      <c r="D2817">
        <v>0</v>
      </c>
      <c r="E2817">
        <v>0</v>
      </c>
      <c r="F2817">
        <v>0</v>
      </c>
      <c r="G2817">
        <f>SUMIF(C$2:C2817,Historico_y_Forms[[#This Row],[Proyecto]],D$2:D2817)</f>
        <v>174</v>
      </c>
      <c r="H2817">
        <f>SUMIF(C$2:C2817,Historico_y_Forms[[#This Row],[Proyecto]],F$2:F2817)</f>
        <v>10</v>
      </c>
      <c r="I281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17">
        <f>SUMIF(C$2:C2817,Historico_y_Forms[[#This Row],[Proyecto]],E$2:E2817)</f>
        <v>176</v>
      </c>
    </row>
    <row r="2818" spans="1:10" x14ac:dyDescent="0.25">
      <c r="A2818" s="167">
        <v>45016</v>
      </c>
      <c r="B2818">
        <v>19</v>
      </c>
      <c r="C2818" t="s">
        <v>138</v>
      </c>
      <c r="D2818">
        <v>0</v>
      </c>
      <c r="E2818">
        <v>0</v>
      </c>
      <c r="F2818">
        <v>0</v>
      </c>
      <c r="G2818">
        <f>SUMIF(C$2:C2818,Historico_y_Forms[[#This Row],[Proyecto]],D$2:D2818)</f>
        <v>202</v>
      </c>
      <c r="H2818">
        <f>SUMIF(C$2:C2818,Historico_y_Forms[[#This Row],[Proyecto]],F$2:F2818)</f>
        <v>26</v>
      </c>
      <c r="I28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18">
        <f>SUMIF(C$2:C2818,Historico_y_Forms[[#This Row],[Proyecto]],E$2:E2818)</f>
        <v>176</v>
      </c>
    </row>
    <row r="2819" spans="1:10" x14ac:dyDescent="0.25">
      <c r="A2819" s="167">
        <v>45016</v>
      </c>
      <c r="B2819">
        <v>20</v>
      </c>
      <c r="C2819" t="s">
        <v>88</v>
      </c>
      <c r="D2819">
        <v>0</v>
      </c>
      <c r="E2819">
        <v>1</v>
      </c>
      <c r="F2819">
        <v>2</v>
      </c>
      <c r="G2819">
        <f>SUMIF(C$2:C2819,Historico_y_Forms[[#This Row],[Proyecto]],D$2:D2819)</f>
        <v>200</v>
      </c>
      <c r="H2819">
        <f>SUMIF(C$2:C2819,Historico_y_Forms[[#This Row],[Proyecto]],F$2:F2819)</f>
        <v>36</v>
      </c>
      <c r="I2819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819">
        <f>SUMIF(C$2:C2819,Historico_y_Forms[[#This Row],[Proyecto]],E$2:E2819)</f>
        <v>159</v>
      </c>
    </row>
    <row r="2820" spans="1:10" x14ac:dyDescent="0.25">
      <c r="A2820" s="167">
        <v>45016</v>
      </c>
      <c r="B2820">
        <v>45</v>
      </c>
      <c r="C2820" t="s">
        <v>155</v>
      </c>
      <c r="D2820">
        <v>0</v>
      </c>
      <c r="E2820">
        <v>0</v>
      </c>
      <c r="F2820">
        <v>0</v>
      </c>
      <c r="G2820">
        <f>SUMIF(C$2:C2820,Historico_y_Forms[[#This Row],[Proyecto]],D$2:D2820)</f>
        <v>133</v>
      </c>
      <c r="H2820">
        <f>SUMIF(C$2:C2820,Historico_y_Forms[[#This Row],[Proyecto]],F$2:F2820)</f>
        <v>2</v>
      </c>
      <c r="I282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820">
        <f>SUMIF(C$2:C2820,Historico_y_Forms[[#This Row],[Proyecto]],E$2:E2820)</f>
        <v>0</v>
      </c>
    </row>
    <row r="2821" spans="1:10" x14ac:dyDescent="0.25">
      <c r="A2821" s="167">
        <v>45016</v>
      </c>
      <c r="B2821">
        <v>31</v>
      </c>
      <c r="C2821" t="s">
        <v>97</v>
      </c>
      <c r="D2821">
        <v>0</v>
      </c>
      <c r="E2821">
        <v>0</v>
      </c>
      <c r="F2821">
        <v>0</v>
      </c>
      <c r="G2821">
        <f>SUMIF(C$2:C2821,Historico_y_Forms[[#This Row],[Proyecto]],D$2:D2821)</f>
        <v>0</v>
      </c>
      <c r="H2821">
        <f>SUMIF(C$2:C2821,Historico_y_Forms[[#This Row],[Proyecto]],F$2:F2821)</f>
        <v>0</v>
      </c>
      <c r="I282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821">
        <f>SUMIF(C$2:C2821,Historico_y_Forms[[#This Row],[Proyecto]],E$2:E2821)</f>
        <v>0</v>
      </c>
    </row>
    <row r="2822" spans="1:10" x14ac:dyDescent="0.25">
      <c r="A2822" s="167">
        <v>45016</v>
      </c>
      <c r="B2822">
        <v>32</v>
      </c>
      <c r="C2822" t="s">
        <v>100</v>
      </c>
      <c r="D2822">
        <v>17</v>
      </c>
      <c r="E2822">
        <v>18</v>
      </c>
      <c r="F2822">
        <v>0</v>
      </c>
      <c r="G2822">
        <f>SUMIF(C$2:C2822,Historico_y_Forms[[#This Row],[Proyecto]],D$2:D2822)</f>
        <v>91</v>
      </c>
      <c r="H2822">
        <f>SUMIF(C$2:C2822,Historico_y_Forms[[#This Row],[Proyecto]],F$2:F2822)</f>
        <v>0</v>
      </c>
      <c r="I2822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2822">
        <f>SUMIF(C$2:C2822,Historico_y_Forms[[#This Row],[Proyecto]],E$2:E2822)</f>
        <v>72</v>
      </c>
    </row>
    <row r="2823" spans="1:10" x14ac:dyDescent="0.25">
      <c r="A2823" s="167">
        <v>45016</v>
      </c>
      <c r="B2823">
        <v>33</v>
      </c>
      <c r="C2823" t="s">
        <v>101</v>
      </c>
      <c r="D2823">
        <v>3</v>
      </c>
      <c r="E2823">
        <v>18</v>
      </c>
      <c r="F2823">
        <v>0</v>
      </c>
      <c r="G2823">
        <f>SUMIF(C$2:C2823,Historico_y_Forms[[#This Row],[Proyecto]],D$2:D2823)</f>
        <v>173</v>
      </c>
      <c r="H2823">
        <f>SUMIF(C$2:C2823,Historico_y_Forms[[#This Row],[Proyecto]],F$2:F2823)</f>
        <v>4</v>
      </c>
      <c r="I2823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2823">
        <f>SUMIF(C$2:C2823,Historico_y_Forms[[#This Row],[Proyecto]],E$2:E2823)</f>
        <v>116</v>
      </c>
    </row>
    <row r="2824" spans="1:10" x14ac:dyDescent="0.25">
      <c r="A2824" s="167">
        <v>45016</v>
      </c>
      <c r="B2824">
        <v>34</v>
      </c>
      <c r="C2824" t="s">
        <v>102</v>
      </c>
      <c r="D2824">
        <v>1</v>
      </c>
      <c r="E2824">
        <v>0</v>
      </c>
      <c r="F2824">
        <v>1</v>
      </c>
      <c r="G2824">
        <f>SUMIF(C$2:C2824,Historico_y_Forms[[#This Row],[Proyecto]],D$2:D2824)</f>
        <v>184</v>
      </c>
      <c r="H2824">
        <f>SUMIF(C$2:C2824,Historico_y_Forms[[#This Row],[Proyecto]],F$2:F2824)</f>
        <v>2</v>
      </c>
      <c r="I282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24">
        <f>SUMIF(C$2:C2824,Historico_y_Forms[[#This Row],[Proyecto]],E$2:E2824)</f>
        <v>184</v>
      </c>
    </row>
    <row r="2825" spans="1:10" x14ac:dyDescent="0.25">
      <c r="A2825" s="167">
        <v>45016</v>
      </c>
      <c r="B2825">
        <v>29</v>
      </c>
      <c r="C2825" t="s">
        <v>32</v>
      </c>
      <c r="D2825">
        <v>0</v>
      </c>
      <c r="E2825">
        <v>0</v>
      </c>
      <c r="F2825">
        <v>0</v>
      </c>
      <c r="G2825">
        <f>SUMIF(C$2:C2825,Historico_y_Forms[[#This Row],[Proyecto]],D$2:D2825)</f>
        <v>0</v>
      </c>
      <c r="H2825">
        <f>SUMIF(C$2:C2825,Historico_y_Forms[[#This Row],[Proyecto]],F$2:F2825)</f>
        <v>0</v>
      </c>
      <c r="I282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25">
        <f>SUMIF(C$2:C2825,Historico_y_Forms[[#This Row],[Proyecto]],E$2:E2825)</f>
        <v>0</v>
      </c>
    </row>
    <row r="2826" spans="1:10" x14ac:dyDescent="0.25">
      <c r="A2826" s="167">
        <v>45016</v>
      </c>
      <c r="B2826">
        <v>30</v>
      </c>
      <c r="C2826" t="s">
        <v>33</v>
      </c>
      <c r="D2826">
        <v>0</v>
      </c>
      <c r="E2826">
        <v>0</v>
      </c>
      <c r="F2826">
        <v>0</v>
      </c>
      <c r="G2826">
        <f>SUMIF(C$2:C2826,Historico_y_Forms[[#This Row],[Proyecto]],D$2:D2826)</f>
        <v>0</v>
      </c>
      <c r="H2826">
        <f>SUMIF(C$2:C2826,Historico_y_Forms[[#This Row],[Proyecto]],F$2:F2826)</f>
        <v>0</v>
      </c>
      <c r="I282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26">
        <f>SUMIF(C$2:C2826,Historico_y_Forms[[#This Row],[Proyecto]],E$2:E2826)</f>
        <v>0</v>
      </c>
    </row>
    <row r="2827" spans="1:10" x14ac:dyDescent="0.25">
      <c r="A2827" s="167">
        <v>45016</v>
      </c>
      <c r="B2827">
        <v>9</v>
      </c>
      <c r="C2827" t="s">
        <v>130</v>
      </c>
      <c r="D2827">
        <v>3</v>
      </c>
      <c r="E2827">
        <v>7</v>
      </c>
      <c r="F2827">
        <v>0</v>
      </c>
      <c r="G2827">
        <f>SUMIF(C$2:C2827,Historico_y_Forms[[#This Row],[Proyecto]],D$2:D2827)</f>
        <v>197</v>
      </c>
      <c r="H2827">
        <f>SUMIF(C$2:C2827,Historico_y_Forms[[#This Row],[Proyecto]],F$2:F2827)</f>
        <v>7</v>
      </c>
      <c r="I2827">
        <f>VLOOKUP(Historico_y_Forms[[#This Row],[Proyecto]],Dim_Proyectos[[#All],[Proyecto]:[Fecha de terminacion]],5,0)-Historico_y_Forms[[#This Row],[Ventas acumuladas]]+Historico_y_Forms[[#This Row],[Desistimientos acumulados]]</f>
        <v>158</v>
      </c>
      <c r="J2827">
        <f>SUMIF(C$2:C2827,Historico_y_Forms[[#This Row],[Proyecto]],E$2:E2827)</f>
        <v>195</v>
      </c>
    </row>
    <row r="2828" spans="1:10" x14ac:dyDescent="0.25">
      <c r="A2828" s="167">
        <v>45016</v>
      </c>
      <c r="B2828">
        <v>35</v>
      </c>
      <c r="C2828" t="s">
        <v>144</v>
      </c>
      <c r="D2828">
        <v>6</v>
      </c>
      <c r="E2828">
        <v>6</v>
      </c>
      <c r="F2828">
        <v>0</v>
      </c>
      <c r="G2828">
        <f>SUMIF(C$2:C2828,Historico_y_Forms[[#This Row],[Proyecto]],D$2:D2828)</f>
        <v>112</v>
      </c>
      <c r="H2828">
        <f>SUMIF(C$2:C2828,Historico_y_Forms[[#This Row],[Proyecto]],F$2:F2828)</f>
        <v>0</v>
      </c>
      <c r="I2828">
        <f>VLOOKUP(Historico_y_Forms[[#This Row],[Proyecto]],Dim_Proyectos[[#All],[Proyecto]:[Fecha de terminacion]],5,0)-Historico_y_Forms[[#This Row],[Ventas acumuladas]]+Historico_y_Forms[[#This Row],[Desistimientos acumulados]]</f>
        <v>38</v>
      </c>
      <c r="J2828">
        <f>SUMIF(C$2:C2828,Historico_y_Forms[[#This Row],[Proyecto]],E$2:E2828)</f>
        <v>98</v>
      </c>
    </row>
    <row r="2829" spans="1:10" x14ac:dyDescent="0.25">
      <c r="A2829" s="167">
        <v>45016</v>
      </c>
      <c r="B2829">
        <v>42</v>
      </c>
      <c r="C2829" t="s">
        <v>151</v>
      </c>
      <c r="D2829">
        <v>0</v>
      </c>
      <c r="E2829">
        <v>0</v>
      </c>
      <c r="F2829">
        <v>0</v>
      </c>
      <c r="G2829">
        <f>SUMIF(C$2:C2829,Historico_y_Forms[[#This Row],[Proyecto]],D$2:D2829)</f>
        <v>321</v>
      </c>
      <c r="H2829">
        <f>SUMIF(C$2:C2829,Historico_y_Forms[[#This Row],[Proyecto]],F$2:F2829)</f>
        <v>15</v>
      </c>
      <c r="I282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829">
        <f>SUMIF(C$2:C2829,Historico_y_Forms[[#This Row],[Proyecto]],E$2:E2829)</f>
        <v>250</v>
      </c>
    </row>
    <row r="2830" spans="1:10" x14ac:dyDescent="0.25">
      <c r="A2830" s="167">
        <v>45016</v>
      </c>
      <c r="B2830">
        <v>39</v>
      </c>
      <c r="C2830" t="s">
        <v>178</v>
      </c>
      <c r="D2830">
        <v>0</v>
      </c>
      <c r="E2830">
        <v>0</v>
      </c>
      <c r="F2830">
        <v>0</v>
      </c>
      <c r="G2830">
        <f>SUMIF(C$2:C2830,Historico_y_Forms[[#This Row],[Proyecto]],D$2:D2830)</f>
        <v>184</v>
      </c>
      <c r="H2830">
        <f>SUMIF(C$2:C2830,Historico_y_Forms[[#This Row],[Proyecto]],F$2:F2830)</f>
        <v>12</v>
      </c>
      <c r="I283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30">
        <f>SUMIF(C$2:C2830,Historico_y_Forms[[#This Row],[Proyecto]],E$2:E2830)</f>
        <v>149</v>
      </c>
    </row>
    <row r="2831" spans="1:10" x14ac:dyDescent="0.25">
      <c r="A2831" s="167">
        <v>45016</v>
      </c>
      <c r="B2831">
        <v>36</v>
      </c>
      <c r="C2831" t="s">
        <v>145</v>
      </c>
      <c r="D2831">
        <v>0</v>
      </c>
      <c r="E2831">
        <v>0</v>
      </c>
      <c r="F2831">
        <v>0</v>
      </c>
      <c r="G2831">
        <f>SUMIF(C$2:C2831,Historico_y_Forms[[#This Row],[Proyecto]],D$2:D2831)</f>
        <v>243</v>
      </c>
      <c r="H2831">
        <f>SUMIF(C$2:C2831,Historico_y_Forms[[#This Row],[Proyecto]],F$2:F2831)</f>
        <v>11</v>
      </c>
      <c r="I28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31">
        <f>SUMIF(C$2:C2831,Historico_y_Forms[[#This Row],[Proyecto]],E$2:E2831)</f>
        <v>240</v>
      </c>
    </row>
    <row r="2832" spans="1:10" x14ac:dyDescent="0.25">
      <c r="A2832" s="167">
        <v>45016</v>
      </c>
      <c r="B2832">
        <v>43</v>
      </c>
      <c r="C2832" t="s">
        <v>153</v>
      </c>
      <c r="D2832">
        <v>0</v>
      </c>
      <c r="E2832">
        <v>0</v>
      </c>
      <c r="F2832">
        <v>0</v>
      </c>
      <c r="G2832">
        <f>SUMIF(C$2:C2832,Historico_y_Forms[[#This Row],[Proyecto]],D$2:D2832)</f>
        <v>89</v>
      </c>
      <c r="H2832">
        <f>SUMIF(C$2:C2832,Historico_y_Forms[[#This Row],[Proyecto]],F$2:F2832)</f>
        <v>6</v>
      </c>
      <c r="I283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832">
        <f>SUMIF(C$2:C2832,Historico_y_Forms[[#This Row],[Proyecto]],E$2:E2832)</f>
        <v>24</v>
      </c>
    </row>
    <row r="2833" spans="1:10" x14ac:dyDescent="0.25">
      <c r="A2833" s="167">
        <v>45016</v>
      </c>
      <c r="B2833">
        <v>21</v>
      </c>
      <c r="C2833" t="s">
        <v>139</v>
      </c>
      <c r="D2833">
        <v>3</v>
      </c>
      <c r="E2833">
        <v>3</v>
      </c>
      <c r="F2833">
        <v>0</v>
      </c>
      <c r="G2833">
        <f>SUMIF(C$2:C2833,Historico_y_Forms[[#This Row],[Proyecto]],D$2:D2833)</f>
        <v>73</v>
      </c>
      <c r="H2833">
        <f>SUMIF(C$2:C2833,Historico_y_Forms[[#This Row],[Proyecto]],F$2:F2833)</f>
        <v>7</v>
      </c>
      <c r="I2833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2833">
        <f>SUMIF(C$2:C2833,Historico_y_Forms[[#This Row],[Proyecto]],E$2:E2833)</f>
        <v>65</v>
      </c>
    </row>
    <row r="2834" spans="1:10" x14ac:dyDescent="0.25">
      <c r="A2834" s="167">
        <v>45016</v>
      </c>
      <c r="B2834">
        <v>2</v>
      </c>
      <c r="C2834" t="s">
        <v>51</v>
      </c>
      <c r="D2834">
        <v>3</v>
      </c>
      <c r="E2834">
        <v>0</v>
      </c>
      <c r="F2834">
        <v>19</v>
      </c>
      <c r="G2834">
        <f>SUMIF(C$2:C2834,Historico_y_Forms[[#This Row],[Proyecto]],D$2:D2834)</f>
        <v>280</v>
      </c>
      <c r="H2834">
        <f>SUMIF(C$2:C2834,Historico_y_Forms[[#This Row],[Proyecto]],F$2:F2834)</f>
        <v>79</v>
      </c>
      <c r="I2834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2834">
        <f>SUMIF(C$2:C2834,Historico_y_Forms[[#This Row],[Proyecto]],E$2:E2834)</f>
        <v>228</v>
      </c>
    </row>
    <row r="2835" spans="1:10" x14ac:dyDescent="0.25">
      <c r="A2835" s="167">
        <v>45016</v>
      </c>
      <c r="B2835">
        <v>3</v>
      </c>
      <c r="C2835" t="s">
        <v>52</v>
      </c>
      <c r="D2835">
        <v>1</v>
      </c>
      <c r="E2835">
        <v>0</v>
      </c>
      <c r="F2835">
        <v>1</v>
      </c>
      <c r="G2835">
        <f>SUMIF(C$2:C2835,Historico_y_Forms[[#This Row],[Proyecto]],D$2:D2835)</f>
        <v>354</v>
      </c>
      <c r="H2835">
        <f>SUMIF(C$2:C2835,Historico_y_Forms[[#This Row],[Proyecto]],F$2:F2835)</f>
        <v>46</v>
      </c>
      <c r="I2835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2835">
        <f>SUMIF(C$2:C2835,Historico_y_Forms[[#This Row],[Proyecto]],E$2:E2835)</f>
        <v>372</v>
      </c>
    </row>
    <row r="2836" spans="1:10" x14ac:dyDescent="0.25">
      <c r="A2836" s="167">
        <v>45016</v>
      </c>
      <c r="B2836">
        <v>1</v>
      </c>
      <c r="C2836" t="s">
        <v>50</v>
      </c>
      <c r="D2836">
        <v>0</v>
      </c>
      <c r="E2836">
        <v>0</v>
      </c>
      <c r="F2836">
        <v>0</v>
      </c>
      <c r="G2836">
        <f>SUMIF(C$2:C2836,Historico_y_Forms[[#This Row],[Proyecto]],D$2:D2836)</f>
        <v>616</v>
      </c>
      <c r="H2836">
        <f>SUMIF(C$2:C2836,Historico_y_Forms[[#This Row],[Proyecto]],F$2:F2836)</f>
        <v>124</v>
      </c>
      <c r="I28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36">
        <f>SUMIF(C$2:C2836,Historico_y_Forms[[#This Row],[Proyecto]],E$2:E2836)</f>
        <v>492</v>
      </c>
    </row>
    <row r="2837" spans="1:10" x14ac:dyDescent="0.25">
      <c r="A2837" s="167">
        <v>45046</v>
      </c>
      <c r="B2837">
        <v>22</v>
      </c>
      <c r="C2837" t="s">
        <v>140</v>
      </c>
      <c r="D2837">
        <v>0</v>
      </c>
      <c r="E2837">
        <v>0</v>
      </c>
      <c r="F2837">
        <v>38</v>
      </c>
      <c r="G2837">
        <f>SUMIF(C$2:C2837,Historico_y_Forms[[#This Row],[Proyecto]],D$2:D2837)</f>
        <v>42</v>
      </c>
      <c r="H2837">
        <f>SUMIF(C$2:C2837,Historico_y_Forms[[#This Row],[Proyecto]],F$2:F2837)</f>
        <v>42</v>
      </c>
      <c r="I28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837">
        <f>SUMIF(C$2:C2837,Historico_y_Forms[[#This Row],[Proyecto]],E$2:E2837)</f>
        <v>72</v>
      </c>
    </row>
    <row r="2838" spans="1:10" x14ac:dyDescent="0.25">
      <c r="A2838" s="167">
        <v>45046</v>
      </c>
      <c r="B2838">
        <v>16</v>
      </c>
      <c r="C2838" t="s">
        <v>136</v>
      </c>
      <c r="D2838">
        <v>2</v>
      </c>
      <c r="E2838">
        <v>2</v>
      </c>
      <c r="F2838">
        <v>0</v>
      </c>
      <c r="G2838">
        <f>SUMIF(C$2:C2838,Historico_y_Forms[[#This Row],[Proyecto]],D$2:D2838)</f>
        <v>3</v>
      </c>
      <c r="H2838">
        <f>SUMIF(C$2:C2838,Historico_y_Forms[[#This Row],[Proyecto]],F$2:F2838)</f>
        <v>0</v>
      </c>
      <c r="I2838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2838">
        <f>SUMIF(C$2:C2838,Historico_y_Forms[[#This Row],[Proyecto]],E$2:E2838)</f>
        <v>4</v>
      </c>
    </row>
    <row r="2839" spans="1:10" x14ac:dyDescent="0.25">
      <c r="A2839" s="167">
        <v>45046</v>
      </c>
      <c r="B2839">
        <v>17</v>
      </c>
      <c r="C2839" t="s">
        <v>137</v>
      </c>
      <c r="D2839">
        <v>1</v>
      </c>
      <c r="E2839">
        <v>1</v>
      </c>
      <c r="F2839">
        <v>0</v>
      </c>
      <c r="G2839">
        <f>SUMIF(C$2:C2839,Historico_y_Forms[[#This Row],[Proyecto]],D$2:D2839)</f>
        <v>3</v>
      </c>
      <c r="H2839">
        <f>SUMIF(C$2:C2839,Historico_y_Forms[[#This Row],[Proyecto]],F$2:F2839)</f>
        <v>0</v>
      </c>
      <c r="I2839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2839">
        <f>SUMIF(C$2:C2839,Historico_y_Forms[[#This Row],[Proyecto]],E$2:E2839)</f>
        <v>3</v>
      </c>
    </row>
    <row r="2840" spans="1:10" x14ac:dyDescent="0.25">
      <c r="A2840" s="167">
        <v>45046</v>
      </c>
      <c r="B2840">
        <v>11</v>
      </c>
      <c r="C2840" t="s">
        <v>131</v>
      </c>
      <c r="D2840">
        <v>7</v>
      </c>
      <c r="E2840">
        <v>8</v>
      </c>
      <c r="F2840">
        <v>2</v>
      </c>
      <c r="G2840">
        <f>SUMIF(C$2:C2840,Historico_y_Forms[[#This Row],[Proyecto]],D$2:D2840)</f>
        <v>599</v>
      </c>
      <c r="H2840">
        <f>SUMIF(C$2:C2840,Historico_y_Forms[[#This Row],[Proyecto]],F$2:F2840)</f>
        <v>235</v>
      </c>
      <c r="I2840">
        <f>VLOOKUP(Historico_y_Forms[[#This Row],[Proyecto]],Dim_Proyectos[[#All],[Proyecto]:[Fecha de terminacion]],5,0)-Historico_y_Forms[[#This Row],[Ventas acumuladas]]+Historico_y_Forms[[#This Row],[Desistimientos acumulados]]</f>
        <v>249</v>
      </c>
      <c r="J2840">
        <f>SUMIF(C$2:C2840,Historico_y_Forms[[#This Row],[Proyecto]],E$2:E2840)</f>
        <v>583</v>
      </c>
    </row>
    <row r="2841" spans="1:10" x14ac:dyDescent="0.25">
      <c r="A2841" s="167">
        <v>45046</v>
      </c>
      <c r="B2841">
        <v>40</v>
      </c>
      <c r="C2841" t="s">
        <v>149</v>
      </c>
      <c r="D2841">
        <v>0</v>
      </c>
      <c r="E2841">
        <v>0</v>
      </c>
      <c r="F2841">
        <v>0</v>
      </c>
      <c r="G2841">
        <f>SUMIF(C$2:C2841,Historico_y_Forms[[#This Row],[Proyecto]],D$2:D2841)</f>
        <v>396</v>
      </c>
      <c r="H2841">
        <f>SUMIF(C$2:C2841,Historico_y_Forms[[#This Row],[Proyecto]],F$2:F2841)</f>
        <v>0</v>
      </c>
      <c r="I28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41">
        <f>SUMIF(C$2:C2841,Historico_y_Forms[[#This Row],[Proyecto]],E$2:E2841)</f>
        <v>0</v>
      </c>
    </row>
    <row r="2842" spans="1:10" x14ac:dyDescent="0.25">
      <c r="A2842" s="167">
        <v>45046</v>
      </c>
      <c r="B2842">
        <v>12</v>
      </c>
      <c r="C2842" t="s">
        <v>132</v>
      </c>
      <c r="D2842">
        <v>0</v>
      </c>
      <c r="E2842">
        <v>10</v>
      </c>
      <c r="F2842">
        <v>1</v>
      </c>
      <c r="G2842">
        <f>SUMIF(C$2:C2842,Historico_y_Forms[[#This Row],[Proyecto]],D$2:D2842)</f>
        <v>83</v>
      </c>
      <c r="H2842">
        <f>SUMIF(C$2:C2842,Historico_y_Forms[[#This Row],[Proyecto]],F$2:F2842)</f>
        <v>3</v>
      </c>
      <c r="I2842">
        <f>VLOOKUP(Historico_y_Forms[[#This Row],[Proyecto]],Dim_Proyectos[[#All],[Proyecto]:[Fecha de terminacion]],5,0)-Historico_y_Forms[[#This Row],[Ventas acumuladas]]+Historico_y_Forms[[#This Row],[Desistimientos acumulados]]</f>
        <v>260</v>
      </c>
      <c r="J2842">
        <f>SUMIF(C$2:C2842,Historico_y_Forms[[#This Row],[Proyecto]],E$2:E2842)</f>
        <v>160</v>
      </c>
    </row>
    <row r="2843" spans="1:10" x14ac:dyDescent="0.25">
      <c r="A2843" s="167">
        <v>45046</v>
      </c>
      <c r="B2843">
        <v>13</v>
      </c>
      <c r="C2843" t="s">
        <v>133</v>
      </c>
      <c r="D2843">
        <v>3</v>
      </c>
      <c r="E2843">
        <v>10</v>
      </c>
      <c r="F2843">
        <v>5</v>
      </c>
      <c r="G2843">
        <f>SUMIF(C$2:C2843,Historico_y_Forms[[#This Row],[Proyecto]],D$2:D2843)</f>
        <v>357</v>
      </c>
      <c r="H2843">
        <f>SUMIF(C$2:C2843,Historico_y_Forms[[#This Row],[Proyecto]],F$2:F2843)</f>
        <v>68</v>
      </c>
      <c r="I2843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843">
        <f>SUMIF(C$2:C2843,Historico_y_Forms[[#This Row],[Proyecto]],E$2:E2843)</f>
        <v>260</v>
      </c>
    </row>
    <row r="2844" spans="1:10" x14ac:dyDescent="0.25">
      <c r="A2844" s="167">
        <v>45046</v>
      </c>
      <c r="B2844">
        <v>14</v>
      </c>
      <c r="C2844" t="s">
        <v>134</v>
      </c>
      <c r="D2844">
        <v>1</v>
      </c>
      <c r="E2844">
        <v>0</v>
      </c>
      <c r="F2844">
        <v>4</v>
      </c>
      <c r="G2844">
        <f>SUMIF(C$2:C2844,Historico_y_Forms[[#This Row],[Proyecto]],D$2:D2844)</f>
        <v>194</v>
      </c>
      <c r="H2844">
        <f>SUMIF(C$2:C2844,Historico_y_Forms[[#This Row],[Proyecto]],F$2:F2844)</f>
        <v>22</v>
      </c>
      <c r="I284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44">
        <f>SUMIF(C$2:C2844,Historico_y_Forms[[#This Row],[Proyecto]],E$2:E2844)</f>
        <v>180</v>
      </c>
    </row>
    <row r="2845" spans="1:10" x14ac:dyDescent="0.25">
      <c r="A2845" s="167">
        <v>45046</v>
      </c>
      <c r="B2845">
        <v>15</v>
      </c>
      <c r="C2845" t="s">
        <v>135</v>
      </c>
      <c r="D2845">
        <v>2</v>
      </c>
      <c r="E2845">
        <v>12</v>
      </c>
      <c r="F2845">
        <v>4</v>
      </c>
      <c r="G2845">
        <f>SUMIF(C$2:C2845,Historico_y_Forms[[#This Row],[Proyecto]],D$2:D2845)</f>
        <v>122</v>
      </c>
      <c r="H2845">
        <f>SUMIF(C$2:C2845,Historico_y_Forms[[#This Row],[Proyecto]],F$2:F2845)</f>
        <v>9</v>
      </c>
      <c r="I2845">
        <f>VLOOKUP(Historico_y_Forms[[#This Row],[Proyecto]],Dim_Proyectos[[#All],[Proyecto]:[Fecha de terminacion]],5,0)-Historico_y_Forms[[#This Row],[Ventas acumuladas]]+Historico_y_Forms[[#This Row],[Desistimientos acumulados]]</f>
        <v>191</v>
      </c>
      <c r="J2845">
        <f>SUMIF(C$2:C2845,Historico_y_Forms[[#This Row],[Proyecto]],E$2:E2845)</f>
        <v>127</v>
      </c>
    </row>
    <row r="2846" spans="1:10" x14ac:dyDescent="0.25">
      <c r="A2846" s="167">
        <v>45046</v>
      </c>
      <c r="B2846">
        <v>41</v>
      </c>
      <c r="C2846" t="s">
        <v>150</v>
      </c>
      <c r="D2846">
        <v>0</v>
      </c>
      <c r="E2846">
        <v>0</v>
      </c>
      <c r="F2846">
        <v>0</v>
      </c>
      <c r="G2846">
        <f>SUMIF(C$2:C2846,Historico_y_Forms[[#This Row],[Proyecto]],D$2:D2846)</f>
        <v>158</v>
      </c>
      <c r="H2846">
        <f>SUMIF(C$2:C2846,Historico_y_Forms[[#This Row],[Proyecto]],F$2:F2846)</f>
        <v>2</v>
      </c>
      <c r="I28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46">
        <f>SUMIF(C$2:C2846,Historico_y_Forms[[#This Row],[Proyecto]],E$2:E2846)</f>
        <v>156</v>
      </c>
    </row>
    <row r="2847" spans="1:10" x14ac:dyDescent="0.25">
      <c r="A2847" s="167">
        <v>45046</v>
      </c>
      <c r="B2847">
        <v>10</v>
      </c>
      <c r="C2847" t="s">
        <v>81</v>
      </c>
      <c r="D2847">
        <v>0</v>
      </c>
      <c r="E2847">
        <v>0</v>
      </c>
      <c r="F2847">
        <v>0</v>
      </c>
      <c r="G2847">
        <f>SUMIF(C$2:C2847,Historico_y_Forms[[#This Row],[Proyecto]],D$2:D2847)</f>
        <v>214</v>
      </c>
      <c r="H2847">
        <f>SUMIF(C$2:C2847,Historico_y_Forms[[#This Row],[Proyecto]],F$2:F2847)</f>
        <v>35</v>
      </c>
      <c r="I2847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847">
        <f>SUMIF(C$2:C2847,Historico_y_Forms[[#This Row],[Proyecto]],E$2:E2847)</f>
        <v>190</v>
      </c>
    </row>
    <row r="2848" spans="1:10" x14ac:dyDescent="0.25">
      <c r="A2848" s="167">
        <v>45046</v>
      </c>
      <c r="B2848">
        <v>23</v>
      </c>
      <c r="C2848" t="s">
        <v>142</v>
      </c>
      <c r="D2848">
        <v>0</v>
      </c>
      <c r="E2848">
        <v>0</v>
      </c>
      <c r="F2848">
        <v>0</v>
      </c>
      <c r="G2848">
        <f>SUMIF(C$2:C2848,Historico_y_Forms[[#This Row],[Proyecto]],D$2:D2848)</f>
        <v>105</v>
      </c>
      <c r="H2848">
        <f>SUMIF(C$2:C2848,Historico_y_Forms[[#This Row],[Proyecto]],F$2:F2848)</f>
        <v>4</v>
      </c>
      <c r="I28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48">
        <f>SUMIF(C$2:C2848,Historico_y_Forms[[#This Row],[Proyecto]],E$2:E2848)</f>
        <v>0</v>
      </c>
    </row>
    <row r="2849" spans="1:10" x14ac:dyDescent="0.25">
      <c r="A2849" s="167">
        <v>45046</v>
      </c>
      <c r="B2849">
        <v>24</v>
      </c>
      <c r="C2849" t="s">
        <v>143</v>
      </c>
      <c r="D2849">
        <v>0</v>
      </c>
      <c r="E2849">
        <v>0</v>
      </c>
      <c r="F2849">
        <v>0</v>
      </c>
      <c r="G2849">
        <f>SUMIF(C$2:C2849,Historico_y_Forms[[#This Row],[Proyecto]],D$2:D2849)</f>
        <v>125</v>
      </c>
      <c r="H2849">
        <f>SUMIF(C$2:C2849,Historico_y_Forms[[#This Row],[Proyecto]],F$2:F2849)</f>
        <v>23</v>
      </c>
      <c r="I28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49">
        <f>SUMIF(C$2:C2849,Historico_y_Forms[[#This Row],[Proyecto]],E$2:E2849)</f>
        <v>102</v>
      </c>
    </row>
    <row r="2850" spans="1:10" x14ac:dyDescent="0.25">
      <c r="A2850" s="167">
        <v>45046</v>
      </c>
      <c r="B2850">
        <v>25</v>
      </c>
      <c r="C2850" t="s">
        <v>92</v>
      </c>
      <c r="D2850">
        <v>4</v>
      </c>
      <c r="E2850">
        <v>3</v>
      </c>
      <c r="F2850">
        <v>1</v>
      </c>
      <c r="G2850">
        <f>SUMIF(C$2:C2850,Historico_y_Forms[[#This Row],[Proyecto]],D$2:D2850)</f>
        <v>59</v>
      </c>
      <c r="H2850">
        <f>SUMIF(C$2:C2850,Historico_y_Forms[[#This Row],[Proyecto]],F$2:F2850)</f>
        <v>1</v>
      </c>
      <c r="I2850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2850">
        <f>SUMIF(C$2:C2850,Historico_y_Forms[[#This Row],[Proyecto]],E$2:E2850)</f>
        <v>41</v>
      </c>
    </row>
    <row r="2851" spans="1:10" x14ac:dyDescent="0.25">
      <c r="A2851" s="167">
        <v>45046</v>
      </c>
      <c r="B2851">
        <v>26</v>
      </c>
      <c r="C2851" t="s">
        <v>141</v>
      </c>
      <c r="D2851">
        <v>1</v>
      </c>
      <c r="E2851">
        <v>0</v>
      </c>
      <c r="F2851">
        <v>0</v>
      </c>
      <c r="G2851">
        <f>SUMIF(C$2:C2851,Historico_y_Forms[[#This Row],[Proyecto]],D$2:D2851)</f>
        <v>115</v>
      </c>
      <c r="H2851">
        <f>SUMIF(C$2:C2851,Historico_y_Forms[[#This Row],[Proyecto]],F$2:F2851)</f>
        <v>0</v>
      </c>
      <c r="I2851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851">
        <f>SUMIF(C$2:C2851,Historico_y_Forms[[#This Row],[Proyecto]],E$2:E2851)</f>
        <v>107</v>
      </c>
    </row>
    <row r="2852" spans="1:10" x14ac:dyDescent="0.25">
      <c r="A2852" s="167">
        <v>45046</v>
      </c>
      <c r="B2852">
        <v>7</v>
      </c>
      <c r="C2852" t="s">
        <v>128</v>
      </c>
      <c r="D2852">
        <v>0</v>
      </c>
      <c r="E2852">
        <v>0</v>
      </c>
      <c r="F2852">
        <v>3</v>
      </c>
      <c r="G2852">
        <f>SUMIF(C$2:C2852,Historico_y_Forms[[#This Row],[Proyecto]],D$2:D2852)</f>
        <v>160</v>
      </c>
      <c r="H2852">
        <f>SUMIF(C$2:C2852,Historico_y_Forms[[#This Row],[Proyecto]],F$2:F2852)</f>
        <v>16</v>
      </c>
      <c r="I2852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852">
        <f>SUMIF(C$2:C2852,Historico_y_Forms[[#This Row],[Proyecto]],E$2:E2852)</f>
        <v>160</v>
      </c>
    </row>
    <row r="2853" spans="1:10" x14ac:dyDescent="0.25">
      <c r="A2853" s="167">
        <v>45046</v>
      </c>
      <c r="B2853">
        <v>27</v>
      </c>
      <c r="C2853" t="s">
        <v>30</v>
      </c>
      <c r="D2853">
        <v>0</v>
      </c>
      <c r="E2853">
        <v>0</v>
      </c>
      <c r="F2853">
        <v>0</v>
      </c>
      <c r="G2853">
        <f>SUMIF(C$2:C2853,Historico_y_Forms[[#This Row],[Proyecto]],D$2:D2853)</f>
        <v>0</v>
      </c>
      <c r="H2853">
        <f>SUMIF(C$2:C2853,Historico_y_Forms[[#This Row],[Proyecto]],F$2:F2853)</f>
        <v>0</v>
      </c>
      <c r="I28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53">
        <f>SUMIF(C$2:C2853,Historico_y_Forms[[#This Row],[Proyecto]],E$2:E2853)</f>
        <v>0</v>
      </c>
    </row>
    <row r="2854" spans="1:10" x14ac:dyDescent="0.25">
      <c r="A2854" s="167">
        <v>45046</v>
      </c>
      <c r="B2854">
        <v>28</v>
      </c>
      <c r="C2854" t="s">
        <v>31</v>
      </c>
      <c r="D2854">
        <v>0</v>
      </c>
      <c r="E2854">
        <v>0</v>
      </c>
      <c r="F2854">
        <v>0</v>
      </c>
      <c r="G2854">
        <f>SUMIF(C$2:C2854,Historico_y_Forms[[#This Row],[Proyecto]],D$2:D2854)</f>
        <v>0</v>
      </c>
      <c r="H2854">
        <f>SUMIF(C$2:C2854,Historico_y_Forms[[#This Row],[Proyecto]],F$2:F2854)</f>
        <v>0</v>
      </c>
      <c r="I285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54">
        <f>SUMIF(C$2:C2854,Historico_y_Forms[[#This Row],[Proyecto]],E$2:E2854)</f>
        <v>0</v>
      </c>
    </row>
    <row r="2855" spans="1:10" x14ac:dyDescent="0.25">
      <c r="A2855" s="167">
        <v>45046</v>
      </c>
      <c r="B2855">
        <v>44</v>
      </c>
      <c r="C2855" t="s">
        <v>154</v>
      </c>
      <c r="D2855">
        <v>0</v>
      </c>
      <c r="E2855">
        <v>0</v>
      </c>
      <c r="F2855">
        <v>0</v>
      </c>
      <c r="G2855">
        <f>SUMIF(C$2:C2855,Historico_y_Forms[[#This Row],[Proyecto]],D$2:D2855)</f>
        <v>100</v>
      </c>
      <c r="H2855">
        <f>SUMIF(C$2:C2855,Historico_y_Forms[[#This Row],[Proyecto]],F$2:F2855)</f>
        <v>11</v>
      </c>
      <c r="I285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855">
        <f>SUMIF(C$2:C2855,Historico_y_Forms[[#This Row],[Proyecto]],E$2:E2855)</f>
        <v>96</v>
      </c>
    </row>
    <row r="2856" spans="1:10" x14ac:dyDescent="0.25">
      <c r="A2856" s="167">
        <v>45046</v>
      </c>
      <c r="B2856">
        <v>37</v>
      </c>
      <c r="C2856" t="s">
        <v>146</v>
      </c>
      <c r="D2856">
        <v>0</v>
      </c>
      <c r="E2856">
        <v>0</v>
      </c>
      <c r="F2856">
        <v>0</v>
      </c>
      <c r="G2856">
        <f>SUMIF(C$2:C2856,Historico_y_Forms[[#This Row],[Proyecto]],D$2:D2856)</f>
        <v>195</v>
      </c>
      <c r="H2856">
        <f>SUMIF(C$2:C2856,Historico_y_Forms[[#This Row],[Proyecto]],F$2:F2856)</f>
        <v>1</v>
      </c>
      <c r="I28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56">
        <f>SUMIF(C$2:C2856,Historico_y_Forms[[#This Row],[Proyecto]],E$2:E2856)</f>
        <v>196</v>
      </c>
    </row>
    <row r="2857" spans="1:10" x14ac:dyDescent="0.25">
      <c r="A2857" s="167">
        <v>45046</v>
      </c>
      <c r="B2857">
        <v>6</v>
      </c>
      <c r="C2857" t="s">
        <v>127</v>
      </c>
      <c r="D2857">
        <v>2</v>
      </c>
      <c r="E2857">
        <v>0</v>
      </c>
      <c r="F2857">
        <v>2</v>
      </c>
      <c r="G2857">
        <f>SUMIF(C$2:C2857,Historico_y_Forms[[#This Row],[Proyecto]],D$2:D2857)</f>
        <v>221</v>
      </c>
      <c r="H2857">
        <f>SUMIF(C$2:C2857,Historico_y_Forms[[#This Row],[Proyecto]],F$2:F2857)</f>
        <v>43</v>
      </c>
      <c r="I285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857">
        <f>SUMIF(C$2:C2857,Historico_y_Forms[[#This Row],[Proyecto]],E$2:E2857)</f>
        <v>180</v>
      </c>
    </row>
    <row r="2858" spans="1:10" x14ac:dyDescent="0.25">
      <c r="A2858" s="167">
        <v>45046</v>
      </c>
      <c r="B2858">
        <v>5</v>
      </c>
      <c r="C2858" t="s">
        <v>125</v>
      </c>
      <c r="D2858">
        <v>0</v>
      </c>
      <c r="E2858">
        <v>0</v>
      </c>
      <c r="F2858">
        <v>0</v>
      </c>
      <c r="G2858">
        <f>SUMIF(C$2:C2858,Historico_y_Forms[[#This Row],[Proyecto]],D$2:D2858)</f>
        <v>247</v>
      </c>
      <c r="H2858">
        <f>SUMIF(C$2:C2858,Historico_y_Forms[[#This Row],[Proyecto]],F$2:F2858)</f>
        <v>31</v>
      </c>
      <c r="I28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58">
        <f>SUMIF(C$2:C2858,Historico_y_Forms[[#This Row],[Proyecto]],E$2:E2858)</f>
        <v>216</v>
      </c>
    </row>
    <row r="2859" spans="1:10" x14ac:dyDescent="0.25">
      <c r="A2859" s="167">
        <v>45046</v>
      </c>
      <c r="B2859">
        <v>38</v>
      </c>
      <c r="C2859" t="s">
        <v>147</v>
      </c>
      <c r="D2859">
        <v>0</v>
      </c>
      <c r="E2859">
        <v>0</v>
      </c>
      <c r="F2859">
        <v>0</v>
      </c>
      <c r="G2859">
        <f>SUMIF(C$2:C2859,Historico_y_Forms[[#This Row],[Proyecto]],D$2:D2859)</f>
        <v>196</v>
      </c>
      <c r="H2859">
        <f>SUMIF(C$2:C2859,Historico_y_Forms[[#This Row],[Proyecto]],F$2:F2859)</f>
        <v>5</v>
      </c>
      <c r="I28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59">
        <f>SUMIF(C$2:C2859,Historico_y_Forms[[#This Row],[Proyecto]],E$2:E2859)</f>
        <v>0</v>
      </c>
    </row>
    <row r="2860" spans="1:10" x14ac:dyDescent="0.25">
      <c r="A2860" s="167">
        <v>45046</v>
      </c>
      <c r="B2860">
        <v>4</v>
      </c>
      <c r="C2860" t="s">
        <v>126</v>
      </c>
      <c r="D2860">
        <v>0</v>
      </c>
      <c r="E2860">
        <v>0</v>
      </c>
      <c r="F2860">
        <v>0</v>
      </c>
      <c r="G2860">
        <f>SUMIF(C$2:C2860,Historico_y_Forms[[#This Row],[Proyecto]],D$2:D2860)</f>
        <v>289</v>
      </c>
      <c r="H2860">
        <f>SUMIF(C$2:C2860,Historico_y_Forms[[#This Row],[Proyecto]],F$2:F2860)</f>
        <v>49</v>
      </c>
      <c r="I28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60">
        <f>SUMIF(C$2:C2860,Historico_y_Forms[[#This Row],[Proyecto]],E$2:E2860)</f>
        <v>8791</v>
      </c>
    </row>
    <row r="2861" spans="1:10" x14ac:dyDescent="0.25">
      <c r="A2861" s="167">
        <v>45046</v>
      </c>
      <c r="B2861">
        <v>8</v>
      </c>
      <c r="C2861" t="s">
        <v>77</v>
      </c>
      <c r="D2861">
        <v>1</v>
      </c>
      <c r="E2861">
        <v>2</v>
      </c>
      <c r="F2861">
        <v>0</v>
      </c>
      <c r="G2861">
        <f>SUMIF(C$2:C2861,Historico_y_Forms[[#This Row],[Proyecto]],D$2:D2861)</f>
        <v>186</v>
      </c>
      <c r="H2861">
        <f>SUMIF(C$2:C2861,Historico_y_Forms[[#This Row],[Proyecto]],F$2:F2861)</f>
        <v>35</v>
      </c>
      <c r="I2861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861">
        <f>SUMIF(C$2:C2861,Historico_y_Forms[[#This Row],[Proyecto]],E$2:E2861)</f>
        <v>161</v>
      </c>
    </row>
    <row r="2862" spans="1:10" x14ac:dyDescent="0.25">
      <c r="A2862" s="167">
        <v>45046</v>
      </c>
      <c r="B2862">
        <v>18</v>
      </c>
      <c r="C2862" t="s">
        <v>152</v>
      </c>
      <c r="D2862">
        <v>0</v>
      </c>
      <c r="E2862">
        <v>0</v>
      </c>
      <c r="F2862">
        <v>0</v>
      </c>
      <c r="G2862">
        <f>SUMIF(C$2:C2862,Historico_y_Forms[[#This Row],[Proyecto]],D$2:D2862)</f>
        <v>174</v>
      </c>
      <c r="H2862">
        <f>SUMIF(C$2:C2862,Historico_y_Forms[[#This Row],[Proyecto]],F$2:F2862)</f>
        <v>10</v>
      </c>
      <c r="I286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62">
        <f>SUMIF(C$2:C2862,Historico_y_Forms[[#This Row],[Proyecto]],E$2:E2862)</f>
        <v>176</v>
      </c>
    </row>
    <row r="2863" spans="1:10" x14ac:dyDescent="0.25">
      <c r="A2863" s="167">
        <v>45046</v>
      </c>
      <c r="B2863">
        <v>19</v>
      </c>
      <c r="C2863" t="s">
        <v>138</v>
      </c>
      <c r="D2863">
        <v>0</v>
      </c>
      <c r="E2863">
        <v>0</v>
      </c>
      <c r="F2863">
        <v>0</v>
      </c>
      <c r="G2863">
        <f>SUMIF(C$2:C2863,Historico_y_Forms[[#This Row],[Proyecto]],D$2:D2863)</f>
        <v>202</v>
      </c>
      <c r="H2863">
        <f>SUMIF(C$2:C2863,Historico_y_Forms[[#This Row],[Proyecto]],F$2:F2863)</f>
        <v>26</v>
      </c>
      <c r="I28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63">
        <f>SUMIF(C$2:C2863,Historico_y_Forms[[#This Row],[Proyecto]],E$2:E2863)</f>
        <v>176</v>
      </c>
    </row>
    <row r="2864" spans="1:10" x14ac:dyDescent="0.25">
      <c r="A2864" s="167">
        <v>45046</v>
      </c>
      <c r="B2864">
        <v>20</v>
      </c>
      <c r="C2864" t="s">
        <v>88</v>
      </c>
      <c r="D2864">
        <v>1</v>
      </c>
      <c r="E2864">
        <v>1</v>
      </c>
      <c r="F2864">
        <v>4</v>
      </c>
      <c r="G2864">
        <f>SUMIF(C$2:C2864,Historico_y_Forms[[#This Row],[Proyecto]],D$2:D2864)</f>
        <v>201</v>
      </c>
      <c r="H2864">
        <f>SUMIF(C$2:C2864,Historico_y_Forms[[#This Row],[Proyecto]],F$2:F2864)</f>
        <v>40</v>
      </c>
      <c r="I2864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864">
        <f>SUMIF(C$2:C2864,Historico_y_Forms[[#This Row],[Proyecto]],E$2:E2864)</f>
        <v>160</v>
      </c>
    </row>
    <row r="2865" spans="1:10" x14ac:dyDescent="0.25">
      <c r="A2865" s="167">
        <v>45046</v>
      </c>
      <c r="B2865">
        <v>45</v>
      </c>
      <c r="C2865" t="s">
        <v>155</v>
      </c>
      <c r="D2865">
        <v>0</v>
      </c>
      <c r="E2865">
        <v>0</v>
      </c>
      <c r="F2865">
        <v>0</v>
      </c>
      <c r="G2865">
        <f>SUMIF(C$2:C2865,Historico_y_Forms[[#This Row],[Proyecto]],D$2:D2865)</f>
        <v>133</v>
      </c>
      <c r="H2865">
        <f>SUMIF(C$2:C2865,Historico_y_Forms[[#This Row],[Proyecto]],F$2:F2865)</f>
        <v>2</v>
      </c>
      <c r="I286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865">
        <f>SUMIF(C$2:C2865,Historico_y_Forms[[#This Row],[Proyecto]],E$2:E2865)</f>
        <v>0</v>
      </c>
    </row>
    <row r="2866" spans="1:10" x14ac:dyDescent="0.25">
      <c r="A2866" s="167">
        <v>45046</v>
      </c>
      <c r="B2866">
        <v>31</v>
      </c>
      <c r="C2866" t="s">
        <v>97</v>
      </c>
      <c r="D2866">
        <v>0</v>
      </c>
      <c r="E2866">
        <v>0</v>
      </c>
      <c r="F2866">
        <v>0</v>
      </c>
      <c r="G2866">
        <f>SUMIF(C$2:C2866,Historico_y_Forms[[#This Row],[Proyecto]],D$2:D2866)</f>
        <v>0</v>
      </c>
      <c r="H2866">
        <f>SUMIF(C$2:C2866,Historico_y_Forms[[#This Row],[Proyecto]],F$2:F2866)</f>
        <v>0</v>
      </c>
      <c r="I286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866">
        <f>SUMIF(C$2:C2866,Historico_y_Forms[[#This Row],[Proyecto]],E$2:E2866)</f>
        <v>0</v>
      </c>
    </row>
    <row r="2867" spans="1:10" x14ac:dyDescent="0.25">
      <c r="A2867" s="167">
        <v>45046</v>
      </c>
      <c r="B2867">
        <v>32</v>
      </c>
      <c r="C2867" t="s">
        <v>100</v>
      </c>
      <c r="D2867">
        <v>18</v>
      </c>
      <c r="E2867">
        <v>18</v>
      </c>
      <c r="F2867">
        <v>0</v>
      </c>
      <c r="G2867">
        <f>SUMIF(C$2:C2867,Historico_y_Forms[[#This Row],[Proyecto]],D$2:D2867)</f>
        <v>109</v>
      </c>
      <c r="H2867">
        <f>SUMIF(C$2:C2867,Historico_y_Forms[[#This Row],[Proyecto]],F$2:F2867)</f>
        <v>0</v>
      </c>
      <c r="I2867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2867">
        <f>SUMIF(C$2:C2867,Historico_y_Forms[[#This Row],[Proyecto]],E$2:E2867)</f>
        <v>90</v>
      </c>
    </row>
    <row r="2868" spans="1:10" x14ac:dyDescent="0.25">
      <c r="A2868" s="167">
        <v>45046</v>
      </c>
      <c r="B2868">
        <v>33</v>
      </c>
      <c r="C2868" t="s">
        <v>101</v>
      </c>
      <c r="D2868">
        <v>5</v>
      </c>
      <c r="E2868">
        <v>18</v>
      </c>
      <c r="F2868">
        <v>3</v>
      </c>
      <c r="G2868">
        <f>SUMIF(C$2:C2868,Historico_y_Forms[[#This Row],[Proyecto]],D$2:D2868)</f>
        <v>178</v>
      </c>
      <c r="H2868">
        <f>SUMIF(C$2:C2868,Historico_y_Forms[[#This Row],[Proyecto]],F$2:F2868)</f>
        <v>7</v>
      </c>
      <c r="I2868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2868">
        <f>SUMIF(C$2:C2868,Historico_y_Forms[[#This Row],[Proyecto]],E$2:E2868)</f>
        <v>134</v>
      </c>
    </row>
    <row r="2869" spans="1:10" x14ac:dyDescent="0.25">
      <c r="A2869" s="167">
        <v>45046</v>
      </c>
      <c r="B2869">
        <v>34</v>
      </c>
      <c r="C2869" t="s">
        <v>102</v>
      </c>
      <c r="D2869">
        <v>3</v>
      </c>
      <c r="E2869">
        <v>0</v>
      </c>
      <c r="F2869">
        <v>2</v>
      </c>
      <c r="G2869">
        <f>SUMIF(C$2:C2869,Historico_y_Forms[[#This Row],[Proyecto]],D$2:D2869)</f>
        <v>187</v>
      </c>
      <c r="H2869">
        <f>SUMIF(C$2:C2869,Historico_y_Forms[[#This Row],[Proyecto]],F$2:F2869)</f>
        <v>4</v>
      </c>
      <c r="I28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69">
        <f>SUMIF(C$2:C2869,Historico_y_Forms[[#This Row],[Proyecto]],E$2:E2869)</f>
        <v>184</v>
      </c>
    </row>
    <row r="2870" spans="1:10" x14ac:dyDescent="0.25">
      <c r="A2870" s="167">
        <v>45046</v>
      </c>
      <c r="B2870">
        <v>29</v>
      </c>
      <c r="C2870" t="s">
        <v>32</v>
      </c>
      <c r="D2870">
        <v>0</v>
      </c>
      <c r="E2870">
        <v>0</v>
      </c>
      <c r="F2870">
        <v>0</v>
      </c>
      <c r="G2870">
        <f>SUMIF(C$2:C2870,Historico_y_Forms[[#This Row],[Proyecto]],D$2:D2870)</f>
        <v>0</v>
      </c>
      <c r="H2870">
        <f>SUMIF(C$2:C2870,Historico_y_Forms[[#This Row],[Proyecto]],F$2:F2870)</f>
        <v>0</v>
      </c>
      <c r="I287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70">
        <f>SUMIF(C$2:C2870,Historico_y_Forms[[#This Row],[Proyecto]],E$2:E2870)</f>
        <v>0</v>
      </c>
    </row>
    <row r="2871" spans="1:10" x14ac:dyDescent="0.25">
      <c r="A2871" s="167">
        <v>45046</v>
      </c>
      <c r="B2871">
        <v>30</v>
      </c>
      <c r="C2871" t="s">
        <v>33</v>
      </c>
      <c r="D2871">
        <v>0</v>
      </c>
      <c r="E2871">
        <v>0</v>
      </c>
      <c r="F2871">
        <v>0</v>
      </c>
      <c r="G2871">
        <f>SUMIF(C$2:C2871,Historico_y_Forms[[#This Row],[Proyecto]],D$2:D2871)</f>
        <v>0</v>
      </c>
      <c r="H2871">
        <f>SUMIF(C$2:C2871,Historico_y_Forms[[#This Row],[Proyecto]],F$2:F2871)</f>
        <v>0</v>
      </c>
      <c r="I287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871">
        <f>SUMIF(C$2:C2871,Historico_y_Forms[[#This Row],[Proyecto]],E$2:E2871)</f>
        <v>0</v>
      </c>
    </row>
    <row r="2872" spans="1:10" x14ac:dyDescent="0.25">
      <c r="A2872" s="167">
        <v>45046</v>
      </c>
      <c r="B2872">
        <v>9</v>
      </c>
      <c r="C2872" t="s">
        <v>130</v>
      </c>
      <c r="D2872">
        <v>6</v>
      </c>
      <c r="E2872">
        <v>7</v>
      </c>
      <c r="F2872">
        <v>0</v>
      </c>
      <c r="G2872">
        <f>SUMIF(C$2:C2872,Historico_y_Forms[[#This Row],[Proyecto]],D$2:D2872)</f>
        <v>203</v>
      </c>
      <c r="H2872">
        <f>SUMIF(C$2:C2872,Historico_y_Forms[[#This Row],[Proyecto]],F$2:F2872)</f>
        <v>7</v>
      </c>
      <c r="I2872">
        <f>VLOOKUP(Historico_y_Forms[[#This Row],[Proyecto]],Dim_Proyectos[[#All],[Proyecto]:[Fecha de terminacion]],5,0)-Historico_y_Forms[[#This Row],[Ventas acumuladas]]+Historico_y_Forms[[#This Row],[Desistimientos acumulados]]</f>
        <v>152</v>
      </c>
      <c r="J2872">
        <f>SUMIF(C$2:C2872,Historico_y_Forms[[#This Row],[Proyecto]],E$2:E2872)</f>
        <v>202</v>
      </c>
    </row>
    <row r="2873" spans="1:10" x14ac:dyDescent="0.25">
      <c r="A2873" s="167">
        <v>45046</v>
      </c>
      <c r="B2873">
        <v>35</v>
      </c>
      <c r="C2873" t="s">
        <v>144</v>
      </c>
      <c r="D2873">
        <v>4</v>
      </c>
      <c r="E2873">
        <v>6</v>
      </c>
      <c r="F2873">
        <v>0</v>
      </c>
      <c r="G2873">
        <f>SUMIF(C$2:C2873,Historico_y_Forms[[#This Row],[Proyecto]],D$2:D2873)</f>
        <v>116</v>
      </c>
      <c r="H2873">
        <f>SUMIF(C$2:C2873,Historico_y_Forms[[#This Row],[Proyecto]],F$2:F2873)</f>
        <v>0</v>
      </c>
      <c r="I2873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2873">
        <f>SUMIF(C$2:C2873,Historico_y_Forms[[#This Row],[Proyecto]],E$2:E2873)</f>
        <v>104</v>
      </c>
    </row>
    <row r="2874" spans="1:10" x14ac:dyDescent="0.25">
      <c r="A2874" s="167">
        <v>45046</v>
      </c>
      <c r="B2874">
        <v>42</v>
      </c>
      <c r="C2874" t="s">
        <v>151</v>
      </c>
      <c r="D2874">
        <v>0</v>
      </c>
      <c r="E2874">
        <v>0</v>
      </c>
      <c r="F2874">
        <v>0</v>
      </c>
      <c r="G2874">
        <f>SUMIF(C$2:C2874,Historico_y_Forms[[#This Row],[Proyecto]],D$2:D2874)</f>
        <v>321</v>
      </c>
      <c r="H2874">
        <f>SUMIF(C$2:C2874,Historico_y_Forms[[#This Row],[Proyecto]],F$2:F2874)</f>
        <v>15</v>
      </c>
      <c r="I28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874">
        <f>SUMIF(C$2:C2874,Historico_y_Forms[[#This Row],[Proyecto]],E$2:E2874)</f>
        <v>250</v>
      </c>
    </row>
    <row r="2875" spans="1:10" x14ac:dyDescent="0.25">
      <c r="A2875" s="167">
        <v>45046</v>
      </c>
      <c r="B2875">
        <v>39</v>
      </c>
      <c r="C2875" t="s">
        <v>178</v>
      </c>
      <c r="D2875">
        <v>0</v>
      </c>
      <c r="E2875">
        <v>0</v>
      </c>
      <c r="F2875">
        <v>0</v>
      </c>
      <c r="G2875">
        <f>SUMIF(C$2:C2875,Historico_y_Forms[[#This Row],[Proyecto]],D$2:D2875)</f>
        <v>184</v>
      </c>
      <c r="H2875">
        <f>SUMIF(C$2:C2875,Historico_y_Forms[[#This Row],[Proyecto]],F$2:F2875)</f>
        <v>12</v>
      </c>
      <c r="I287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75">
        <f>SUMIF(C$2:C2875,Historico_y_Forms[[#This Row],[Proyecto]],E$2:E2875)</f>
        <v>149</v>
      </c>
    </row>
    <row r="2876" spans="1:10" x14ac:dyDescent="0.25">
      <c r="A2876" s="167">
        <v>45046</v>
      </c>
      <c r="B2876">
        <v>36</v>
      </c>
      <c r="C2876" t="s">
        <v>145</v>
      </c>
      <c r="D2876">
        <v>0</v>
      </c>
      <c r="E2876">
        <v>0</v>
      </c>
      <c r="F2876">
        <v>0</v>
      </c>
      <c r="G2876">
        <f>SUMIF(C$2:C2876,Historico_y_Forms[[#This Row],[Proyecto]],D$2:D2876)</f>
        <v>243</v>
      </c>
      <c r="H2876">
        <f>SUMIF(C$2:C2876,Historico_y_Forms[[#This Row],[Proyecto]],F$2:F2876)</f>
        <v>11</v>
      </c>
      <c r="I28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76">
        <f>SUMIF(C$2:C2876,Historico_y_Forms[[#This Row],[Proyecto]],E$2:E2876)</f>
        <v>240</v>
      </c>
    </row>
    <row r="2877" spans="1:10" x14ac:dyDescent="0.25">
      <c r="A2877" s="167">
        <v>45046</v>
      </c>
      <c r="B2877">
        <v>43</v>
      </c>
      <c r="C2877" t="s">
        <v>153</v>
      </c>
      <c r="D2877">
        <v>0</v>
      </c>
      <c r="E2877">
        <v>0</v>
      </c>
      <c r="F2877">
        <v>0</v>
      </c>
      <c r="G2877">
        <f>SUMIF(C$2:C2877,Historico_y_Forms[[#This Row],[Proyecto]],D$2:D2877)</f>
        <v>89</v>
      </c>
      <c r="H2877">
        <f>SUMIF(C$2:C2877,Historico_y_Forms[[#This Row],[Proyecto]],F$2:F2877)</f>
        <v>6</v>
      </c>
      <c r="I287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877">
        <f>SUMIF(C$2:C2877,Historico_y_Forms[[#This Row],[Proyecto]],E$2:E2877)</f>
        <v>24</v>
      </c>
    </row>
    <row r="2878" spans="1:10" x14ac:dyDescent="0.25">
      <c r="A2878" s="167">
        <v>45046</v>
      </c>
      <c r="B2878">
        <v>21</v>
      </c>
      <c r="C2878" t="s">
        <v>139</v>
      </c>
      <c r="D2878">
        <v>1</v>
      </c>
      <c r="E2878">
        <v>2</v>
      </c>
      <c r="F2878">
        <v>0</v>
      </c>
      <c r="G2878">
        <f>SUMIF(C$2:C2878,Historico_y_Forms[[#This Row],[Proyecto]],D$2:D2878)</f>
        <v>74</v>
      </c>
      <c r="H2878">
        <f>SUMIF(C$2:C2878,Historico_y_Forms[[#This Row],[Proyecto]],F$2:F2878)</f>
        <v>7</v>
      </c>
      <c r="I2878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2878">
        <f>SUMIF(C$2:C2878,Historico_y_Forms[[#This Row],[Proyecto]],E$2:E2878)</f>
        <v>67</v>
      </c>
    </row>
    <row r="2879" spans="1:10" x14ac:dyDescent="0.25">
      <c r="A2879" s="167">
        <v>45046</v>
      </c>
      <c r="B2879">
        <v>2</v>
      </c>
      <c r="C2879" t="s">
        <v>51</v>
      </c>
      <c r="D2879">
        <v>18</v>
      </c>
      <c r="E2879">
        <v>0</v>
      </c>
      <c r="F2879">
        <v>8</v>
      </c>
      <c r="G2879">
        <f>SUMIF(C$2:C2879,Historico_y_Forms[[#This Row],[Proyecto]],D$2:D2879)</f>
        <v>298</v>
      </c>
      <c r="H2879">
        <f>SUMIF(C$2:C2879,Historico_y_Forms[[#This Row],[Proyecto]],F$2:F2879)</f>
        <v>87</v>
      </c>
      <c r="I287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879">
        <f>SUMIF(C$2:C2879,Historico_y_Forms[[#This Row],[Proyecto]],E$2:E2879)</f>
        <v>228</v>
      </c>
    </row>
    <row r="2880" spans="1:10" x14ac:dyDescent="0.25">
      <c r="A2880" s="167">
        <v>45046</v>
      </c>
      <c r="B2880">
        <v>3</v>
      </c>
      <c r="C2880" t="s">
        <v>52</v>
      </c>
      <c r="D2880">
        <v>1</v>
      </c>
      <c r="E2880">
        <v>0</v>
      </c>
      <c r="F2880">
        <v>3</v>
      </c>
      <c r="G2880">
        <f>SUMIF(C$2:C2880,Historico_y_Forms[[#This Row],[Proyecto]],D$2:D2880)</f>
        <v>355</v>
      </c>
      <c r="H2880">
        <f>SUMIF(C$2:C2880,Historico_y_Forms[[#This Row],[Proyecto]],F$2:F2880)</f>
        <v>49</v>
      </c>
      <c r="I2880">
        <f>VLOOKUP(Historico_y_Forms[[#This Row],[Proyecto]],Dim_Proyectos[[#All],[Proyecto]:[Fecha de terminacion]],5,0)-Historico_y_Forms[[#This Row],[Ventas acumuladas]]+Historico_y_Forms[[#This Row],[Desistimientos acumulados]]</f>
        <v>66</v>
      </c>
      <c r="J2880">
        <f>SUMIF(C$2:C2880,Historico_y_Forms[[#This Row],[Proyecto]],E$2:E2880)</f>
        <v>372</v>
      </c>
    </row>
    <row r="2881" spans="1:10" x14ac:dyDescent="0.25">
      <c r="A2881" s="167">
        <v>45046</v>
      </c>
      <c r="B2881">
        <v>1</v>
      </c>
      <c r="C2881" t="s">
        <v>50</v>
      </c>
      <c r="D2881">
        <v>0</v>
      </c>
      <c r="E2881">
        <v>0</v>
      </c>
      <c r="F2881">
        <v>0</v>
      </c>
      <c r="G2881">
        <f>SUMIF(C$2:C2881,Historico_y_Forms[[#This Row],[Proyecto]],D$2:D2881)</f>
        <v>616</v>
      </c>
      <c r="H2881">
        <f>SUMIF(C$2:C2881,Historico_y_Forms[[#This Row],[Proyecto]],F$2:F2881)</f>
        <v>124</v>
      </c>
      <c r="I28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81">
        <f>SUMIF(C$2:C2881,Historico_y_Forms[[#This Row],[Proyecto]],E$2:E2881)</f>
        <v>492</v>
      </c>
    </row>
    <row r="2882" spans="1:10" x14ac:dyDescent="0.25">
      <c r="A2882" s="167">
        <v>45077</v>
      </c>
      <c r="B2882">
        <v>22</v>
      </c>
      <c r="C2882" t="s">
        <v>140</v>
      </c>
      <c r="D2882">
        <v>0</v>
      </c>
      <c r="E2882">
        <v>0</v>
      </c>
      <c r="F2882">
        <v>0</v>
      </c>
      <c r="G2882">
        <f>SUMIF(C$2:C2882,Historico_y_Forms[[#This Row],[Proyecto]],D$2:D2882)</f>
        <v>42</v>
      </c>
      <c r="H2882">
        <f>SUMIF(C$2:C2882,Historico_y_Forms[[#This Row],[Proyecto]],F$2:F2882)</f>
        <v>42</v>
      </c>
      <c r="I28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882">
        <f>SUMIF(C$2:C2882,Historico_y_Forms[[#This Row],[Proyecto]],E$2:E2882)</f>
        <v>72</v>
      </c>
    </row>
    <row r="2883" spans="1:10" x14ac:dyDescent="0.25">
      <c r="A2883" s="167">
        <v>45077</v>
      </c>
      <c r="B2883">
        <v>16</v>
      </c>
      <c r="C2883" t="s">
        <v>136</v>
      </c>
      <c r="D2883">
        <v>1</v>
      </c>
      <c r="E2883">
        <v>2</v>
      </c>
      <c r="F2883">
        <v>0</v>
      </c>
      <c r="G2883">
        <f>SUMIF(C$2:C2883,Historico_y_Forms[[#This Row],[Proyecto]],D$2:D2883)</f>
        <v>4</v>
      </c>
      <c r="H2883">
        <f>SUMIF(C$2:C2883,Historico_y_Forms[[#This Row],[Proyecto]],F$2:F2883)</f>
        <v>0</v>
      </c>
      <c r="I2883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2883">
        <f>SUMIF(C$2:C2883,Historico_y_Forms[[#This Row],[Proyecto]],E$2:E2883)</f>
        <v>6</v>
      </c>
    </row>
    <row r="2884" spans="1:10" x14ac:dyDescent="0.25">
      <c r="A2884" s="167">
        <v>45077</v>
      </c>
      <c r="B2884">
        <v>17</v>
      </c>
      <c r="C2884" t="s">
        <v>137</v>
      </c>
      <c r="D2884">
        <v>3</v>
      </c>
      <c r="E2884">
        <v>1</v>
      </c>
      <c r="F2884">
        <v>0</v>
      </c>
      <c r="G2884">
        <f>SUMIF(C$2:C2884,Historico_y_Forms[[#This Row],[Proyecto]],D$2:D2884)</f>
        <v>6</v>
      </c>
      <c r="H2884">
        <f>SUMIF(C$2:C2884,Historico_y_Forms[[#This Row],[Proyecto]],F$2:F2884)</f>
        <v>0</v>
      </c>
      <c r="I2884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2884">
        <f>SUMIF(C$2:C2884,Historico_y_Forms[[#This Row],[Proyecto]],E$2:E2884)</f>
        <v>4</v>
      </c>
    </row>
    <row r="2885" spans="1:10" x14ac:dyDescent="0.25">
      <c r="A2885" s="167">
        <v>45077</v>
      </c>
      <c r="B2885">
        <v>11</v>
      </c>
      <c r="C2885" t="s">
        <v>131</v>
      </c>
      <c r="D2885">
        <v>7</v>
      </c>
      <c r="E2885">
        <v>8</v>
      </c>
      <c r="F2885">
        <v>6</v>
      </c>
      <c r="G2885">
        <f>SUMIF(C$2:C2885,Historico_y_Forms[[#This Row],[Proyecto]],D$2:D2885)</f>
        <v>606</v>
      </c>
      <c r="H2885">
        <f>SUMIF(C$2:C2885,Historico_y_Forms[[#This Row],[Proyecto]],F$2:F2885)</f>
        <v>241</v>
      </c>
      <c r="I2885">
        <f>VLOOKUP(Historico_y_Forms[[#This Row],[Proyecto]],Dim_Proyectos[[#All],[Proyecto]:[Fecha de terminacion]],5,0)-Historico_y_Forms[[#This Row],[Ventas acumuladas]]+Historico_y_Forms[[#This Row],[Desistimientos acumulados]]</f>
        <v>248</v>
      </c>
      <c r="J2885">
        <f>SUMIF(C$2:C2885,Historico_y_Forms[[#This Row],[Proyecto]],E$2:E2885)</f>
        <v>591</v>
      </c>
    </row>
    <row r="2886" spans="1:10" x14ac:dyDescent="0.25">
      <c r="A2886" s="167">
        <v>45077</v>
      </c>
      <c r="B2886">
        <v>40</v>
      </c>
      <c r="C2886" t="s">
        <v>149</v>
      </c>
      <c r="D2886">
        <v>0</v>
      </c>
      <c r="E2886">
        <v>0</v>
      </c>
      <c r="F2886">
        <v>0</v>
      </c>
      <c r="G2886">
        <f>SUMIF(C$2:C2886,Historico_y_Forms[[#This Row],[Proyecto]],D$2:D2886)</f>
        <v>396</v>
      </c>
      <c r="H2886">
        <f>SUMIF(C$2:C2886,Historico_y_Forms[[#This Row],[Proyecto]],F$2:F2886)</f>
        <v>0</v>
      </c>
      <c r="I28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86">
        <f>SUMIF(C$2:C2886,Historico_y_Forms[[#This Row],[Proyecto]],E$2:E2886)</f>
        <v>0</v>
      </c>
    </row>
    <row r="2887" spans="1:10" x14ac:dyDescent="0.25">
      <c r="A2887" s="167">
        <v>45077</v>
      </c>
      <c r="B2887">
        <v>12</v>
      </c>
      <c r="C2887" t="s">
        <v>132</v>
      </c>
      <c r="D2887">
        <v>14</v>
      </c>
      <c r="E2887">
        <v>10</v>
      </c>
      <c r="F2887">
        <v>4</v>
      </c>
      <c r="G2887">
        <f>SUMIF(C$2:C2887,Historico_y_Forms[[#This Row],[Proyecto]],D$2:D2887)</f>
        <v>97</v>
      </c>
      <c r="H2887">
        <f>SUMIF(C$2:C2887,Historico_y_Forms[[#This Row],[Proyecto]],F$2:F2887)</f>
        <v>7</v>
      </c>
      <c r="I2887">
        <f>VLOOKUP(Historico_y_Forms[[#This Row],[Proyecto]],Dim_Proyectos[[#All],[Proyecto]:[Fecha de terminacion]],5,0)-Historico_y_Forms[[#This Row],[Ventas acumuladas]]+Historico_y_Forms[[#This Row],[Desistimientos acumulados]]</f>
        <v>250</v>
      </c>
      <c r="J2887">
        <f>SUMIF(C$2:C2887,Historico_y_Forms[[#This Row],[Proyecto]],E$2:E2887)</f>
        <v>170</v>
      </c>
    </row>
    <row r="2888" spans="1:10" x14ac:dyDescent="0.25">
      <c r="A2888" s="167">
        <v>45077</v>
      </c>
      <c r="B2888">
        <v>13</v>
      </c>
      <c r="C2888" t="s">
        <v>133</v>
      </c>
      <c r="D2888">
        <v>4</v>
      </c>
      <c r="E2888">
        <v>10</v>
      </c>
      <c r="F2888">
        <v>2</v>
      </c>
      <c r="G2888">
        <f>SUMIF(C$2:C2888,Historico_y_Forms[[#This Row],[Proyecto]],D$2:D2888)</f>
        <v>361</v>
      </c>
      <c r="H2888">
        <f>SUMIF(C$2:C2888,Historico_y_Forms[[#This Row],[Proyecto]],F$2:F2888)</f>
        <v>70</v>
      </c>
      <c r="I288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888">
        <f>SUMIF(C$2:C2888,Historico_y_Forms[[#This Row],[Proyecto]],E$2:E2888)</f>
        <v>270</v>
      </c>
    </row>
    <row r="2889" spans="1:10" x14ac:dyDescent="0.25">
      <c r="A2889" s="167">
        <v>45077</v>
      </c>
      <c r="B2889">
        <v>14</v>
      </c>
      <c r="C2889" t="s">
        <v>134</v>
      </c>
      <c r="D2889">
        <v>3</v>
      </c>
      <c r="E2889">
        <v>0</v>
      </c>
      <c r="F2889">
        <v>5</v>
      </c>
      <c r="G2889">
        <f>SUMIF(C$2:C2889,Historico_y_Forms[[#This Row],[Proyecto]],D$2:D2889)</f>
        <v>197</v>
      </c>
      <c r="H2889">
        <f>SUMIF(C$2:C2889,Historico_y_Forms[[#This Row],[Proyecto]],F$2:F2889)</f>
        <v>27</v>
      </c>
      <c r="I288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889">
        <f>SUMIF(C$2:C2889,Historico_y_Forms[[#This Row],[Proyecto]],E$2:E2889)</f>
        <v>180</v>
      </c>
    </row>
    <row r="2890" spans="1:10" x14ac:dyDescent="0.25">
      <c r="A2890" s="167">
        <v>45077</v>
      </c>
      <c r="B2890">
        <v>15</v>
      </c>
      <c r="C2890" t="s">
        <v>135</v>
      </c>
      <c r="D2890">
        <v>4</v>
      </c>
      <c r="E2890">
        <v>10</v>
      </c>
      <c r="F2890">
        <v>6</v>
      </c>
      <c r="G2890">
        <f>SUMIF(C$2:C2890,Historico_y_Forms[[#This Row],[Proyecto]],D$2:D2890)</f>
        <v>126</v>
      </c>
      <c r="H2890">
        <f>SUMIF(C$2:C2890,Historico_y_Forms[[#This Row],[Proyecto]],F$2:F2890)</f>
        <v>15</v>
      </c>
      <c r="I2890">
        <f>VLOOKUP(Historico_y_Forms[[#This Row],[Proyecto]],Dim_Proyectos[[#All],[Proyecto]:[Fecha de terminacion]],5,0)-Historico_y_Forms[[#This Row],[Ventas acumuladas]]+Historico_y_Forms[[#This Row],[Desistimientos acumulados]]</f>
        <v>193</v>
      </c>
      <c r="J2890">
        <f>SUMIF(C$2:C2890,Historico_y_Forms[[#This Row],[Proyecto]],E$2:E2890)</f>
        <v>137</v>
      </c>
    </row>
    <row r="2891" spans="1:10" x14ac:dyDescent="0.25">
      <c r="A2891" s="167">
        <v>45077</v>
      </c>
      <c r="B2891">
        <v>41</v>
      </c>
      <c r="C2891" t="s">
        <v>150</v>
      </c>
      <c r="D2891">
        <v>0</v>
      </c>
      <c r="E2891">
        <v>0</v>
      </c>
      <c r="F2891">
        <v>0</v>
      </c>
      <c r="G2891">
        <f>SUMIF(C$2:C2891,Historico_y_Forms[[#This Row],[Proyecto]],D$2:D2891)</f>
        <v>158</v>
      </c>
      <c r="H2891">
        <f>SUMIF(C$2:C2891,Historico_y_Forms[[#This Row],[Proyecto]],F$2:F2891)</f>
        <v>2</v>
      </c>
      <c r="I28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91">
        <f>SUMIF(C$2:C2891,Historico_y_Forms[[#This Row],[Proyecto]],E$2:E2891)</f>
        <v>156</v>
      </c>
    </row>
    <row r="2892" spans="1:10" x14ac:dyDescent="0.25">
      <c r="A2892" s="167">
        <v>45077</v>
      </c>
      <c r="B2892">
        <v>10</v>
      </c>
      <c r="C2892" t="s">
        <v>81</v>
      </c>
      <c r="D2892">
        <v>1</v>
      </c>
      <c r="E2892">
        <v>0</v>
      </c>
      <c r="F2892">
        <v>2</v>
      </c>
      <c r="G2892">
        <f>SUMIF(C$2:C2892,Historico_y_Forms[[#This Row],[Proyecto]],D$2:D2892)</f>
        <v>215</v>
      </c>
      <c r="H2892">
        <f>SUMIF(C$2:C2892,Historico_y_Forms[[#This Row],[Proyecto]],F$2:F2892)</f>
        <v>37</v>
      </c>
      <c r="I289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892">
        <f>SUMIF(C$2:C2892,Historico_y_Forms[[#This Row],[Proyecto]],E$2:E2892)</f>
        <v>190</v>
      </c>
    </row>
    <row r="2893" spans="1:10" x14ac:dyDescent="0.25">
      <c r="A2893" s="167">
        <v>45077</v>
      </c>
      <c r="B2893">
        <v>23</v>
      </c>
      <c r="C2893" t="s">
        <v>142</v>
      </c>
      <c r="D2893">
        <v>0</v>
      </c>
      <c r="E2893">
        <v>0</v>
      </c>
      <c r="F2893">
        <v>0</v>
      </c>
      <c r="G2893">
        <f>SUMIF(C$2:C2893,Historico_y_Forms[[#This Row],[Proyecto]],D$2:D2893)</f>
        <v>105</v>
      </c>
      <c r="H2893">
        <f>SUMIF(C$2:C2893,Historico_y_Forms[[#This Row],[Proyecto]],F$2:F2893)</f>
        <v>4</v>
      </c>
      <c r="I28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893">
        <f>SUMIF(C$2:C2893,Historico_y_Forms[[#This Row],[Proyecto]],E$2:E2893)</f>
        <v>0</v>
      </c>
    </row>
    <row r="2894" spans="1:10" x14ac:dyDescent="0.25">
      <c r="A2894" s="167">
        <v>45077</v>
      </c>
      <c r="B2894">
        <v>24</v>
      </c>
      <c r="C2894" t="s">
        <v>143</v>
      </c>
      <c r="D2894">
        <v>0</v>
      </c>
      <c r="E2894">
        <v>0</v>
      </c>
      <c r="F2894">
        <v>0</v>
      </c>
      <c r="G2894">
        <f>SUMIF(C$2:C2894,Historico_y_Forms[[#This Row],[Proyecto]],D$2:D2894)</f>
        <v>125</v>
      </c>
      <c r="H2894">
        <f>SUMIF(C$2:C2894,Historico_y_Forms[[#This Row],[Proyecto]],F$2:F2894)</f>
        <v>23</v>
      </c>
      <c r="I289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894">
        <f>SUMIF(C$2:C2894,Historico_y_Forms[[#This Row],[Proyecto]],E$2:E2894)</f>
        <v>102</v>
      </c>
    </row>
    <row r="2895" spans="1:10" x14ac:dyDescent="0.25">
      <c r="A2895" s="167">
        <v>45077</v>
      </c>
      <c r="B2895">
        <v>25</v>
      </c>
      <c r="C2895" t="s">
        <v>92</v>
      </c>
      <c r="D2895">
        <v>2</v>
      </c>
      <c r="E2895">
        <v>3</v>
      </c>
      <c r="F2895">
        <v>0</v>
      </c>
      <c r="G2895">
        <f>SUMIF(C$2:C2895,Historico_y_Forms[[#This Row],[Proyecto]],D$2:D2895)</f>
        <v>61</v>
      </c>
      <c r="H2895">
        <f>SUMIF(C$2:C2895,Historico_y_Forms[[#This Row],[Proyecto]],F$2:F2895)</f>
        <v>1</v>
      </c>
      <c r="I2895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2895">
        <f>SUMIF(C$2:C2895,Historico_y_Forms[[#This Row],[Proyecto]],E$2:E2895)</f>
        <v>44</v>
      </c>
    </row>
    <row r="2896" spans="1:10" x14ac:dyDescent="0.25">
      <c r="A2896" s="167">
        <v>45077</v>
      </c>
      <c r="B2896">
        <v>26</v>
      </c>
      <c r="C2896" t="s">
        <v>141</v>
      </c>
      <c r="D2896">
        <v>0</v>
      </c>
      <c r="E2896">
        <v>0</v>
      </c>
      <c r="F2896">
        <v>0</v>
      </c>
      <c r="G2896">
        <f>SUMIF(C$2:C2896,Historico_y_Forms[[#This Row],[Proyecto]],D$2:D2896)</f>
        <v>115</v>
      </c>
      <c r="H2896">
        <f>SUMIF(C$2:C2896,Historico_y_Forms[[#This Row],[Proyecto]],F$2:F2896)</f>
        <v>0</v>
      </c>
      <c r="I2896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2896">
        <f>SUMIF(C$2:C2896,Historico_y_Forms[[#This Row],[Proyecto]],E$2:E2896)</f>
        <v>107</v>
      </c>
    </row>
    <row r="2897" spans="1:10" x14ac:dyDescent="0.25">
      <c r="A2897" s="167">
        <v>45077</v>
      </c>
      <c r="B2897">
        <v>7</v>
      </c>
      <c r="C2897" t="s">
        <v>128</v>
      </c>
      <c r="D2897">
        <v>0</v>
      </c>
      <c r="E2897">
        <v>0</v>
      </c>
      <c r="F2897">
        <v>1</v>
      </c>
      <c r="G2897">
        <f>SUMIF(C$2:C2897,Historico_y_Forms[[#This Row],[Proyecto]],D$2:D2897)</f>
        <v>160</v>
      </c>
      <c r="H2897">
        <f>SUMIF(C$2:C2897,Historico_y_Forms[[#This Row],[Proyecto]],F$2:F2897)</f>
        <v>17</v>
      </c>
      <c r="I2897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897">
        <f>SUMIF(C$2:C2897,Historico_y_Forms[[#This Row],[Proyecto]],E$2:E2897)</f>
        <v>160</v>
      </c>
    </row>
    <row r="2898" spans="1:10" x14ac:dyDescent="0.25">
      <c r="A2898" s="167">
        <v>45077</v>
      </c>
      <c r="B2898">
        <v>27</v>
      </c>
      <c r="C2898" t="s">
        <v>30</v>
      </c>
      <c r="D2898">
        <v>0</v>
      </c>
      <c r="E2898">
        <v>0</v>
      </c>
      <c r="F2898">
        <v>0</v>
      </c>
      <c r="G2898">
        <f>SUMIF(C$2:C2898,Historico_y_Forms[[#This Row],[Proyecto]],D$2:D2898)</f>
        <v>0</v>
      </c>
      <c r="H2898">
        <f>SUMIF(C$2:C2898,Historico_y_Forms[[#This Row],[Proyecto]],F$2:F2898)</f>
        <v>0</v>
      </c>
      <c r="I28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98">
        <f>SUMIF(C$2:C2898,Historico_y_Forms[[#This Row],[Proyecto]],E$2:E2898)</f>
        <v>0</v>
      </c>
    </row>
    <row r="2899" spans="1:10" x14ac:dyDescent="0.25">
      <c r="A2899" s="167">
        <v>45077</v>
      </c>
      <c r="B2899">
        <v>28</v>
      </c>
      <c r="C2899" t="s">
        <v>31</v>
      </c>
      <c r="D2899">
        <v>0</v>
      </c>
      <c r="E2899">
        <v>0</v>
      </c>
      <c r="F2899">
        <v>0</v>
      </c>
      <c r="G2899">
        <f>SUMIF(C$2:C2899,Historico_y_Forms[[#This Row],[Proyecto]],D$2:D2899)</f>
        <v>0</v>
      </c>
      <c r="H2899">
        <f>SUMIF(C$2:C2899,Historico_y_Forms[[#This Row],[Proyecto]],F$2:F2899)</f>
        <v>0</v>
      </c>
      <c r="I289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899">
        <f>SUMIF(C$2:C2899,Historico_y_Forms[[#This Row],[Proyecto]],E$2:E2899)</f>
        <v>0</v>
      </c>
    </row>
    <row r="2900" spans="1:10" x14ac:dyDescent="0.25">
      <c r="A2900" s="167">
        <v>45077</v>
      </c>
      <c r="B2900">
        <v>44</v>
      </c>
      <c r="C2900" t="s">
        <v>154</v>
      </c>
      <c r="D2900">
        <v>0</v>
      </c>
      <c r="E2900">
        <v>0</v>
      </c>
      <c r="F2900">
        <v>0</v>
      </c>
      <c r="G2900">
        <f>SUMIF(C$2:C2900,Historico_y_Forms[[#This Row],[Proyecto]],D$2:D2900)</f>
        <v>100</v>
      </c>
      <c r="H2900">
        <f>SUMIF(C$2:C2900,Historico_y_Forms[[#This Row],[Proyecto]],F$2:F2900)</f>
        <v>11</v>
      </c>
      <c r="I290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900">
        <f>SUMIF(C$2:C2900,Historico_y_Forms[[#This Row],[Proyecto]],E$2:E2900)</f>
        <v>96</v>
      </c>
    </row>
    <row r="2901" spans="1:10" x14ac:dyDescent="0.25">
      <c r="A2901" s="167">
        <v>45077</v>
      </c>
      <c r="B2901">
        <v>37</v>
      </c>
      <c r="C2901" t="s">
        <v>146</v>
      </c>
      <c r="D2901">
        <v>0</v>
      </c>
      <c r="E2901">
        <v>0</v>
      </c>
      <c r="F2901">
        <v>0</v>
      </c>
      <c r="G2901">
        <f>SUMIF(C$2:C2901,Historico_y_Forms[[#This Row],[Proyecto]],D$2:D2901)</f>
        <v>195</v>
      </c>
      <c r="H2901">
        <f>SUMIF(C$2:C2901,Historico_y_Forms[[#This Row],[Proyecto]],F$2:F2901)</f>
        <v>1</v>
      </c>
      <c r="I290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901">
        <f>SUMIF(C$2:C2901,Historico_y_Forms[[#This Row],[Proyecto]],E$2:E2901)</f>
        <v>196</v>
      </c>
    </row>
    <row r="2902" spans="1:10" x14ac:dyDescent="0.25">
      <c r="A2902" s="167">
        <v>45077</v>
      </c>
      <c r="B2902">
        <v>6</v>
      </c>
      <c r="C2902" t="s">
        <v>127</v>
      </c>
      <c r="D2902">
        <v>2</v>
      </c>
      <c r="E2902">
        <v>0</v>
      </c>
      <c r="F2902">
        <v>1</v>
      </c>
      <c r="G2902">
        <f>SUMIF(C$2:C2902,Historico_y_Forms[[#This Row],[Proyecto]],D$2:D2902)</f>
        <v>223</v>
      </c>
      <c r="H2902">
        <f>SUMIF(C$2:C2902,Historico_y_Forms[[#This Row],[Proyecto]],F$2:F2902)</f>
        <v>44</v>
      </c>
      <c r="I290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02">
        <f>SUMIF(C$2:C2902,Historico_y_Forms[[#This Row],[Proyecto]],E$2:E2902)</f>
        <v>180</v>
      </c>
    </row>
    <row r="2903" spans="1:10" x14ac:dyDescent="0.25">
      <c r="A2903" s="167">
        <v>45077</v>
      </c>
      <c r="B2903">
        <v>5</v>
      </c>
      <c r="C2903" t="s">
        <v>125</v>
      </c>
      <c r="D2903">
        <v>0</v>
      </c>
      <c r="E2903">
        <v>0</v>
      </c>
      <c r="F2903">
        <v>0</v>
      </c>
      <c r="G2903">
        <f>SUMIF(C$2:C2903,Historico_y_Forms[[#This Row],[Proyecto]],D$2:D2903)</f>
        <v>247</v>
      </c>
      <c r="H2903">
        <f>SUMIF(C$2:C2903,Historico_y_Forms[[#This Row],[Proyecto]],F$2:F2903)</f>
        <v>31</v>
      </c>
      <c r="I29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03">
        <f>SUMIF(C$2:C2903,Historico_y_Forms[[#This Row],[Proyecto]],E$2:E2903)</f>
        <v>216</v>
      </c>
    </row>
    <row r="2904" spans="1:10" x14ac:dyDescent="0.25">
      <c r="A2904" s="167">
        <v>45077</v>
      </c>
      <c r="B2904">
        <v>38</v>
      </c>
      <c r="C2904" t="s">
        <v>147</v>
      </c>
      <c r="D2904">
        <v>0</v>
      </c>
      <c r="E2904">
        <v>0</v>
      </c>
      <c r="F2904">
        <v>0</v>
      </c>
      <c r="G2904">
        <f>SUMIF(C$2:C2904,Historico_y_Forms[[#This Row],[Proyecto]],D$2:D2904)</f>
        <v>196</v>
      </c>
      <c r="H2904">
        <f>SUMIF(C$2:C2904,Historico_y_Forms[[#This Row],[Proyecto]],F$2:F2904)</f>
        <v>5</v>
      </c>
      <c r="I29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04">
        <f>SUMIF(C$2:C2904,Historico_y_Forms[[#This Row],[Proyecto]],E$2:E2904)</f>
        <v>0</v>
      </c>
    </row>
    <row r="2905" spans="1:10" x14ac:dyDescent="0.25">
      <c r="A2905" s="167">
        <v>45077</v>
      </c>
      <c r="B2905">
        <v>4</v>
      </c>
      <c r="C2905" t="s">
        <v>126</v>
      </c>
      <c r="D2905">
        <v>0</v>
      </c>
      <c r="E2905">
        <v>0</v>
      </c>
      <c r="F2905">
        <v>0</v>
      </c>
      <c r="G2905">
        <f>SUMIF(C$2:C2905,Historico_y_Forms[[#This Row],[Proyecto]],D$2:D2905)</f>
        <v>289</v>
      </c>
      <c r="H2905">
        <f>SUMIF(C$2:C2905,Historico_y_Forms[[#This Row],[Proyecto]],F$2:F2905)</f>
        <v>49</v>
      </c>
      <c r="I29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05">
        <f>SUMIF(C$2:C2905,Historico_y_Forms[[#This Row],[Proyecto]],E$2:E2905)</f>
        <v>8791</v>
      </c>
    </row>
    <row r="2906" spans="1:10" x14ac:dyDescent="0.25">
      <c r="A2906" s="167">
        <v>45077</v>
      </c>
      <c r="B2906">
        <v>8</v>
      </c>
      <c r="C2906" t="s">
        <v>77</v>
      </c>
      <c r="D2906">
        <v>1</v>
      </c>
      <c r="E2906">
        <v>2</v>
      </c>
      <c r="F2906">
        <v>2</v>
      </c>
      <c r="G2906">
        <f>SUMIF(C$2:C2906,Historico_y_Forms[[#This Row],[Proyecto]],D$2:D2906)</f>
        <v>187</v>
      </c>
      <c r="H2906">
        <f>SUMIF(C$2:C2906,Historico_y_Forms[[#This Row],[Proyecto]],F$2:F2906)</f>
        <v>37</v>
      </c>
      <c r="I290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06">
        <f>SUMIF(C$2:C2906,Historico_y_Forms[[#This Row],[Proyecto]],E$2:E2906)</f>
        <v>163</v>
      </c>
    </row>
    <row r="2907" spans="1:10" x14ac:dyDescent="0.25">
      <c r="A2907" s="167">
        <v>45077</v>
      </c>
      <c r="B2907">
        <v>18</v>
      </c>
      <c r="C2907" t="s">
        <v>152</v>
      </c>
      <c r="D2907">
        <v>0</v>
      </c>
      <c r="E2907">
        <v>0</v>
      </c>
      <c r="F2907">
        <v>0</v>
      </c>
      <c r="G2907">
        <f>SUMIF(C$2:C2907,Historico_y_Forms[[#This Row],[Proyecto]],D$2:D2907)</f>
        <v>174</v>
      </c>
      <c r="H2907">
        <f>SUMIF(C$2:C2907,Historico_y_Forms[[#This Row],[Proyecto]],F$2:F2907)</f>
        <v>10</v>
      </c>
      <c r="I290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07">
        <f>SUMIF(C$2:C2907,Historico_y_Forms[[#This Row],[Proyecto]],E$2:E2907)</f>
        <v>176</v>
      </c>
    </row>
    <row r="2908" spans="1:10" x14ac:dyDescent="0.25">
      <c r="A2908" s="167">
        <v>45077</v>
      </c>
      <c r="B2908">
        <v>19</v>
      </c>
      <c r="C2908" t="s">
        <v>138</v>
      </c>
      <c r="D2908">
        <v>0</v>
      </c>
      <c r="E2908">
        <v>0</v>
      </c>
      <c r="F2908">
        <v>0</v>
      </c>
      <c r="G2908">
        <f>SUMIF(C$2:C2908,Historico_y_Forms[[#This Row],[Proyecto]],D$2:D2908)</f>
        <v>202</v>
      </c>
      <c r="H2908">
        <f>SUMIF(C$2:C2908,Historico_y_Forms[[#This Row],[Proyecto]],F$2:F2908)</f>
        <v>26</v>
      </c>
      <c r="I29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08">
        <f>SUMIF(C$2:C2908,Historico_y_Forms[[#This Row],[Proyecto]],E$2:E2908)</f>
        <v>176</v>
      </c>
    </row>
    <row r="2909" spans="1:10" x14ac:dyDescent="0.25">
      <c r="A2909" s="167">
        <v>45077</v>
      </c>
      <c r="B2909">
        <v>20</v>
      </c>
      <c r="C2909" t="s">
        <v>88</v>
      </c>
      <c r="D2909">
        <v>0</v>
      </c>
      <c r="E2909">
        <v>0</v>
      </c>
      <c r="F2909">
        <v>4</v>
      </c>
      <c r="G2909">
        <f>SUMIF(C$2:C2909,Historico_y_Forms[[#This Row],[Proyecto]],D$2:D2909)</f>
        <v>201</v>
      </c>
      <c r="H2909">
        <f>SUMIF(C$2:C2909,Historico_y_Forms[[#This Row],[Proyecto]],F$2:F2909)</f>
        <v>44</v>
      </c>
      <c r="I2909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2909">
        <f>SUMIF(C$2:C2909,Historico_y_Forms[[#This Row],[Proyecto]],E$2:E2909)</f>
        <v>160</v>
      </c>
    </row>
    <row r="2910" spans="1:10" x14ac:dyDescent="0.25">
      <c r="A2910" s="167">
        <v>45077</v>
      </c>
      <c r="B2910">
        <v>45</v>
      </c>
      <c r="C2910" t="s">
        <v>155</v>
      </c>
      <c r="D2910">
        <v>0</v>
      </c>
      <c r="E2910">
        <v>0</v>
      </c>
      <c r="F2910">
        <v>0</v>
      </c>
      <c r="G2910">
        <f>SUMIF(C$2:C2910,Historico_y_Forms[[#This Row],[Proyecto]],D$2:D2910)</f>
        <v>133</v>
      </c>
      <c r="H2910">
        <f>SUMIF(C$2:C2910,Historico_y_Forms[[#This Row],[Proyecto]],F$2:F2910)</f>
        <v>2</v>
      </c>
      <c r="I291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910">
        <f>SUMIF(C$2:C2910,Historico_y_Forms[[#This Row],[Proyecto]],E$2:E2910)</f>
        <v>0</v>
      </c>
    </row>
    <row r="2911" spans="1:10" x14ac:dyDescent="0.25">
      <c r="A2911" s="167">
        <v>45077</v>
      </c>
      <c r="B2911">
        <v>31</v>
      </c>
      <c r="C2911" t="s">
        <v>97</v>
      </c>
      <c r="D2911">
        <v>0</v>
      </c>
      <c r="E2911">
        <v>0</v>
      </c>
      <c r="F2911">
        <v>0</v>
      </c>
      <c r="G2911">
        <f>SUMIF(C$2:C2911,Historico_y_Forms[[#This Row],[Proyecto]],D$2:D2911)</f>
        <v>0</v>
      </c>
      <c r="H2911">
        <f>SUMIF(C$2:C2911,Historico_y_Forms[[#This Row],[Proyecto]],F$2:F2911)</f>
        <v>0</v>
      </c>
      <c r="I291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911">
        <f>SUMIF(C$2:C2911,Historico_y_Forms[[#This Row],[Proyecto]],E$2:E2911)</f>
        <v>0</v>
      </c>
    </row>
    <row r="2912" spans="1:10" x14ac:dyDescent="0.25">
      <c r="A2912" s="167">
        <v>45077</v>
      </c>
      <c r="B2912">
        <v>32</v>
      </c>
      <c r="C2912" t="s">
        <v>100</v>
      </c>
      <c r="D2912">
        <v>39</v>
      </c>
      <c r="E2912">
        <v>18</v>
      </c>
      <c r="F2912">
        <v>0</v>
      </c>
      <c r="G2912">
        <f>SUMIF(C$2:C2912,Historico_y_Forms[[#This Row],[Proyecto]],D$2:D2912)</f>
        <v>148</v>
      </c>
      <c r="H2912">
        <f>SUMIF(C$2:C2912,Historico_y_Forms[[#This Row],[Proyecto]],F$2:F2912)</f>
        <v>0</v>
      </c>
      <c r="I2912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2912">
        <f>SUMIF(C$2:C2912,Historico_y_Forms[[#This Row],[Proyecto]],E$2:E2912)</f>
        <v>108</v>
      </c>
    </row>
    <row r="2913" spans="1:10" x14ac:dyDescent="0.25">
      <c r="A2913" s="167">
        <v>45077</v>
      </c>
      <c r="B2913">
        <v>33</v>
      </c>
      <c r="C2913" t="s">
        <v>101</v>
      </c>
      <c r="D2913">
        <v>5</v>
      </c>
      <c r="E2913">
        <v>18</v>
      </c>
      <c r="F2913">
        <v>0</v>
      </c>
      <c r="G2913">
        <f>SUMIF(C$2:C2913,Historico_y_Forms[[#This Row],[Proyecto]],D$2:D2913)</f>
        <v>183</v>
      </c>
      <c r="H2913">
        <f>SUMIF(C$2:C2913,Historico_y_Forms[[#This Row],[Proyecto]],F$2:F2913)</f>
        <v>7</v>
      </c>
      <c r="I291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913">
        <f>SUMIF(C$2:C2913,Historico_y_Forms[[#This Row],[Proyecto]],E$2:E2913)</f>
        <v>152</v>
      </c>
    </row>
    <row r="2914" spans="1:10" x14ac:dyDescent="0.25">
      <c r="A2914" s="167">
        <v>45077</v>
      </c>
      <c r="B2914">
        <v>34</v>
      </c>
      <c r="C2914" t="s">
        <v>102</v>
      </c>
      <c r="D2914">
        <v>1</v>
      </c>
      <c r="E2914">
        <v>0</v>
      </c>
      <c r="F2914">
        <v>0</v>
      </c>
      <c r="G2914">
        <f>SUMIF(C$2:C2914,Historico_y_Forms[[#This Row],[Proyecto]],D$2:D2914)</f>
        <v>188</v>
      </c>
      <c r="H2914">
        <f>SUMIF(C$2:C2914,Historico_y_Forms[[#This Row],[Proyecto]],F$2:F2914)</f>
        <v>4</v>
      </c>
      <c r="I29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14">
        <f>SUMIF(C$2:C2914,Historico_y_Forms[[#This Row],[Proyecto]],E$2:E2914)</f>
        <v>184</v>
      </c>
    </row>
    <row r="2915" spans="1:10" x14ac:dyDescent="0.25">
      <c r="A2915" s="167">
        <v>45077</v>
      </c>
      <c r="B2915">
        <v>29</v>
      </c>
      <c r="C2915" t="s">
        <v>32</v>
      </c>
      <c r="D2915">
        <v>0</v>
      </c>
      <c r="E2915">
        <v>0</v>
      </c>
      <c r="F2915">
        <v>0</v>
      </c>
      <c r="G2915">
        <f>SUMIF(C$2:C2915,Historico_y_Forms[[#This Row],[Proyecto]],D$2:D2915)</f>
        <v>0</v>
      </c>
      <c r="H2915">
        <f>SUMIF(C$2:C2915,Historico_y_Forms[[#This Row],[Proyecto]],F$2:F2915)</f>
        <v>0</v>
      </c>
      <c r="I291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15">
        <f>SUMIF(C$2:C2915,Historico_y_Forms[[#This Row],[Proyecto]],E$2:E2915)</f>
        <v>0</v>
      </c>
    </row>
    <row r="2916" spans="1:10" x14ac:dyDescent="0.25">
      <c r="A2916" s="167">
        <v>45077</v>
      </c>
      <c r="B2916">
        <v>30</v>
      </c>
      <c r="C2916" t="s">
        <v>33</v>
      </c>
      <c r="D2916">
        <v>0</v>
      </c>
      <c r="E2916">
        <v>0</v>
      </c>
      <c r="F2916">
        <v>0</v>
      </c>
      <c r="G2916">
        <f>SUMIF(C$2:C2916,Historico_y_Forms[[#This Row],[Proyecto]],D$2:D2916)</f>
        <v>0</v>
      </c>
      <c r="H2916">
        <f>SUMIF(C$2:C2916,Historico_y_Forms[[#This Row],[Proyecto]],F$2:F2916)</f>
        <v>0</v>
      </c>
      <c r="I291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16">
        <f>SUMIF(C$2:C2916,Historico_y_Forms[[#This Row],[Proyecto]],E$2:E2916)</f>
        <v>0</v>
      </c>
    </row>
    <row r="2917" spans="1:10" x14ac:dyDescent="0.25">
      <c r="A2917" s="167">
        <v>45077</v>
      </c>
      <c r="B2917">
        <v>9</v>
      </c>
      <c r="C2917" t="s">
        <v>130</v>
      </c>
      <c r="D2917">
        <v>5</v>
      </c>
      <c r="E2917">
        <v>7</v>
      </c>
      <c r="F2917">
        <v>1</v>
      </c>
      <c r="G2917">
        <f>SUMIF(C$2:C2917,Historico_y_Forms[[#This Row],[Proyecto]],D$2:D2917)</f>
        <v>208</v>
      </c>
      <c r="H2917">
        <f>SUMIF(C$2:C2917,Historico_y_Forms[[#This Row],[Proyecto]],F$2:F2917)</f>
        <v>8</v>
      </c>
      <c r="I2917">
        <f>VLOOKUP(Historico_y_Forms[[#This Row],[Proyecto]],Dim_Proyectos[[#All],[Proyecto]:[Fecha de terminacion]],5,0)-Historico_y_Forms[[#This Row],[Ventas acumuladas]]+Historico_y_Forms[[#This Row],[Desistimientos acumulados]]</f>
        <v>148</v>
      </c>
      <c r="J2917">
        <f>SUMIF(C$2:C2917,Historico_y_Forms[[#This Row],[Proyecto]],E$2:E2917)</f>
        <v>209</v>
      </c>
    </row>
    <row r="2918" spans="1:10" x14ac:dyDescent="0.25">
      <c r="A2918" s="167">
        <v>45077</v>
      </c>
      <c r="B2918">
        <v>35</v>
      </c>
      <c r="C2918" t="s">
        <v>144</v>
      </c>
      <c r="D2918">
        <v>5</v>
      </c>
      <c r="E2918">
        <v>6</v>
      </c>
      <c r="F2918">
        <v>0</v>
      </c>
      <c r="G2918">
        <f>SUMIF(C$2:C2918,Historico_y_Forms[[#This Row],[Proyecto]],D$2:D2918)</f>
        <v>121</v>
      </c>
      <c r="H2918">
        <f>SUMIF(C$2:C2918,Historico_y_Forms[[#This Row],[Proyecto]],F$2:F2918)</f>
        <v>0</v>
      </c>
      <c r="I2918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2918">
        <f>SUMIF(C$2:C2918,Historico_y_Forms[[#This Row],[Proyecto]],E$2:E2918)</f>
        <v>110</v>
      </c>
    </row>
    <row r="2919" spans="1:10" x14ac:dyDescent="0.25">
      <c r="A2919" s="167">
        <v>45077</v>
      </c>
      <c r="B2919">
        <v>42</v>
      </c>
      <c r="C2919" t="s">
        <v>151</v>
      </c>
      <c r="D2919">
        <v>0</v>
      </c>
      <c r="E2919">
        <v>0</v>
      </c>
      <c r="F2919">
        <v>0</v>
      </c>
      <c r="G2919">
        <f>SUMIF(C$2:C2919,Historico_y_Forms[[#This Row],[Proyecto]],D$2:D2919)</f>
        <v>321</v>
      </c>
      <c r="H2919">
        <f>SUMIF(C$2:C2919,Historico_y_Forms[[#This Row],[Proyecto]],F$2:F2919)</f>
        <v>15</v>
      </c>
      <c r="I291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919">
        <f>SUMIF(C$2:C2919,Historico_y_Forms[[#This Row],[Proyecto]],E$2:E2919)</f>
        <v>250</v>
      </c>
    </row>
    <row r="2920" spans="1:10" x14ac:dyDescent="0.25">
      <c r="A2920" s="167">
        <v>45077</v>
      </c>
      <c r="B2920">
        <v>39</v>
      </c>
      <c r="C2920" t="s">
        <v>178</v>
      </c>
      <c r="D2920">
        <v>0</v>
      </c>
      <c r="E2920">
        <v>0</v>
      </c>
      <c r="F2920">
        <v>0</v>
      </c>
      <c r="G2920">
        <f>SUMIF(C$2:C2920,Historico_y_Forms[[#This Row],[Proyecto]],D$2:D2920)</f>
        <v>184</v>
      </c>
      <c r="H2920">
        <f>SUMIF(C$2:C2920,Historico_y_Forms[[#This Row],[Proyecto]],F$2:F2920)</f>
        <v>12</v>
      </c>
      <c r="I292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20">
        <f>SUMIF(C$2:C2920,Historico_y_Forms[[#This Row],[Proyecto]],E$2:E2920)</f>
        <v>149</v>
      </c>
    </row>
    <row r="2921" spans="1:10" x14ac:dyDescent="0.25">
      <c r="A2921" s="167">
        <v>45077</v>
      </c>
      <c r="B2921">
        <v>36</v>
      </c>
      <c r="C2921" t="s">
        <v>145</v>
      </c>
      <c r="D2921">
        <v>0</v>
      </c>
      <c r="E2921">
        <v>0</v>
      </c>
      <c r="F2921">
        <v>0</v>
      </c>
      <c r="G2921">
        <f>SUMIF(C$2:C2921,Historico_y_Forms[[#This Row],[Proyecto]],D$2:D2921)</f>
        <v>243</v>
      </c>
      <c r="H2921">
        <f>SUMIF(C$2:C2921,Historico_y_Forms[[#This Row],[Proyecto]],F$2:F2921)</f>
        <v>11</v>
      </c>
      <c r="I29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921">
        <f>SUMIF(C$2:C2921,Historico_y_Forms[[#This Row],[Proyecto]],E$2:E2921)</f>
        <v>240</v>
      </c>
    </row>
    <row r="2922" spans="1:10" x14ac:dyDescent="0.25">
      <c r="A2922" s="167">
        <v>45077</v>
      </c>
      <c r="B2922">
        <v>43</v>
      </c>
      <c r="C2922" t="s">
        <v>153</v>
      </c>
      <c r="D2922">
        <v>0</v>
      </c>
      <c r="E2922">
        <v>0</v>
      </c>
      <c r="F2922">
        <v>0</v>
      </c>
      <c r="G2922">
        <f>SUMIF(C$2:C2922,Historico_y_Forms[[#This Row],[Proyecto]],D$2:D2922)</f>
        <v>89</v>
      </c>
      <c r="H2922">
        <f>SUMIF(C$2:C2922,Historico_y_Forms[[#This Row],[Proyecto]],F$2:F2922)</f>
        <v>6</v>
      </c>
      <c r="I29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922">
        <f>SUMIF(C$2:C2922,Historico_y_Forms[[#This Row],[Proyecto]],E$2:E2922)</f>
        <v>24</v>
      </c>
    </row>
    <row r="2923" spans="1:10" x14ac:dyDescent="0.25">
      <c r="A2923" s="167">
        <v>45077</v>
      </c>
      <c r="B2923">
        <v>21</v>
      </c>
      <c r="C2923" t="s">
        <v>139</v>
      </c>
      <c r="D2923">
        <v>1</v>
      </c>
      <c r="E2923">
        <v>1</v>
      </c>
      <c r="F2923">
        <v>0</v>
      </c>
      <c r="G2923">
        <f>SUMIF(C$2:C2923,Historico_y_Forms[[#This Row],[Proyecto]],D$2:D2923)</f>
        <v>75</v>
      </c>
      <c r="H2923">
        <f>SUMIF(C$2:C2923,Historico_y_Forms[[#This Row],[Proyecto]],F$2:F2923)</f>
        <v>7</v>
      </c>
      <c r="I2923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23">
        <f>SUMIF(C$2:C2923,Historico_y_Forms[[#This Row],[Proyecto]],E$2:E2923)</f>
        <v>68</v>
      </c>
    </row>
    <row r="2924" spans="1:10" x14ac:dyDescent="0.25">
      <c r="A2924" s="167">
        <v>45077</v>
      </c>
      <c r="B2924">
        <v>2</v>
      </c>
      <c r="C2924" t="s">
        <v>51</v>
      </c>
      <c r="D2924">
        <v>11</v>
      </c>
      <c r="E2924">
        <v>0</v>
      </c>
      <c r="F2924">
        <v>10</v>
      </c>
      <c r="G2924">
        <f>SUMIF(C$2:C2924,Historico_y_Forms[[#This Row],[Proyecto]],D$2:D2924)</f>
        <v>309</v>
      </c>
      <c r="H2924">
        <f>SUMIF(C$2:C2924,Historico_y_Forms[[#This Row],[Proyecto]],F$2:F2924)</f>
        <v>97</v>
      </c>
      <c r="I2924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2924">
        <f>SUMIF(C$2:C2924,Historico_y_Forms[[#This Row],[Proyecto]],E$2:E2924)</f>
        <v>228</v>
      </c>
    </row>
    <row r="2925" spans="1:10" x14ac:dyDescent="0.25">
      <c r="A2925" s="167">
        <v>45077</v>
      </c>
      <c r="B2925">
        <v>3</v>
      </c>
      <c r="C2925" t="s">
        <v>52</v>
      </c>
      <c r="D2925">
        <v>1</v>
      </c>
      <c r="E2925">
        <v>0</v>
      </c>
      <c r="F2925">
        <v>3</v>
      </c>
      <c r="G2925">
        <f>SUMIF(C$2:C2925,Historico_y_Forms[[#This Row],[Proyecto]],D$2:D2925)</f>
        <v>356</v>
      </c>
      <c r="H2925">
        <f>SUMIF(C$2:C2925,Historico_y_Forms[[#This Row],[Proyecto]],F$2:F2925)</f>
        <v>52</v>
      </c>
      <c r="I2925">
        <f>VLOOKUP(Historico_y_Forms[[#This Row],[Proyecto]],Dim_Proyectos[[#All],[Proyecto]:[Fecha de terminacion]],5,0)-Historico_y_Forms[[#This Row],[Ventas acumuladas]]+Historico_y_Forms[[#This Row],[Desistimientos acumulados]]</f>
        <v>68</v>
      </c>
      <c r="J2925">
        <f>SUMIF(C$2:C2925,Historico_y_Forms[[#This Row],[Proyecto]],E$2:E2925)</f>
        <v>372</v>
      </c>
    </row>
    <row r="2926" spans="1:10" x14ac:dyDescent="0.25">
      <c r="A2926" s="167">
        <v>45077</v>
      </c>
      <c r="B2926">
        <v>1</v>
      </c>
      <c r="C2926" t="s">
        <v>50</v>
      </c>
      <c r="D2926">
        <v>0</v>
      </c>
      <c r="E2926">
        <v>0</v>
      </c>
      <c r="F2926">
        <v>0</v>
      </c>
      <c r="G2926">
        <f>SUMIF(C$2:C2926,Historico_y_Forms[[#This Row],[Proyecto]],D$2:D2926)</f>
        <v>616</v>
      </c>
      <c r="H2926">
        <f>SUMIF(C$2:C2926,Historico_y_Forms[[#This Row],[Proyecto]],F$2:F2926)</f>
        <v>124</v>
      </c>
      <c r="I29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26">
        <f>SUMIF(C$2:C2926,Historico_y_Forms[[#This Row],[Proyecto]],E$2:E2926)</f>
        <v>492</v>
      </c>
    </row>
    <row r="2927" spans="1:10" x14ac:dyDescent="0.25">
      <c r="A2927" s="167">
        <v>45107</v>
      </c>
      <c r="B2927">
        <v>22</v>
      </c>
      <c r="C2927" t="s">
        <v>140</v>
      </c>
      <c r="D2927">
        <v>0</v>
      </c>
      <c r="E2927">
        <v>0</v>
      </c>
      <c r="F2927">
        <v>0</v>
      </c>
      <c r="G2927">
        <f>SUMIF(C$2:C2927,Historico_y_Forms[[#This Row],[Proyecto]],D$2:D2927)</f>
        <v>42</v>
      </c>
      <c r="H2927">
        <f>SUMIF(C$2:C2927,Historico_y_Forms[[#This Row],[Proyecto]],F$2:F2927)</f>
        <v>42</v>
      </c>
      <c r="I29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927">
        <f>SUMIF(C$2:C2927,Historico_y_Forms[[#This Row],[Proyecto]],E$2:E2927)</f>
        <v>72</v>
      </c>
    </row>
    <row r="2928" spans="1:10" x14ac:dyDescent="0.25">
      <c r="A2928" s="167">
        <v>45107</v>
      </c>
      <c r="B2928">
        <v>16</v>
      </c>
      <c r="C2928" t="s">
        <v>136</v>
      </c>
      <c r="D2928">
        <v>0</v>
      </c>
      <c r="E2928">
        <v>2</v>
      </c>
      <c r="F2928">
        <v>0</v>
      </c>
      <c r="G2928">
        <f>SUMIF(C$2:C2928,Historico_y_Forms[[#This Row],[Proyecto]],D$2:D2928)</f>
        <v>4</v>
      </c>
      <c r="H2928">
        <f>SUMIF(C$2:C2928,Historico_y_Forms[[#This Row],[Proyecto]],F$2:F2928)</f>
        <v>0</v>
      </c>
      <c r="I2928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2928">
        <f>SUMIF(C$2:C2928,Historico_y_Forms[[#This Row],[Proyecto]],E$2:E2928)</f>
        <v>8</v>
      </c>
    </row>
    <row r="2929" spans="1:10" x14ac:dyDescent="0.25">
      <c r="A2929" s="167">
        <v>45107</v>
      </c>
      <c r="B2929">
        <v>17</v>
      </c>
      <c r="C2929" t="s">
        <v>137</v>
      </c>
      <c r="D2929">
        <v>2</v>
      </c>
      <c r="E2929">
        <v>1</v>
      </c>
      <c r="F2929">
        <v>0</v>
      </c>
      <c r="G2929">
        <f>SUMIF(C$2:C2929,Historico_y_Forms[[#This Row],[Proyecto]],D$2:D2929)</f>
        <v>8</v>
      </c>
      <c r="H2929">
        <f>SUMIF(C$2:C2929,Historico_y_Forms[[#This Row],[Proyecto]],F$2:F2929)</f>
        <v>0</v>
      </c>
      <c r="I2929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2929">
        <f>SUMIF(C$2:C2929,Historico_y_Forms[[#This Row],[Proyecto]],E$2:E2929)</f>
        <v>5</v>
      </c>
    </row>
    <row r="2930" spans="1:10" x14ac:dyDescent="0.25">
      <c r="A2930" s="167">
        <v>45107</v>
      </c>
      <c r="B2930">
        <v>11</v>
      </c>
      <c r="C2930" t="s">
        <v>131</v>
      </c>
      <c r="D2930">
        <v>12</v>
      </c>
      <c r="E2930">
        <v>8</v>
      </c>
      <c r="F2930">
        <v>3</v>
      </c>
      <c r="G2930">
        <f>SUMIF(C$2:C2930,Historico_y_Forms[[#This Row],[Proyecto]],D$2:D2930)</f>
        <v>618</v>
      </c>
      <c r="H2930">
        <f>SUMIF(C$2:C2930,Historico_y_Forms[[#This Row],[Proyecto]],F$2:F2930)</f>
        <v>244</v>
      </c>
      <c r="I2930">
        <f>VLOOKUP(Historico_y_Forms[[#This Row],[Proyecto]],Dim_Proyectos[[#All],[Proyecto]:[Fecha de terminacion]],5,0)-Historico_y_Forms[[#This Row],[Ventas acumuladas]]+Historico_y_Forms[[#This Row],[Desistimientos acumulados]]</f>
        <v>239</v>
      </c>
      <c r="J2930">
        <f>SUMIF(C$2:C2930,Historico_y_Forms[[#This Row],[Proyecto]],E$2:E2930)</f>
        <v>599</v>
      </c>
    </row>
    <row r="2931" spans="1:10" x14ac:dyDescent="0.25">
      <c r="A2931" s="167">
        <v>45107</v>
      </c>
      <c r="B2931">
        <v>40</v>
      </c>
      <c r="C2931" t="s">
        <v>149</v>
      </c>
      <c r="D2931">
        <v>0</v>
      </c>
      <c r="E2931">
        <v>0</v>
      </c>
      <c r="F2931">
        <v>0</v>
      </c>
      <c r="G2931">
        <f>SUMIF(C$2:C2931,Historico_y_Forms[[#This Row],[Proyecto]],D$2:D2931)</f>
        <v>396</v>
      </c>
      <c r="H2931">
        <f>SUMIF(C$2:C2931,Historico_y_Forms[[#This Row],[Proyecto]],F$2:F2931)</f>
        <v>0</v>
      </c>
      <c r="I29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31">
        <f>SUMIF(C$2:C2931,Historico_y_Forms[[#This Row],[Proyecto]],E$2:E2931)</f>
        <v>0</v>
      </c>
    </row>
    <row r="2932" spans="1:10" x14ac:dyDescent="0.25">
      <c r="A2932" s="167">
        <v>45107</v>
      </c>
      <c r="B2932">
        <v>12</v>
      </c>
      <c r="C2932" t="s">
        <v>132</v>
      </c>
      <c r="D2932">
        <v>11</v>
      </c>
      <c r="E2932">
        <v>10</v>
      </c>
      <c r="F2932">
        <v>0</v>
      </c>
      <c r="G2932">
        <f>SUMIF(C$2:C2932,Historico_y_Forms[[#This Row],[Proyecto]],D$2:D2932)</f>
        <v>108</v>
      </c>
      <c r="H2932">
        <f>SUMIF(C$2:C2932,Historico_y_Forms[[#This Row],[Proyecto]],F$2:F2932)</f>
        <v>7</v>
      </c>
      <c r="I2932">
        <f>VLOOKUP(Historico_y_Forms[[#This Row],[Proyecto]],Dim_Proyectos[[#All],[Proyecto]:[Fecha de terminacion]],5,0)-Historico_y_Forms[[#This Row],[Ventas acumuladas]]+Historico_y_Forms[[#This Row],[Desistimientos acumulados]]</f>
        <v>239</v>
      </c>
      <c r="J2932">
        <f>SUMIF(C$2:C2932,Historico_y_Forms[[#This Row],[Proyecto]],E$2:E2932)</f>
        <v>180</v>
      </c>
    </row>
    <row r="2933" spans="1:10" x14ac:dyDescent="0.25">
      <c r="A2933" s="167">
        <v>45107</v>
      </c>
      <c r="B2933">
        <v>13</v>
      </c>
      <c r="C2933" t="s">
        <v>133</v>
      </c>
      <c r="D2933">
        <v>1</v>
      </c>
      <c r="E2933">
        <v>10</v>
      </c>
      <c r="F2933">
        <v>8</v>
      </c>
      <c r="G2933">
        <f>SUMIF(C$2:C2933,Historico_y_Forms[[#This Row],[Proyecto]],D$2:D2933)</f>
        <v>362</v>
      </c>
      <c r="H2933">
        <f>SUMIF(C$2:C2933,Historico_y_Forms[[#This Row],[Proyecto]],F$2:F2933)</f>
        <v>78</v>
      </c>
      <c r="I2933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2933">
        <f>SUMIF(C$2:C2933,Historico_y_Forms[[#This Row],[Proyecto]],E$2:E2933)</f>
        <v>280</v>
      </c>
    </row>
    <row r="2934" spans="1:10" x14ac:dyDescent="0.25">
      <c r="A2934" s="167">
        <v>45107</v>
      </c>
      <c r="B2934">
        <v>14</v>
      </c>
      <c r="C2934" t="s">
        <v>134</v>
      </c>
      <c r="D2934">
        <v>4</v>
      </c>
      <c r="E2934">
        <v>0</v>
      </c>
      <c r="F2934">
        <v>6</v>
      </c>
      <c r="G2934">
        <f>SUMIF(C$2:C2934,Historico_y_Forms[[#This Row],[Proyecto]],D$2:D2934)</f>
        <v>201</v>
      </c>
      <c r="H2934">
        <f>SUMIF(C$2:C2934,Historico_y_Forms[[#This Row],[Proyecto]],F$2:F2934)</f>
        <v>33</v>
      </c>
      <c r="I2934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34">
        <f>SUMIF(C$2:C2934,Historico_y_Forms[[#This Row],[Proyecto]],E$2:E2934)</f>
        <v>180</v>
      </c>
    </row>
    <row r="2935" spans="1:10" x14ac:dyDescent="0.25">
      <c r="A2935" s="167">
        <v>45107</v>
      </c>
      <c r="B2935">
        <v>15</v>
      </c>
      <c r="C2935" t="s">
        <v>135</v>
      </c>
      <c r="D2935">
        <v>5</v>
      </c>
      <c r="E2935">
        <v>10</v>
      </c>
      <c r="F2935">
        <v>2</v>
      </c>
      <c r="G2935">
        <f>SUMIF(C$2:C2935,Historico_y_Forms[[#This Row],[Proyecto]],D$2:D2935)</f>
        <v>131</v>
      </c>
      <c r="H2935">
        <f>SUMIF(C$2:C2935,Historico_y_Forms[[#This Row],[Proyecto]],F$2:F2935)</f>
        <v>17</v>
      </c>
      <c r="I2935">
        <f>VLOOKUP(Historico_y_Forms[[#This Row],[Proyecto]],Dim_Proyectos[[#All],[Proyecto]:[Fecha de terminacion]],5,0)-Historico_y_Forms[[#This Row],[Ventas acumuladas]]+Historico_y_Forms[[#This Row],[Desistimientos acumulados]]</f>
        <v>190</v>
      </c>
      <c r="J2935">
        <f>SUMIF(C$2:C2935,Historico_y_Forms[[#This Row],[Proyecto]],E$2:E2935)</f>
        <v>147</v>
      </c>
    </row>
    <row r="2936" spans="1:10" x14ac:dyDescent="0.25">
      <c r="A2936" s="167">
        <v>45107</v>
      </c>
      <c r="B2936">
        <v>41</v>
      </c>
      <c r="C2936" t="s">
        <v>150</v>
      </c>
      <c r="D2936">
        <v>0</v>
      </c>
      <c r="E2936">
        <v>0</v>
      </c>
      <c r="F2936">
        <v>0</v>
      </c>
      <c r="G2936">
        <f>SUMIF(C$2:C2936,Historico_y_Forms[[#This Row],[Proyecto]],D$2:D2936)</f>
        <v>158</v>
      </c>
      <c r="H2936">
        <f>SUMIF(C$2:C2936,Historico_y_Forms[[#This Row],[Proyecto]],F$2:F2936)</f>
        <v>2</v>
      </c>
      <c r="I29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36">
        <f>SUMIF(C$2:C2936,Historico_y_Forms[[#This Row],[Proyecto]],E$2:E2936)</f>
        <v>156</v>
      </c>
    </row>
    <row r="2937" spans="1:10" x14ac:dyDescent="0.25">
      <c r="A2937" s="167">
        <v>45107</v>
      </c>
      <c r="B2937">
        <v>10</v>
      </c>
      <c r="C2937" t="s">
        <v>81</v>
      </c>
      <c r="D2937">
        <v>2</v>
      </c>
      <c r="E2937">
        <v>0</v>
      </c>
      <c r="F2937">
        <v>0</v>
      </c>
      <c r="G2937">
        <f>SUMIF(C$2:C2937,Historico_y_Forms[[#This Row],[Proyecto]],D$2:D2937)</f>
        <v>217</v>
      </c>
      <c r="H2937">
        <f>SUMIF(C$2:C2937,Historico_y_Forms[[#This Row],[Proyecto]],F$2:F2937)</f>
        <v>37</v>
      </c>
      <c r="I2937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937">
        <f>SUMIF(C$2:C2937,Historico_y_Forms[[#This Row],[Proyecto]],E$2:E2937)</f>
        <v>190</v>
      </c>
    </row>
    <row r="2938" spans="1:10" x14ac:dyDescent="0.25">
      <c r="A2938" s="167">
        <v>45107</v>
      </c>
      <c r="B2938">
        <v>23</v>
      </c>
      <c r="C2938" t="s">
        <v>142</v>
      </c>
      <c r="D2938">
        <v>0</v>
      </c>
      <c r="E2938">
        <v>0</v>
      </c>
      <c r="F2938">
        <v>0</v>
      </c>
      <c r="G2938">
        <f>SUMIF(C$2:C2938,Historico_y_Forms[[#This Row],[Proyecto]],D$2:D2938)</f>
        <v>105</v>
      </c>
      <c r="H2938">
        <f>SUMIF(C$2:C2938,Historico_y_Forms[[#This Row],[Proyecto]],F$2:F2938)</f>
        <v>4</v>
      </c>
      <c r="I29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38">
        <f>SUMIF(C$2:C2938,Historico_y_Forms[[#This Row],[Proyecto]],E$2:E2938)</f>
        <v>0</v>
      </c>
    </row>
    <row r="2939" spans="1:10" x14ac:dyDescent="0.25">
      <c r="A2939" s="167">
        <v>45107</v>
      </c>
      <c r="B2939">
        <v>24</v>
      </c>
      <c r="C2939" t="s">
        <v>143</v>
      </c>
      <c r="D2939">
        <v>0</v>
      </c>
      <c r="E2939">
        <v>0</v>
      </c>
      <c r="F2939">
        <v>0</v>
      </c>
      <c r="G2939">
        <f>SUMIF(C$2:C2939,Historico_y_Forms[[#This Row],[Proyecto]],D$2:D2939)</f>
        <v>125</v>
      </c>
      <c r="H2939">
        <f>SUMIF(C$2:C2939,Historico_y_Forms[[#This Row],[Proyecto]],F$2:F2939)</f>
        <v>23</v>
      </c>
      <c r="I29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39">
        <f>SUMIF(C$2:C2939,Historico_y_Forms[[#This Row],[Proyecto]],E$2:E2939)</f>
        <v>102</v>
      </c>
    </row>
    <row r="2940" spans="1:10" x14ac:dyDescent="0.25">
      <c r="A2940" s="167">
        <v>45107</v>
      </c>
      <c r="B2940">
        <v>25</v>
      </c>
      <c r="C2940" t="s">
        <v>92</v>
      </c>
      <c r="D2940">
        <v>4</v>
      </c>
      <c r="E2940">
        <v>3</v>
      </c>
      <c r="F2940">
        <v>0</v>
      </c>
      <c r="G2940">
        <f>SUMIF(C$2:C2940,Historico_y_Forms[[#This Row],[Proyecto]],D$2:D2940)</f>
        <v>65</v>
      </c>
      <c r="H2940">
        <f>SUMIF(C$2:C2940,Historico_y_Forms[[#This Row],[Proyecto]],F$2:F2940)</f>
        <v>1</v>
      </c>
      <c r="I2940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2940">
        <f>SUMIF(C$2:C2940,Historico_y_Forms[[#This Row],[Proyecto]],E$2:E2940)</f>
        <v>47</v>
      </c>
    </row>
    <row r="2941" spans="1:10" x14ac:dyDescent="0.25">
      <c r="A2941" s="167">
        <v>45107</v>
      </c>
      <c r="B2941">
        <v>26</v>
      </c>
      <c r="C2941" t="s">
        <v>141</v>
      </c>
      <c r="D2941">
        <v>1</v>
      </c>
      <c r="E2941">
        <v>0</v>
      </c>
      <c r="F2941">
        <v>0</v>
      </c>
      <c r="G2941">
        <f>SUMIF(C$2:C2941,Historico_y_Forms[[#This Row],[Proyecto]],D$2:D2941)</f>
        <v>116</v>
      </c>
      <c r="H2941">
        <f>SUMIF(C$2:C2941,Historico_y_Forms[[#This Row],[Proyecto]],F$2:F2941)</f>
        <v>0</v>
      </c>
      <c r="I294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941">
        <f>SUMIF(C$2:C2941,Historico_y_Forms[[#This Row],[Proyecto]],E$2:E2941)</f>
        <v>107</v>
      </c>
    </row>
    <row r="2942" spans="1:10" x14ac:dyDescent="0.25">
      <c r="A2942" s="167">
        <v>45107</v>
      </c>
      <c r="B2942">
        <v>7</v>
      </c>
      <c r="C2942" t="s">
        <v>128</v>
      </c>
      <c r="D2942">
        <v>7</v>
      </c>
      <c r="E2942">
        <v>0</v>
      </c>
      <c r="F2942">
        <v>0</v>
      </c>
      <c r="G2942">
        <f>SUMIF(C$2:C2942,Historico_y_Forms[[#This Row],[Proyecto]],D$2:D2942)</f>
        <v>167</v>
      </c>
      <c r="H2942">
        <f>SUMIF(C$2:C2942,Historico_y_Forms[[#This Row],[Proyecto]],F$2:F2942)</f>
        <v>17</v>
      </c>
      <c r="I2942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942">
        <f>SUMIF(C$2:C2942,Historico_y_Forms[[#This Row],[Proyecto]],E$2:E2942)</f>
        <v>160</v>
      </c>
    </row>
    <row r="2943" spans="1:10" x14ac:dyDescent="0.25">
      <c r="A2943" s="167">
        <v>45107</v>
      </c>
      <c r="B2943">
        <v>27</v>
      </c>
      <c r="C2943" t="s">
        <v>30</v>
      </c>
      <c r="D2943">
        <v>0</v>
      </c>
      <c r="E2943">
        <v>0</v>
      </c>
      <c r="F2943">
        <v>0</v>
      </c>
      <c r="G2943">
        <f>SUMIF(C$2:C2943,Historico_y_Forms[[#This Row],[Proyecto]],D$2:D2943)</f>
        <v>0</v>
      </c>
      <c r="H2943">
        <f>SUMIF(C$2:C2943,Historico_y_Forms[[#This Row],[Proyecto]],F$2:F2943)</f>
        <v>0</v>
      </c>
      <c r="I294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43">
        <f>SUMIF(C$2:C2943,Historico_y_Forms[[#This Row],[Proyecto]],E$2:E2943)</f>
        <v>0</v>
      </c>
    </row>
    <row r="2944" spans="1:10" x14ac:dyDescent="0.25">
      <c r="A2944" s="167">
        <v>45107</v>
      </c>
      <c r="B2944">
        <v>28</v>
      </c>
      <c r="C2944" t="s">
        <v>31</v>
      </c>
      <c r="D2944">
        <v>0</v>
      </c>
      <c r="E2944">
        <v>0</v>
      </c>
      <c r="F2944">
        <v>0</v>
      </c>
      <c r="G2944">
        <f>SUMIF(C$2:C2944,Historico_y_Forms[[#This Row],[Proyecto]],D$2:D2944)</f>
        <v>0</v>
      </c>
      <c r="H2944">
        <f>SUMIF(C$2:C2944,Historico_y_Forms[[#This Row],[Proyecto]],F$2:F2944)</f>
        <v>0</v>
      </c>
      <c r="I294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44">
        <f>SUMIF(C$2:C2944,Historico_y_Forms[[#This Row],[Proyecto]],E$2:E2944)</f>
        <v>0</v>
      </c>
    </row>
    <row r="2945" spans="1:10" x14ac:dyDescent="0.25">
      <c r="A2945" s="167">
        <v>45107</v>
      </c>
      <c r="B2945">
        <v>44</v>
      </c>
      <c r="C2945" t="s">
        <v>154</v>
      </c>
      <c r="D2945">
        <v>0</v>
      </c>
      <c r="E2945">
        <v>0</v>
      </c>
      <c r="F2945">
        <v>0</v>
      </c>
      <c r="G2945">
        <f>SUMIF(C$2:C2945,Historico_y_Forms[[#This Row],[Proyecto]],D$2:D2945)</f>
        <v>100</v>
      </c>
      <c r="H2945">
        <f>SUMIF(C$2:C2945,Historico_y_Forms[[#This Row],[Proyecto]],F$2:F2945)</f>
        <v>11</v>
      </c>
      <c r="I294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945">
        <f>SUMIF(C$2:C2945,Historico_y_Forms[[#This Row],[Proyecto]],E$2:E2945)</f>
        <v>96</v>
      </c>
    </row>
    <row r="2946" spans="1:10" x14ac:dyDescent="0.25">
      <c r="A2946" s="167">
        <v>45107</v>
      </c>
      <c r="B2946">
        <v>37</v>
      </c>
      <c r="C2946" t="s">
        <v>146</v>
      </c>
      <c r="D2946">
        <v>0</v>
      </c>
      <c r="E2946">
        <v>0</v>
      </c>
      <c r="F2946">
        <v>0</v>
      </c>
      <c r="G2946">
        <f>SUMIF(C$2:C2946,Historico_y_Forms[[#This Row],[Proyecto]],D$2:D2946)</f>
        <v>195</v>
      </c>
      <c r="H2946">
        <f>SUMIF(C$2:C2946,Historico_y_Forms[[#This Row],[Proyecto]],F$2:F2946)</f>
        <v>1</v>
      </c>
      <c r="I294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946">
        <f>SUMIF(C$2:C2946,Historico_y_Forms[[#This Row],[Proyecto]],E$2:E2946)</f>
        <v>196</v>
      </c>
    </row>
    <row r="2947" spans="1:10" x14ac:dyDescent="0.25">
      <c r="A2947" s="167">
        <v>45107</v>
      </c>
      <c r="B2947">
        <v>6</v>
      </c>
      <c r="C2947" t="s">
        <v>127</v>
      </c>
      <c r="D2947">
        <v>1</v>
      </c>
      <c r="E2947">
        <v>0</v>
      </c>
      <c r="F2947">
        <v>0</v>
      </c>
      <c r="G2947">
        <f>SUMIF(C$2:C2947,Historico_y_Forms[[#This Row],[Proyecto]],D$2:D2947)</f>
        <v>224</v>
      </c>
      <c r="H2947">
        <f>SUMIF(C$2:C2947,Historico_y_Forms[[#This Row],[Proyecto]],F$2:F2947)</f>
        <v>44</v>
      </c>
      <c r="I29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47">
        <f>SUMIF(C$2:C2947,Historico_y_Forms[[#This Row],[Proyecto]],E$2:E2947)</f>
        <v>180</v>
      </c>
    </row>
    <row r="2948" spans="1:10" x14ac:dyDescent="0.25">
      <c r="A2948" s="167">
        <v>45107</v>
      </c>
      <c r="B2948">
        <v>5</v>
      </c>
      <c r="C2948" t="s">
        <v>125</v>
      </c>
      <c r="D2948">
        <v>0</v>
      </c>
      <c r="E2948">
        <v>0</v>
      </c>
      <c r="F2948">
        <v>0</v>
      </c>
      <c r="G2948">
        <f>SUMIF(C$2:C2948,Historico_y_Forms[[#This Row],[Proyecto]],D$2:D2948)</f>
        <v>247</v>
      </c>
      <c r="H2948">
        <f>SUMIF(C$2:C2948,Historico_y_Forms[[#This Row],[Proyecto]],F$2:F2948)</f>
        <v>31</v>
      </c>
      <c r="I29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48">
        <f>SUMIF(C$2:C2948,Historico_y_Forms[[#This Row],[Proyecto]],E$2:E2948)</f>
        <v>216</v>
      </c>
    </row>
    <row r="2949" spans="1:10" x14ac:dyDescent="0.25">
      <c r="A2949" s="167">
        <v>45107</v>
      </c>
      <c r="B2949">
        <v>38</v>
      </c>
      <c r="C2949" t="s">
        <v>147</v>
      </c>
      <c r="D2949">
        <v>0</v>
      </c>
      <c r="E2949">
        <v>0</v>
      </c>
      <c r="F2949">
        <v>0</v>
      </c>
      <c r="G2949">
        <f>SUMIF(C$2:C2949,Historico_y_Forms[[#This Row],[Proyecto]],D$2:D2949)</f>
        <v>196</v>
      </c>
      <c r="H2949">
        <f>SUMIF(C$2:C2949,Historico_y_Forms[[#This Row],[Proyecto]],F$2:F2949)</f>
        <v>5</v>
      </c>
      <c r="I29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49">
        <f>SUMIF(C$2:C2949,Historico_y_Forms[[#This Row],[Proyecto]],E$2:E2949)</f>
        <v>0</v>
      </c>
    </row>
    <row r="2950" spans="1:10" x14ac:dyDescent="0.25">
      <c r="A2950" s="167">
        <v>45107</v>
      </c>
      <c r="B2950">
        <v>4</v>
      </c>
      <c r="C2950" t="s">
        <v>126</v>
      </c>
      <c r="D2950">
        <v>0</v>
      </c>
      <c r="E2950">
        <v>0</v>
      </c>
      <c r="F2950">
        <v>0</v>
      </c>
      <c r="G2950">
        <f>SUMIF(C$2:C2950,Historico_y_Forms[[#This Row],[Proyecto]],D$2:D2950)</f>
        <v>289</v>
      </c>
      <c r="H2950">
        <f>SUMIF(C$2:C2950,Historico_y_Forms[[#This Row],[Proyecto]],F$2:F2950)</f>
        <v>49</v>
      </c>
      <c r="I29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50">
        <f>SUMIF(C$2:C2950,Historico_y_Forms[[#This Row],[Proyecto]],E$2:E2950)</f>
        <v>8791</v>
      </c>
    </row>
    <row r="2951" spans="1:10" x14ac:dyDescent="0.25">
      <c r="A2951" s="167">
        <v>45107</v>
      </c>
      <c r="B2951">
        <v>8</v>
      </c>
      <c r="C2951" t="s">
        <v>77</v>
      </c>
      <c r="D2951">
        <v>0</v>
      </c>
      <c r="E2951">
        <v>2</v>
      </c>
      <c r="F2951">
        <v>0</v>
      </c>
      <c r="G2951">
        <f>SUMIF(C$2:C2951,Historico_y_Forms[[#This Row],[Proyecto]],D$2:D2951)</f>
        <v>187</v>
      </c>
      <c r="H2951">
        <f>SUMIF(C$2:C2951,Historico_y_Forms[[#This Row],[Proyecto]],F$2:F2951)</f>
        <v>37</v>
      </c>
      <c r="I2951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51">
        <f>SUMIF(C$2:C2951,Historico_y_Forms[[#This Row],[Proyecto]],E$2:E2951)</f>
        <v>165</v>
      </c>
    </row>
    <row r="2952" spans="1:10" x14ac:dyDescent="0.25">
      <c r="A2952" s="167">
        <v>45107</v>
      </c>
      <c r="B2952">
        <v>18</v>
      </c>
      <c r="C2952" t="s">
        <v>152</v>
      </c>
      <c r="D2952">
        <v>0</v>
      </c>
      <c r="E2952">
        <v>0</v>
      </c>
      <c r="F2952">
        <v>0</v>
      </c>
      <c r="G2952">
        <f>SUMIF(C$2:C2952,Historico_y_Forms[[#This Row],[Proyecto]],D$2:D2952)</f>
        <v>174</v>
      </c>
      <c r="H2952">
        <f>SUMIF(C$2:C2952,Historico_y_Forms[[#This Row],[Proyecto]],F$2:F2952)</f>
        <v>10</v>
      </c>
      <c r="I295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52">
        <f>SUMIF(C$2:C2952,Historico_y_Forms[[#This Row],[Proyecto]],E$2:E2952)</f>
        <v>176</v>
      </c>
    </row>
    <row r="2953" spans="1:10" x14ac:dyDescent="0.25">
      <c r="A2953" s="167">
        <v>45107</v>
      </c>
      <c r="B2953">
        <v>19</v>
      </c>
      <c r="C2953" t="s">
        <v>138</v>
      </c>
      <c r="D2953">
        <v>0</v>
      </c>
      <c r="E2953">
        <v>0</v>
      </c>
      <c r="F2953">
        <v>0</v>
      </c>
      <c r="G2953">
        <f>SUMIF(C$2:C2953,Historico_y_Forms[[#This Row],[Proyecto]],D$2:D2953)</f>
        <v>202</v>
      </c>
      <c r="H2953">
        <f>SUMIF(C$2:C2953,Historico_y_Forms[[#This Row],[Proyecto]],F$2:F2953)</f>
        <v>26</v>
      </c>
      <c r="I29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53">
        <f>SUMIF(C$2:C2953,Historico_y_Forms[[#This Row],[Proyecto]],E$2:E2953)</f>
        <v>176</v>
      </c>
    </row>
    <row r="2954" spans="1:10" x14ac:dyDescent="0.25">
      <c r="A2954" s="167">
        <v>45107</v>
      </c>
      <c r="B2954">
        <v>20</v>
      </c>
      <c r="C2954" t="s">
        <v>88</v>
      </c>
      <c r="D2954">
        <v>0</v>
      </c>
      <c r="E2954">
        <v>0</v>
      </c>
      <c r="F2954">
        <v>3</v>
      </c>
      <c r="G2954">
        <f>SUMIF(C$2:C2954,Historico_y_Forms[[#This Row],[Proyecto]],D$2:D2954)</f>
        <v>201</v>
      </c>
      <c r="H2954">
        <f>SUMIF(C$2:C2954,Historico_y_Forms[[#This Row],[Proyecto]],F$2:F2954)</f>
        <v>47</v>
      </c>
      <c r="I295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2954">
        <f>SUMIF(C$2:C2954,Historico_y_Forms[[#This Row],[Proyecto]],E$2:E2954)</f>
        <v>160</v>
      </c>
    </row>
    <row r="2955" spans="1:10" x14ac:dyDescent="0.25">
      <c r="A2955" s="167">
        <v>45107</v>
      </c>
      <c r="B2955">
        <v>45</v>
      </c>
      <c r="C2955" t="s">
        <v>155</v>
      </c>
      <c r="D2955">
        <v>0</v>
      </c>
      <c r="E2955">
        <v>0</v>
      </c>
      <c r="F2955">
        <v>0</v>
      </c>
      <c r="G2955">
        <f>SUMIF(C$2:C2955,Historico_y_Forms[[#This Row],[Proyecto]],D$2:D2955)</f>
        <v>133</v>
      </c>
      <c r="H2955">
        <f>SUMIF(C$2:C2955,Historico_y_Forms[[#This Row],[Proyecto]],F$2:F2955)</f>
        <v>2</v>
      </c>
      <c r="I29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2955">
        <f>SUMIF(C$2:C2955,Historico_y_Forms[[#This Row],[Proyecto]],E$2:E2955)</f>
        <v>0</v>
      </c>
    </row>
    <row r="2956" spans="1:10" x14ac:dyDescent="0.25">
      <c r="A2956" s="167">
        <v>45107</v>
      </c>
      <c r="B2956">
        <v>31</v>
      </c>
      <c r="C2956" t="s">
        <v>97</v>
      </c>
      <c r="D2956">
        <v>0</v>
      </c>
      <c r="E2956">
        <v>0</v>
      </c>
      <c r="F2956">
        <v>0</v>
      </c>
      <c r="G2956">
        <f>SUMIF(C$2:C2956,Historico_y_Forms[[#This Row],[Proyecto]],D$2:D2956)</f>
        <v>0</v>
      </c>
      <c r="H2956">
        <f>SUMIF(C$2:C2956,Historico_y_Forms[[#This Row],[Proyecto]],F$2:F2956)</f>
        <v>0</v>
      </c>
      <c r="I295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956">
        <f>SUMIF(C$2:C2956,Historico_y_Forms[[#This Row],[Proyecto]],E$2:E2956)</f>
        <v>0</v>
      </c>
    </row>
    <row r="2957" spans="1:10" x14ac:dyDescent="0.25">
      <c r="A2957" s="167">
        <v>45107</v>
      </c>
      <c r="B2957">
        <v>32</v>
      </c>
      <c r="C2957" t="s">
        <v>100</v>
      </c>
      <c r="D2957">
        <v>13</v>
      </c>
      <c r="E2957">
        <v>18</v>
      </c>
      <c r="F2957">
        <v>0</v>
      </c>
      <c r="G2957">
        <f>SUMIF(C$2:C2957,Historico_y_Forms[[#This Row],[Proyecto]],D$2:D2957)</f>
        <v>161</v>
      </c>
      <c r="H2957">
        <f>SUMIF(C$2:C2957,Historico_y_Forms[[#This Row],[Proyecto]],F$2:F2957)</f>
        <v>0</v>
      </c>
      <c r="I2957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2957">
        <f>SUMIF(C$2:C2957,Historico_y_Forms[[#This Row],[Proyecto]],E$2:E2957)</f>
        <v>126</v>
      </c>
    </row>
    <row r="2958" spans="1:10" x14ac:dyDescent="0.25">
      <c r="A2958" s="167">
        <v>45107</v>
      </c>
      <c r="B2958">
        <v>33</v>
      </c>
      <c r="C2958" t="s">
        <v>101</v>
      </c>
      <c r="D2958">
        <v>3</v>
      </c>
      <c r="E2958">
        <v>2</v>
      </c>
      <c r="F2958">
        <v>0</v>
      </c>
      <c r="G2958">
        <f>SUMIF(C$2:C2958,Historico_y_Forms[[#This Row],[Proyecto]],D$2:D2958)</f>
        <v>186</v>
      </c>
      <c r="H2958">
        <f>SUMIF(C$2:C2958,Historico_y_Forms[[#This Row],[Proyecto]],F$2:F2958)</f>
        <v>7</v>
      </c>
      <c r="I2958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2958">
        <f>SUMIF(C$2:C2958,Historico_y_Forms[[#This Row],[Proyecto]],E$2:E2958)</f>
        <v>154</v>
      </c>
    </row>
    <row r="2959" spans="1:10" x14ac:dyDescent="0.25">
      <c r="A2959" s="167">
        <v>45107</v>
      </c>
      <c r="B2959">
        <v>34</v>
      </c>
      <c r="C2959" t="s">
        <v>102</v>
      </c>
      <c r="D2959">
        <v>2</v>
      </c>
      <c r="E2959">
        <v>0</v>
      </c>
      <c r="F2959">
        <v>0</v>
      </c>
      <c r="G2959">
        <f>SUMIF(C$2:C2959,Historico_y_Forms[[#This Row],[Proyecto]],D$2:D2959)</f>
        <v>190</v>
      </c>
      <c r="H2959">
        <f>SUMIF(C$2:C2959,Historico_y_Forms[[#This Row],[Proyecto]],F$2:F2959)</f>
        <v>4</v>
      </c>
      <c r="I2959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2959">
        <f>SUMIF(C$2:C2959,Historico_y_Forms[[#This Row],[Proyecto]],E$2:E2959)</f>
        <v>184</v>
      </c>
    </row>
    <row r="2960" spans="1:10" x14ac:dyDescent="0.25">
      <c r="A2960" s="167">
        <v>45107</v>
      </c>
      <c r="B2960">
        <v>29</v>
      </c>
      <c r="C2960" t="s">
        <v>32</v>
      </c>
      <c r="D2960">
        <v>0</v>
      </c>
      <c r="E2960">
        <v>0</v>
      </c>
      <c r="F2960">
        <v>0</v>
      </c>
      <c r="G2960">
        <f>SUMIF(C$2:C2960,Historico_y_Forms[[#This Row],[Proyecto]],D$2:D2960)</f>
        <v>0</v>
      </c>
      <c r="H2960">
        <f>SUMIF(C$2:C2960,Historico_y_Forms[[#This Row],[Proyecto]],F$2:F2960)</f>
        <v>0</v>
      </c>
      <c r="I296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60">
        <f>SUMIF(C$2:C2960,Historico_y_Forms[[#This Row],[Proyecto]],E$2:E2960)</f>
        <v>0</v>
      </c>
    </row>
    <row r="2961" spans="1:10" x14ac:dyDescent="0.25">
      <c r="A2961" s="167">
        <v>45107</v>
      </c>
      <c r="B2961">
        <v>30</v>
      </c>
      <c r="C2961" t="s">
        <v>33</v>
      </c>
      <c r="D2961">
        <v>0</v>
      </c>
      <c r="E2961">
        <v>0</v>
      </c>
      <c r="F2961">
        <v>0</v>
      </c>
      <c r="G2961">
        <f>SUMIF(C$2:C2961,Historico_y_Forms[[#This Row],[Proyecto]],D$2:D2961)</f>
        <v>0</v>
      </c>
      <c r="H2961">
        <f>SUMIF(C$2:C2961,Historico_y_Forms[[#This Row],[Proyecto]],F$2:F2961)</f>
        <v>0</v>
      </c>
      <c r="I296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2961">
        <f>SUMIF(C$2:C2961,Historico_y_Forms[[#This Row],[Proyecto]],E$2:E2961)</f>
        <v>0</v>
      </c>
    </row>
    <row r="2962" spans="1:10" x14ac:dyDescent="0.25">
      <c r="A2962" s="167">
        <v>45107</v>
      </c>
      <c r="B2962">
        <v>9</v>
      </c>
      <c r="C2962" t="s">
        <v>130</v>
      </c>
      <c r="D2962">
        <v>2</v>
      </c>
      <c r="E2962">
        <v>7</v>
      </c>
      <c r="F2962">
        <v>2</v>
      </c>
      <c r="G2962">
        <f>SUMIF(C$2:C2962,Historico_y_Forms[[#This Row],[Proyecto]],D$2:D2962)</f>
        <v>210</v>
      </c>
      <c r="H2962">
        <f>SUMIF(C$2:C2962,Historico_y_Forms[[#This Row],[Proyecto]],F$2:F2962)</f>
        <v>10</v>
      </c>
      <c r="I2962">
        <f>VLOOKUP(Historico_y_Forms[[#This Row],[Proyecto]],Dim_Proyectos[[#All],[Proyecto]:[Fecha de terminacion]],5,0)-Historico_y_Forms[[#This Row],[Ventas acumuladas]]+Historico_y_Forms[[#This Row],[Desistimientos acumulados]]</f>
        <v>148</v>
      </c>
      <c r="J2962">
        <f>SUMIF(C$2:C2962,Historico_y_Forms[[#This Row],[Proyecto]],E$2:E2962)</f>
        <v>216</v>
      </c>
    </row>
    <row r="2963" spans="1:10" x14ac:dyDescent="0.25">
      <c r="A2963" s="167">
        <v>45107</v>
      </c>
      <c r="B2963">
        <v>35</v>
      </c>
      <c r="C2963" t="s">
        <v>144</v>
      </c>
      <c r="D2963">
        <v>5</v>
      </c>
      <c r="E2963">
        <v>6</v>
      </c>
      <c r="F2963">
        <v>0</v>
      </c>
      <c r="G2963">
        <f>SUMIF(C$2:C2963,Historico_y_Forms[[#This Row],[Proyecto]],D$2:D2963)</f>
        <v>126</v>
      </c>
      <c r="H2963">
        <f>SUMIF(C$2:C2963,Historico_y_Forms[[#This Row],[Proyecto]],F$2:F2963)</f>
        <v>0</v>
      </c>
      <c r="I296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2963">
        <f>SUMIF(C$2:C2963,Historico_y_Forms[[#This Row],[Proyecto]],E$2:E2963)</f>
        <v>116</v>
      </c>
    </row>
    <row r="2964" spans="1:10" x14ac:dyDescent="0.25">
      <c r="A2964" s="167">
        <v>45107</v>
      </c>
      <c r="B2964">
        <v>42</v>
      </c>
      <c r="C2964" t="s">
        <v>151</v>
      </c>
      <c r="D2964">
        <v>0</v>
      </c>
      <c r="E2964">
        <v>0</v>
      </c>
      <c r="F2964">
        <v>0</v>
      </c>
      <c r="G2964">
        <f>SUMIF(C$2:C2964,Historico_y_Forms[[#This Row],[Proyecto]],D$2:D2964)</f>
        <v>321</v>
      </c>
      <c r="H2964">
        <f>SUMIF(C$2:C2964,Historico_y_Forms[[#This Row],[Proyecto]],F$2:F2964)</f>
        <v>15</v>
      </c>
      <c r="I29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2964">
        <f>SUMIF(C$2:C2964,Historico_y_Forms[[#This Row],[Proyecto]],E$2:E2964)</f>
        <v>250</v>
      </c>
    </row>
    <row r="2965" spans="1:10" x14ac:dyDescent="0.25">
      <c r="A2965" s="167">
        <v>45107</v>
      </c>
      <c r="B2965">
        <v>39</v>
      </c>
      <c r="C2965" t="s">
        <v>178</v>
      </c>
      <c r="D2965">
        <v>0</v>
      </c>
      <c r="E2965">
        <v>0</v>
      </c>
      <c r="F2965">
        <v>0</v>
      </c>
      <c r="G2965">
        <f>SUMIF(C$2:C2965,Historico_y_Forms[[#This Row],[Proyecto]],D$2:D2965)</f>
        <v>184</v>
      </c>
      <c r="H2965">
        <f>SUMIF(C$2:C2965,Historico_y_Forms[[#This Row],[Proyecto]],F$2:F2965)</f>
        <v>12</v>
      </c>
      <c r="I296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65">
        <f>SUMIF(C$2:C2965,Historico_y_Forms[[#This Row],[Proyecto]],E$2:E2965)</f>
        <v>149</v>
      </c>
    </row>
    <row r="2966" spans="1:10" x14ac:dyDescent="0.25">
      <c r="A2966" s="167">
        <v>45107</v>
      </c>
      <c r="B2966">
        <v>36</v>
      </c>
      <c r="C2966" t="s">
        <v>145</v>
      </c>
      <c r="D2966">
        <v>0</v>
      </c>
      <c r="E2966">
        <v>0</v>
      </c>
      <c r="F2966">
        <v>0</v>
      </c>
      <c r="G2966">
        <f>SUMIF(C$2:C2966,Historico_y_Forms[[#This Row],[Proyecto]],D$2:D2966)</f>
        <v>243</v>
      </c>
      <c r="H2966">
        <f>SUMIF(C$2:C2966,Historico_y_Forms[[#This Row],[Proyecto]],F$2:F2966)</f>
        <v>11</v>
      </c>
      <c r="I296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2966">
        <f>SUMIF(C$2:C2966,Historico_y_Forms[[#This Row],[Proyecto]],E$2:E2966)</f>
        <v>240</v>
      </c>
    </row>
    <row r="2967" spans="1:10" x14ac:dyDescent="0.25">
      <c r="A2967" s="167">
        <v>45107</v>
      </c>
      <c r="B2967">
        <v>43</v>
      </c>
      <c r="C2967" t="s">
        <v>153</v>
      </c>
      <c r="D2967">
        <v>0</v>
      </c>
      <c r="E2967">
        <v>0</v>
      </c>
      <c r="F2967">
        <v>0</v>
      </c>
      <c r="G2967">
        <f>SUMIF(C$2:C2967,Historico_y_Forms[[#This Row],[Proyecto]],D$2:D2967)</f>
        <v>89</v>
      </c>
      <c r="H2967">
        <f>SUMIF(C$2:C2967,Historico_y_Forms[[#This Row],[Proyecto]],F$2:F2967)</f>
        <v>6</v>
      </c>
      <c r="I29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2967">
        <f>SUMIF(C$2:C2967,Historico_y_Forms[[#This Row],[Proyecto]],E$2:E2967)</f>
        <v>24</v>
      </c>
    </row>
    <row r="2968" spans="1:10" x14ac:dyDescent="0.25">
      <c r="A2968" s="167">
        <v>45107</v>
      </c>
      <c r="B2968">
        <v>21</v>
      </c>
      <c r="C2968" t="s">
        <v>139</v>
      </c>
      <c r="D2968">
        <v>1</v>
      </c>
      <c r="E2968">
        <v>1</v>
      </c>
      <c r="F2968">
        <v>0</v>
      </c>
      <c r="G2968">
        <f>SUMIF(C$2:C2968,Historico_y_Forms[[#This Row],[Proyecto]],D$2:D2968)</f>
        <v>76</v>
      </c>
      <c r="H2968">
        <f>SUMIF(C$2:C2968,Historico_y_Forms[[#This Row],[Proyecto]],F$2:F2968)</f>
        <v>7</v>
      </c>
      <c r="I2968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2968">
        <f>SUMIF(C$2:C2968,Historico_y_Forms[[#This Row],[Proyecto]],E$2:E2968)</f>
        <v>69</v>
      </c>
    </row>
    <row r="2969" spans="1:10" x14ac:dyDescent="0.25">
      <c r="A2969" s="167">
        <v>45107</v>
      </c>
      <c r="B2969">
        <v>2</v>
      </c>
      <c r="C2969" t="s">
        <v>51</v>
      </c>
      <c r="D2969">
        <v>9</v>
      </c>
      <c r="E2969">
        <v>0</v>
      </c>
      <c r="F2969">
        <v>5</v>
      </c>
      <c r="G2969">
        <f>SUMIF(C$2:C2969,Historico_y_Forms[[#This Row],[Proyecto]],D$2:D2969)</f>
        <v>318</v>
      </c>
      <c r="H2969">
        <f>SUMIF(C$2:C2969,Historico_y_Forms[[#This Row],[Proyecto]],F$2:F2969)</f>
        <v>102</v>
      </c>
      <c r="I2969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69">
        <f>SUMIF(C$2:C2969,Historico_y_Forms[[#This Row],[Proyecto]],E$2:E2969)</f>
        <v>228</v>
      </c>
    </row>
    <row r="2970" spans="1:10" x14ac:dyDescent="0.25">
      <c r="A2970" s="167">
        <v>45107</v>
      </c>
      <c r="B2970">
        <v>3</v>
      </c>
      <c r="C2970" t="s">
        <v>52</v>
      </c>
      <c r="D2970">
        <v>2</v>
      </c>
      <c r="E2970">
        <v>0</v>
      </c>
      <c r="F2970">
        <v>1</v>
      </c>
      <c r="G2970">
        <f>SUMIF(C$2:C2970,Historico_y_Forms[[#This Row],[Proyecto]],D$2:D2970)</f>
        <v>358</v>
      </c>
      <c r="H2970">
        <f>SUMIF(C$2:C2970,Historico_y_Forms[[#This Row],[Proyecto]],F$2:F2970)</f>
        <v>53</v>
      </c>
      <c r="I2970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2970">
        <f>SUMIF(C$2:C2970,Historico_y_Forms[[#This Row],[Proyecto]],E$2:E2970)</f>
        <v>372</v>
      </c>
    </row>
    <row r="2971" spans="1:10" x14ac:dyDescent="0.25">
      <c r="A2971" s="167">
        <v>45107</v>
      </c>
      <c r="B2971">
        <v>1</v>
      </c>
      <c r="C2971" t="s">
        <v>50</v>
      </c>
      <c r="D2971">
        <v>0</v>
      </c>
      <c r="E2971">
        <v>0</v>
      </c>
      <c r="F2971">
        <v>0</v>
      </c>
      <c r="G2971">
        <f>SUMIF(C$2:C2971,Historico_y_Forms[[#This Row],[Proyecto]],D$2:D2971)</f>
        <v>616</v>
      </c>
      <c r="H2971">
        <f>SUMIF(C$2:C2971,Historico_y_Forms[[#This Row],[Proyecto]],F$2:F2971)</f>
        <v>124</v>
      </c>
      <c r="I29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71">
        <f>SUMIF(C$2:C2971,Historico_y_Forms[[#This Row],[Proyecto]],E$2:E2971)</f>
        <v>492</v>
      </c>
    </row>
    <row r="2972" spans="1:10" x14ac:dyDescent="0.25">
      <c r="A2972" s="167">
        <v>45138</v>
      </c>
      <c r="B2972">
        <v>22</v>
      </c>
      <c r="C2972" t="s">
        <v>140</v>
      </c>
      <c r="D2972">
        <v>0</v>
      </c>
      <c r="E2972">
        <v>0</v>
      </c>
      <c r="F2972">
        <v>0</v>
      </c>
      <c r="G2972">
        <f>SUMIF(C$2:C2972,Historico_y_Forms[[#This Row],[Proyecto]],D$2:D2972)</f>
        <v>42</v>
      </c>
      <c r="H2972">
        <f>SUMIF(C$2:C2972,Historico_y_Forms[[#This Row],[Proyecto]],F$2:F2972)</f>
        <v>42</v>
      </c>
      <c r="I29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2972">
        <f>SUMIF(C$2:C2972,Historico_y_Forms[[#This Row],[Proyecto]],E$2:E2972)</f>
        <v>72</v>
      </c>
    </row>
    <row r="2973" spans="1:10" x14ac:dyDescent="0.25">
      <c r="A2973" s="167">
        <v>45138</v>
      </c>
      <c r="B2973">
        <v>16</v>
      </c>
      <c r="C2973" t="s">
        <v>136</v>
      </c>
      <c r="D2973">
        <v>1</v>
      </c>
      <c r="E2973">
        <v>2</v>
      </c>
      <c r="F2973">
        <v>0</v>
      </c>
      <c r="G2973">
        <f>SUMIF(C$2:C2973,Historico_y_Forms[[#This Row],[Proyecto]],D$2:D2973)</f>
        <v>5</v>
      </c>
      <c r="H2973">
        <f>SUMIF(C$2:C2973,Historico_y_Forms[[#This Row],[Proyecto]],F$2:F2973)</f>
        <v>0</v>
      </c>
      <c r="I2973">
        <f>VLOOKUP(Historico_y_Forms[[#This Row],[Proyecto]],Dim_Proyectos[[#All],[Proyecto]:[Fecha de terminacion]],5,0)-Historico_y_Forms[[#This Row],[Ventas acumuladas]]+Historico_y_Forms[[#This Row],[Desistimientos acumulados]]</f>
        <v>145</v>
      </c>
      <c r="J2973">
        <f>SUMIF(C$2:C2973,Historico_y_Forms[[#This Row],[Proyecto]],E$2:E2973)</f>
        <v>10</v>
      </c>
    </row>
    <row r="2974" spans="1:10" x14ac:dyDescent="0.25">
      <c r="A2974" s="167">
        <v>45138</v>
      </c>
      <c r="B2974">
        <v>17</v>
      </c>
      <c r="C2974" t="s">
        <v>137</v>
      </c>
      <c r="D2974">
        <v>1</v>
      </c>
      <c r="E2974">
        <v>1</v>
      </c>
      <c r="F2974">
        <v>0</v>
      </c>
      <c r="G2974">
        <f>SUMIF(C$2:C2974,Historico_y_Forms[[#This Row],[Proyecto]],D$2:D2974)</f>
        <v>9</v>
      </c>
      <c r="H2974">
        <f>SUMIF(C$2:C2974,Historico_y_Forms[[#This Row],[Proyecto]],F$2:F2974)</f>
        <v>0</v>
      </c>
      <c r="I2974">
        <f>VLOOKUP(Historico_y_Forms[[#This Row],[Proyecto]],Dim_Proyectos[[#All],[Proyecto]:[Fecha de terminacion]],5,0)-Historico_y_Forms[[#This Row],[Ventas acumuladas]]+Historico_y_Forms[[#This Row],[Desistimientos acumulados]]</f>
        <v>141</v>
      </c>
      <c r="J2974">
        <f>SUMIF(C$2:C2974,Historico_y_Forms[[#This Row],[Proyecto]],E$2:E2974)</f>
        <v>6</v>
      </c>
    </row>
    <row r="2975" spans="1:10" x14ac:dyDescent="0.25">
      <c r="A2975" s="167">
        <v>45138</v>
      </c>
      <c r="B2975">
        <v>11</v>
      </c>
      <c r="C2975" t="s">
        <v>131</v>
      </c>
      <c r="D2975">
        <v>22</v>
      </c>
      <c r="E2975">
        <v>8</v>
      </c>
      <c r="F2975">
        <v>5</v>
      </c>
      <c r="G2975">
        <f>SUMIF(C$2:C2975,Historico_y_Forms[[#This Row],[Proyecto]],D$2:D2975)</f>
        <v>640</v>
      </c>
      <c r="H2975">
        <f>SUMIF(C$2:C2975,Historico_y_Forms[[#This Row],[Proyecto]],F$2:F2975)</f>
        <v>249</v>
      </c>
      <c r="I2975">
        <f>VLOOKUP(Historico_y_Forms[[#This Row],[Proyecto]],Dim_Proyectos[[#All],[Proyecto]:[Fecha de terminacion]],5,0)-Historico_y_Forms[[#This Row],[Ventas acumuladas]]+Historico_y_Forms[[#This Row],[Desistimientos acumulados]]</f>
        <v>222</v>
      </c>
      <c r="J2975">
        <f>SUMIF(C$2:C2975,Historico_y_Forms[[#This Row],[Proyecto]],E$2:E2975)</f>
        <v>607</v>
      </c>
    </row>
    <row r="2976" spans="1:10" x14ac:dyDescent="0.25">
      <c r="A2976" s="167">
        <v>45138</v>
      </c>
      <c r="B2976">
        <v>40</v>
      </c>
      <c r="C2976" t="s">
        <v>149</v>
      </c>
      <c r="D2976">
        <v>0</v>
      </c>
      <c r="E2976">
        <v>0</v>
      </c>
      <c r="F2976">
        <v>0</v>
      </c>
      <c r="G2976">
        <f>SUMIF(C$2:C2976,Historico_y_Forms[[#This Row],[Proyecto]],D$2:D2976)</f>
        <v>396</v>
      </c>
      <c r="H2976">
        <f>SUMIF(C$2:C2976,Historico_y_Forms[[#This Row],[Proyecto]],F$2:F2976)</f>
        <v>0</v>
      </c>
      <c r="I29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76">
        <f>SUMIF(C$2:C2976,Historico_y_Forms[[#This Row],[Proyecto]],E$2:E2976)</f>
        <v>0</v>
      </c>
    </row>
    <row r="2977" spans="1:10" x14ac:dyDescent="0.25">
      <c r="A2977" s="167">
        <v>45138</v>
      </c>
      <c r="B2977">
        <v>12</v>
      </c>
      <c r="C2977" t="s">
        <v>132</v>
      </c>
      <c r="D2977">
        <v>11</v>
      </c>
      <c r="E2977">
        <v>10</v>
      </c>
      <c r="F2977">
        <v>0</v>
      </c>
      <c r="G2977">
        <f>SUMIF(C$2:C2977,Historico_y_Forms[[#This Row],[Proyecto]],D$2:D2977)</f>
        <v>119</v>
      </c>
      <c r="H2977">
        <f>SUMIF(C$2:C2977,Historico_y_Forms[[#This Row],[Proyecto]],F$2:F2977)</f>
        <v>7</v>
      </c>
      <c r="I2977">
        <f>VLOOKUP(Historico_y_Forms[[#This Row],[Proyecto]],Dim_Proyectos[[#All],[Proyecto]:[Fecha de terminacion]],5,0)-Historico_y_Forms[[#This Row],[Ventas acumuladas]]+Historico_y_Forms[[#This Row],[Desistimientos acumulados]]</f>
        <v>228</v>
      </c>
      <c r="J2977">
        <f>SUMIF(C$2:C2977,Historico_y_Forms[[#This Row],[Proyecto]],E$2:E2977)</f>
        <v>190</v>
      </c>
    </row>
    <row r="2978" spans="1:10" x14ac:dyDescent="0.25">
      <c r="A2978" s="167">
        <v>45138</v>
      </c>
      <c r="B2978">
        <v>13</v>
      </c>
      <c r="C2978" t="s">
        <v>133</v>
      </c>
      <c r="D2978">
        <v>1</v>
      </c>
      <c r="E2978">
        <v>10</v>
      </c>
      <c r="F2978">
        <v>22</v>
      </c>
      <c r="G2978">
        <f>SUMIF(C$2:C2978,Historico_y_Forms[[#This Row],[Proyecto]],D$2:D2978)</f>
        <v>363</v>
      </c>
      <c r="H2978">
        <f>SUMIF(C$2:C2978,Historico_y_Forms[[#This Row],[Proyecto]],F$2:F2978)</f>
        <v>100</v>
      </c>
      <c r="I2978">
        <f>VLOOKUP(Historico_y_Forms[[#This Row],[Proyecto]],Dim_Proyectos[[#All],[Proyecto]:[Fecha de terminacion]],5,0)-Historico_y_Forms[[#This Row],[Ventas acumuladas]]+Historico_y_Forms[[#This Row],[Desistimientos acumulados]]</f>
        <v>36</v>
      </c>
      <c r="J2978">
        <f>SUMIF(C$2:C2978,Historico_y_Forms[[#This Row],[Proyecto]],E$2:E2978)</f>
        <v>290</v>
      </c>
    </row>
    <row r="2979" spans="1:10" x14ac:dyDescent="0.25">
      <c r="A2979" s="167">
        <v>45138</v>
      </c>
      <c r="B2979">
        <v>14</v>
      </c>
      <c r="C2979" t="s">
        <v>134</v>
      </c>
      <c r="D2979">
        <v>2</v>
      </c>
      <c r="E2979">
        <v>0</v>
      </c>
      <c r="F2979">
        <v>0</v>
      </c>
      <c r="G2979">
        <f>SUMIF(C$2:C2979,Historico_y_Forms[[#This Row],[Proyecto]],D$2:D2979)</f>
        <v>203</v>
      </c>
      <c r="H2979">
        <f>SUMIF(C$2:C2979,Historico_y_Forms[[#This Row],[Proyecto]],F$2:F2979)</f>
        <v>33</v>
      </c>
      <c r="I297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2979">
        <f>SUMIF(C$2:C2979,Historico_y_Forms[[#This Row],[Proyecto]],E$2:E2979)</f>
        <v>180</v>
      </c>
    </row>
    <row r="2980" spans="1:10" x14ac:dyDescent="0.25">
      <c r="A2980" s="167">
        <v>45138</v>
      </c>
      <c r="B2980">
        <v>15</v>
      </c>
      <c r="C2980" t="s">
        <v>135</v>
      </c>
      <c r="D2980">
        <v>8</v>
      </c>
      <c r="E2980">
        <v>10</v>
      </c>
      <c r="F2980">
        <v>0</v>
      </c>
      <c r="G2980">
        <f>SUMIF(C$2:C2980,Historico_y_Forms[[#This Row],[Proyecto]],D$2:D2980)</f>
        <v>139</v>
      </c>
      <c r="H2980">
        <f>SUMIF(C$2:C2980,Historico_y_Forms[[#This Row],[Proyecto]],F$2:F2980)</f>
        <v>17</v>
      </c>
      <c r="I2980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2980">
        <f>SUMIF(C$2:C2980,Historico_y_Forms[[#This Row],[Proyecto]],E$2:E2980)</f>
        <v>157</v>
      </c>
    </row>
    <row r="2981" spans="1:10" x14ac:dyDescent="0.25">
      <c r="A2981" s="167">
        <v>45138</v>
      </c>
      <c r="B2981">
        <v>41</v>
      </c>
      <c r="C2981" t="s">
        <v>150</v>
      </c>
      <c r="D2981">
        <v>0</v>
      </c>
      <c r="E2981">
        <v>0</v>
      </c>
      <c r="F2981">
        <v>0</v>
      </c>
      <c r="G2981">
        <f>SUMIF(C$2:C2981,Historico_y_Forms[[#This Row],[Proyecto]],D$2:D2981)</f>
        <v>158</v>
      </c>
      <c r="H2981">
        <f>SUMIF(C$2:C2981,Historico_y_Forms[[#This Row],[Proyecto]],F$2:F2981)</f>
        <v>2</v>
      </c>
      <c r="I29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81">
        <f>SUMIF(C$2:C2981,Historico_y_Forms[[#This Row],[Proyecto]],E$2:E2981)</f>
        <v>156</v>
      </c>
    </row>
    <row r="2982" spans="1:10" x14ac:dyDescent="0.25">
      <c r="A2982" s="167">
        <v>45138</v>
      </c>
      <c r="B2982">
        <v>10</v>
      </c>
      <c r="C2982" t="s">
        <v>81</v>
      </c>
      <c r="D2982">
        <v>0</v>
      </c>
      <c r="E2982">
        <v>0</v>
      </c>
      <c r="F2982">
        <v>2</v>
      </c>
      <c r="G2982">
        <f>SUMIF(C$2:C2982,Historico_y_Forms[[#This Row],[Proyecto]],D$2:D2982)</f>
        <v>217</v>
      </c>
      <c r="H2982">
        <f>SUMIF(C$2:C2982,Historico_y_Forms[[#This Row],[Proyecto]],F$2:F2982)</f>
        <v>39</v>
      </c>
      <c r="I29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82">
        <f>SUMIF(C$2:C2982,Historico_y_Forms[[#This Row],[Proyecto]],E$2:E2982)</f>
        <v>190</v>
      </c>
    </row>
    <row r="2983" spans="1:10" x14ac:dyDescent="0.25">
      <c r="A2983" s="167">
        <v>45138</v>
      </c>
      <c r="B2983">
        <v>23</v>
      </c>
      <c r="C2983" t="s">
        <v>142</v>
      </c>
      <c r="D2983">
        <v>0</v>
      </c>
      <c r="E2983">
        <v>0</v>
      </c>
      <c r="F2983">
        <v>0</v>
      </c>
      <c r="G2983">
        <f>SUMIF(C$2:C2983,Historico_y_Forms[[#This Row],[Proyecto]],D$2:D2983)</f>
        <v>105</v>
      </c>
      <c r="H2983">
        <f>SUMIF(C$2:C2983,Historico_y_Forms[[#This Row],[Proyecto]],F$2:F2983)</f>
        <v>4</v>
      </c>
      <c r="I29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83">
        <f>SUMIF(C$2:C2983,Historico_y_Forms[[#This Row],[Proyecto]],E$2:E2983)</f>
        <v>0</v>
      </c>
    </row>
    <row r="2984" spans="1:10" x14ac:dyDescent="0.25">
      <c r="A2984" s="167">
        <v>45138</v>
      </c>
      <c r="B2984">
        <v>24</v>
      </c>
      <c r="C2984" t="s">
        <v>143</v>
      </c>
      <c r="D2984">
        <v>0</v>
      </c>
      <c r="E2984">
        <v>0</v>
      </c>
      <c r="F2984">
        <v>0</v>
      </c>
      <c r="G2984">
        <f>SUMIF(C$2:C2984,Historico_y_Forms[[#This Row],[Proyecto]],D$2:D2984)</f>
        <v>125</v>
      </c>
      <c r="H2984">
        <f>SUMIF(C$2:C2984,Historico_y_Forms[[#This Row],[Proyecto]],F$2:F2984)</f>
        <v>23</v>
      </c>
      <c r="I298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84">
        <f>SUMIF(C$2:C2984,Historico_y_Forms[[#This Row],[Proyecto]],E$2:E2984)</f>
        <v>102</v>
      </c>
    </row>
    <row r="2985" spans="1:10" x14ac:dyDescent="0.25">
      <c r="A2985" s="167">
        <v>45138</v>
      </c>
      <c r="B2985">
        <v>25</v>
      </c>
      <c r="C2985" t="s">
        <v>92</v>
      </c>
      <c r="D2985">
        <v>3</v>
      </c>
      <c r="E2985">
        <v>3</v>
      </c>
      <c r="F2985">
        <v>0</v>
      </c>
      <c r="G2985">
        <f>SUMIF(C$2:C2985,Historico_y_Forms[[#This Row],[Proyecto]],D$2:D2985)</f>
        <v>68</v>
      </c>
      <c r="H2985">
        <f>SUMIF(C$2:C2985,Historico_y_Forms[[#This Row],[Proyecto]],F$2:F2985)</f>
        <v>1</v>
      </c>
      <c r="I2985">
        <f>VLOOKUP(Historico_y_Forms[[#This Row],[Proyecto]],Dim_Proyectos[[#All],[Proyecto]:[Fecha de terminacion]],5,0)-Historico_y_Forms[[#This Row],[Ventas acumuladas]]+Historico_y_Forms[[#This Row],[Desistimientos acumulados]]</f>
        <v>53</v>
      </c>
      <c r="J2985">
        <f>SUMIF(C$2:C2985,Historico_y_Forms[[#This Row],[Proyecto]],E$2:E2985)</f>
        <v>50</v>
      </c>
    </row>
    <row r="2986" spans="1:10" x14ac:dyDescent="0.25">
      <c r="A2986" s="167">
        <v>45138</v>
      </c>
      <c r="B2986">
        <v>26</v>
      </c>
      <c r="C2986" t="s">
        <v>141</v>
      </c>
      <c r="D2986">
        <v>0</v>
      </c>
      <c r="E2986">
        <v>0</v>
      </c>
      <c r="F2986">
        <v>0</v>
      </c>
      <c r="G2986">
        <f>SUMIF(C$2:C2986,Historico_y_Forms[[#This Row],[Proyecto]],D$2:D2986)</f>
        <v>116</v>
      </c>
      <c r="H2986">
        <f>SUMIF(C$2:C2986,Historico_y_Forms[[#This Row],[Proyecto]],F$2:F2986)</f>
        <v>0</v>
      </c>
      <c r="I298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2986">
        <f>SUMIF(C$2:C2986,Historico_y_Forms[[#This Row],[Proyecto]],E$2:E2986)</f>
        <v>107</v>
      </c>
    </row>
    <row r="2987" spans="1:10" x14ac:dyDescent="0.25">
      <c r="A2987" s="167">
        <v>45138</v>
      </c>
      <c r="B2987">
        <v>7</v>
      </c>
      <c r="C2987" t="s">
        <v>128</v>
      </c>
      <c r="D2987">
        <v>3</v>
      </c>
      <c r="E2987">
        <v>0</v>
      </c>
      <c r="F2987">
        <v>0</v>
      </c>
      <c r="G2987">
        <f>SUMIF(C$2:C2987,Historico_y_Forms[[#This Row],[Proyecto]],D$2:D2987)</f>
        <v>170</v>
      </c>
      <c r="H2987">
        <f>SUMIF(C$2:C2987,Historico_y_Forms[[#This Row],[Proyecto]],F$2:F2987)</f>
        <v>17</v>
      </c>
      <c r="I2987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987">
        <f>SUMIF(C$2:C2987,Historico_y_Forms[[#This Row],[Proyecto]],E$2:E2987)</f>
        <v>160</v>
      </c>
    </row>
    <row r="2988" spans="1:10" x14ac:dyDescent="0.25">
      <c r="A2988" s="167">
        <v>45138</v>
      </c>
      <c r="B2988">
        <v>27</v>
      </c>
      <c r="C2988" t="s">
        <v>30</v>
      </c>
      <c r="D2988">
        <v>0</v>
      </c>
      <c r="E2988">
        <v>0</v>
      </c>
      <c r="F2988">
        <v>0</v>
      </c>
      <c r="G2988">
        <f>SUMIF(C$2:C2988,Historico_y_Forms[[#This Row],[Proyecto]],D$2:D2988)</f>
        <v>0</v>
      </c>
      <c r="H2988">
        <f>SUMIF(C$2:C2988,Historico_y_Forms[[#This Row],[Proyecto]],F$2:F2988)</f>
        <v>0</v>
      </c>
      <c r="I298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88">
        <f>SUMIF(C$2:C2988,Historico_y_Forms[[#This Row],[Proyecto]],E$2:E2988)</f>
        <v>0</v>
      </c>
    </row>
    <row r="2989" spans="1:10" x14ac:dyDescent="0.25">
      <c r="A2989" s="167">
        <v>45138</v>
      </c>
      <c r="B2989">
        <v>28</v>
      </c>
      <c r="C2989" t="s">
        <v>31</v>
      </c>
      <c r="D2989">
        <v>0</v>
      </c>
      <c r="E2989">
        <v>0</v>
      </c>
      <c r="F2989">
        <v>0</v>
      </c>
      <c r="G2989">
        <f>SUMIF(C$2:C2989,Historico_y_Forms[[#This Row],[Proyecto]],D$2:D2989)</f>
        <v>0</v>
      </c>
      <c r="H2989">
        <f>SUMIF(C$2:C2989,Historico_y_Forms[[#This Row],[Proyecto]],F$2:F2989)</f>
        <v>0</v>
      </c>
      <c r="I298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2989">
        <f>SUMIF(C$2:C2989,Historico_y_Forms[[#This Row],[Proyecto]],E$2:E2989)</f>
        <v>0</v>
      </c>
    </row>
    <row r="2990" spans="1:10" x14ac:dyDescent="0.25">
      <c r="A2990" s="167">
        <v>45138</v>
      </c>
      <c r="B2990">
        <v>44</v>
      </c>
      <c r="C2990" t="s">
        <v>154</v>
      </c>
      <c r="D2990">
        <v>0</v>
      </c>
      <c r="E2990">
        <v>0</v>
      </c>
      <c r="F2990">
        <v>0</v>
      </c>
      <c r="G2990">
        <f>SUMIF(C$2:C2990,Historico_y_Forms[[#This Row],[Proyecto]],D$2:D2990)</f>
        <v>100</v>
      </c>
      <c r="H2990">
        <f>SUMIF(C$2:C2990,Historico_y_Forms[[#This Row],[Proyecto]],F$2:F2990)</f>
        <v>11</v>
      </c>
      <c r="I299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2990">
        <f>SUMIF(C$2:C2990,Historico_y_Forms[[#This Row],[Proyecto]],E$2:E2990)</f>
        <v>96</v>
      </c>
    </row>
    <row r="2991" spans="1:10" x14ac:dyDescent="0.25">
      <c r="A2991" s="167">
        <v>45138</v>
      </c>
      <c r="B2991">
        <v>37</v>
      </c>
      <c r="C2991" t="s">
        <v>146</v>
      </c>
      <c r="D2991">
        <v>0</v>
      </c>
      <c r="E2991">
        <v>0</v>
      </c>
      <c r="F2991">
        <v>0</v>
      </c>
      <c r="G2991">
        <f>SUMIF(C$2:C2991,Historico_y_Forms[[#This Row],[Proyecto]],D$2:D2991)</f>
        <v>195</v>
      </c>
      <c r="H2991">
        <f>SUMIF(C$2:C2991,Historico_y_Forms[[#This Row],[Proyecto]],F$2:F2991)</f>
        <v>1</v>
      </c>
      <c r="I299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2991">
        <f>SUMIF(C$2:C2991,Historico_y_Forms[[#This Row],[Proyecto]],E$2:E2991)</f>
        <v>196</v>
      </c>
    </row>
    <row r="2992" spans="1:10" x14ac:dyDescent="0.25">
      <c r="A2992" s="167">
        <v>45138</v>
      </c>
      <c r="B2992">
        <v>6</v>
      </c>
      <c r="C2992" t="s">
        <v>127</v>
      </c>
      <c r="D2992">
        <v>0</v>
      </c>
      <c r="E2992">
        <v>0</v>
      </c>
      <c r="F2992">
        <v>0</v>
      </c>
      <c r="G2992">
        <f>SUMIF(C$2:C2992,Historico_y_Forms[[#This Row],[Proyecto]],D$2:D2992)</f>
        <v>224</v>
      </c>
      <c r="H2992">
        <f>SUMIF(C$2:C2992,Historico_y_Forms[[#This Row],[Proyecto]],F$2:F2992)</f>
        <v>44</v>
      </c>
      <c r="I29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2">
        <f>SUMIF(C$2:C2992,Historico_y_Forms[[#This Row],[Proyecto]],E$2:E2992)</f>
        <v>180</v>
      </c>
    </row>
    <row r="2993" spans="1:10" x14ac:dyDescent="0.25">
      <c r="A2993" s="167">
        <v>45138</v>
      </c>
      <c r="B2993">
        <v>5</v>
      </c>
      <c r="C2993" t="s">
        <v>125</v>
      </c>
      <c r="D2993">
        <v>0</v>
      </c>
      <c r="E2993">
        <v>0</v>
      </c>
      <c r="F2993">
        <v>0</v>
      </c>
      <c r="G2993">
        <f>SUMIF(C$2:C2993,Historico_y_Forms[[#This Row],[Proyecto]],D$2:D2993)</f>
        <v>247</v>
      </c>
      <c r="H2993">
        <f>SUMIF(C$2:C2993,Historico_y_Forms[[#This Row],[Proyecto]],F$2:F2993)</f>
        <v>31</v>
      </c>
      <c r="I29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3">
        <f>SUMIF(C$2:C2993,Historico_y_Forms[[#This Row],[Proyecto]],E$2:E2993)</f>
        <v>216</v>
      </c>
    </row>
    <row r="2994" spans="1:10" x14ac:dyDescent="0.25">
      <c r="A2994" s="167">
        <v>45138</v>
      </c>
      <c r="B2994">
        <v>38</v>
      </c>
      <c r="C2994" t="s">
        <v>147</v>
      </c>
      <c r="D2994">
        <v>0</v>
      </c>
      <c r="E2994">
        <v>0</v>
      </c>
      <c r="F2994">
        <v>0</v>
      </c>
      <c r="G2994">
        <f>SUMIF(C$2:C2994,Historico_y_Forms[[#This Row],[Proyecto]],D$2:D2994)</f>
        <v>196</v>
      </c>
      <c r="H2994">
        <f>SUMIF(C$2:C2994,Historico_y_Forms[[#This Row],[Proyecto]],F$2:F2994)</f>
        <v>5</v>
      </c>
      <c r="I29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2994">
        <f>SUMIF(C$2:C2994,Historico_y_Forms[[#This Row],[Proyecto]],E$2:E2994)</f>
        <v>0</v>
      </c>
    </row>
    <row r="2995" spans="1:10" x14ac:dyDescent="0.25">
      <c r="A2995" s="167">
        <v>45138</v>
      </c>
      <c r="B2995">
        <v>4</v>
      </c>
      <c r="C2995" t="s">
        <v>126</v>
      </c>
      <c r="D2995">
        <v>0</v>
      </c>
      <c r="E2995">
        <v>0</v>
      </c>
      <c r="F2995">
        <v>0</v>
      </c>
      <c r="G2995">
        <f>SUMIF(C$2:C2995,Historico_y_Forms[[#This Row],[Proyecto]],D$2:D2995)</f>
        <v>289</v>
      </c>
      <c r="H2995">
        <f>SUMIF(C$2:C2995,Historico_y_Forms[[#This Row],[Proyecto]],F$2:F2995)</f>
        <v>49</v>
      </c>
      <c r="I29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5">
        <f>SUMIF(C$2:C2995,Historico_y_Forms[[#This Row],[Proyecto]],E$2:E2995)</f>
        <v>8791</v>
      </c>
    </row>
    <row r="2996" spans="1:10" x14ac:dyDescent="0.25">
      <c r="A2996" s="167">
        <v>45138</v>
      </c>
      <c r="B2996">
        <v>8</v>
      </c>
      <c r="C2996" t="s">
        <v>77</v>
      </c>
      <c r="D2996">
        <v>0</v>
      </c>
      <c r="E2996">
        <v>2</v>
      </c>
      <c r="F2996">
        <v>0</v>
      </c>
      <c r="G2996">
        <f>SUMIF(C$2:C2996,Historico_y_Forms[[#This Row],[Proyecto]],D$2:D2996)</f>
        <v>187</v>
      </c>
      <c r="H2996">
        <f>SUMIF(C$2:C2996,Historico_y_Forms[[#This Row],[Proyecto]],F$2:F2996)</f>
        <v>37</v>
      </c>
      <c r="I2996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2996">
        <f>SUMIF(C$2:C2996,Historico_y_Forms[[#This Row],[Proyecto]],E$2:E2996)</f>
        <v>167</v>
      </c>
    </row>
    <row r="2997" spans="1:10" x14ac:dyDescent="0.25">
      <c r="A2997" s="167">
        <v>45138</v>
      </c>
      <c r="B2997">
        <v>18</v>
      </c>
      <c r="C2997" t="s">
        <v>152</v>
      </c>
      <c r="D2997">
        <v>0</v>
      </c>
      <c r="E2997">
        <v>0</v>
      </c>
      <c r="F2997">
        <v>0</v>
      </c>
      <c r="G2997">
        <f>SUMIF(C$2:C2997,Historico_y_Forms[[#This Row],[Proyecto]],D$2:D2997)</f>
        <v>174</v>
      </c>
      <c r="H2997">
        <f>SUMIF(C$2:C2997,Historico_y_Forms[[#This Row],[Proyecto]],F$2:F2997)</f>
        <v>10</v>
      </c>
      <c r="I299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2997">
        <f>SUMIF(C$2:C2997,Historico_y_Forms[[#This Row],[Proyecto]],E$2:E2997)</f>
        <v>176</v>
      </c>
    </row>
    <row r="2998" spans="1:10" x14ac:dyDescent="0.25">
      <c r="A2998" s="167">
        <v>45138</v>
      </c>
      <c r="B2998">
        <v>19</v>
      </c>
      <c r="C2998" t="s">
        <v>138</v>
      </c>
      <c r="D2998">
        <v>0</v>
      </c>
      <c r="E2998">
        <v>0</v>
      </c>
      <c r="F2998">
        <v>0</v>
      </c>
      <c r="G2998">
        <f>SUMIF(C$2:C2998,Historico_y_Forms[[#This Row],[Proyecto]],D$2:D2998)</f>
        <v>202</v>
      </c>
      <c r="H2998">
        <f>SUMIF(C$2:C2998,Historico_y_Forms[[#This Row],[Proyecto]],F$2:F2998)</f>
        <v>26</v>
      </c>
      <c r="I29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2998">
        <f>SUMIF(C$2:C2998,Historico_y_Forms[[#This Row],[Proyecto]],E$2:E2998)</f>
        <v>176</v>
      </c>
    </row>
    <row r="2999" spans="1:10" x14ac:dyDescent="0.25">
      <c r="A2999" s="167">
        <v>45138</v>
      </c>
      <c r="B2999">
        <v>20</v>
      </c>
      <c r="C2999" t="s">
        <v>88</v>
      </c>
      <c r="D2999">
        <v>3</v>
      </c>
      <c r="E2999">
        <v>1</v>
      </c>
      <c r="F2999">
        <v>0</v>
      </c>
      <c r="G2999">
        <f>SUMIF(C$2:C2999,Historico_y_Forms[[#This Row],[Proyecto]],D$2:D2999)</f>
        <v>204</v>
      </c>
      <c r="H2999">
        <f>SUMIF(C$2:C2999,Historico_y_Forms[[#This Row],[Proyecto]],F$2:F2999)</f>
        <v>47</v>
      </c>
      <c r="I2999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2999">
        <f>SUMIF(C$2:C2999,Historico_y_Forms[[#This Row],[Proyecto]],E$2:E2999)</f>
        <v>161</v>
      </c>
    </row>
    <row r="3000" spans="1:10" x14ac:dyDescent="0.25">
      <c r="A3000" s="167">
        <v>45138</v>
      </c>
      <c r="B3000">
        <v>45</v>
      </c>
      <c r="C3000" t="s">
        <v>155</v>
      </c>
      <c r="D3000">
        <v>0</v>
      </c>
      <c r="E3000">
        <v>0</v>
      </c>
      <c r="F3000">
        <v>0</v>
      </c>
      <c r="G3000">
        <f>SUMIF(C$2:C3000,Historico_y_Forms[[#This Row],[Proyecto]],D$2:D3000)</f>
        <v>133</v>
      </c>
      <c r="H3000">
        <f>SUMIF(C$2:C3000,Historico_y_Forms[[#This Row],[Proyecto]],F$2:F3000)</f>
        <v>2</v>
      </c>
      <c r="I30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00">
        <f>SUMIF(C$2:C3000,Historico_y_Forms[[#This Row],[Proyecto]],E$2:E3000)</f>
        <v>0</v>
      </c>
    </row>
    <row r="3001" spans="1:10" x14ac:dyDescent="0.25">
      <c r="A3001" s="167">
        <v>45138</v>
      </c>
      <c r="B3001">
        <v>31</v>
      </c>
      <c r="C3001" t="s">
        <v>97</v>
      </c>
      <c r="D3001">
        <v>0</v>
      </c>
      <c r="E3001">
        <v>0</v>
      </c>
      <c r="F3001">
        <v>0</v>
      </c>
      <c r="G3001">
        <f>SUMIF(C$2:C3001,Historico_y_Forms[[#This Row],[Proyecto]],D$2:D3001)</f>
        <v>0</v>
      </c>
      <c r="H3001">
        <f>SUMIF(C$2:C3001,Historico_y_Forms[[#This Row],[Proyecto]],F$2:F3001)</f>
        <v>0</v>
      </c>
      <c r="I3001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01">
        <f>SUMIF(C$2:C3001,Historico_y_Forms[[#This Row],[Proyecto]],E$2:E3001)</f>
        <v>0</v>
      </c>
    </row>
    <row r="3002" spans="1:10" x14ac:dyDescent="0.25">
      <c r="A3002" s="167">
        <v>45138</v>
      </c>
      <c r="B3002">
        <v>32</v>
      </c>
      <c r="C3002" t="s">
        <v>100</v>
      </c>
      <c r="D3002">
        <v>19</v>
      </c>
      <c r="E3002">
        <v>18</v>
      </c>
      <c r="F3002">
        <v>0</v>
      </c>
      <c r="G3002">
        <f>SUMIF(C$2:C3002,Historico_y_Forms[[#This Row],[Proyecto]],D$2:D3002)</f>
        <v>180</v>
      </c>
      <c r="H3002">
        <f>SUMIF(C$2:C3002,Historico_y_Forms[[#This Row],[Proyecto]],F$2:F3002)</f>
        <v>0</v>
      </c>
      <c r="I300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002">
        <f>SUMIF(C$2:C3002,Historico_y_Forms[[#This Row],[Proyecto]],E$2:E3002)</f>
        <v>144</v>
      </c>
    </row>
    <row r="3003" spans="1:10" x14ac:dyDescent="0.25">
      <c r="A3003" s="167">
        <v>45138</v>
      </c>
      <c r="B3003">
        <v>33</v>
      </c>
      <c r="C3003" t="s">
        <v>101</v>
      </c>
      <c r="D3003">
        <v>3</v>
      </c>
      <c r="E3003">
        <v>2</v>
      </c>
      <c r="F3003">
        <v>0</v>
      </c>
      <c r="G3003">
        <f>SUMIF(C$2:C3003,Historico_y_Forms[[#This Row],[Proyecto]],D$2:D3003)</f>
        <v>189</v>
      </c>
      <c r="H3003">
        <f>SUMIF(C$2:C3003,Historico_y_Forms[[#This Row],[Proyecto]],F$2:F3003)</f>
        <v>7</v>
      </c>
      <c r="I30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03">
        <f>SUMIF(C$2:C3003,Historico_y_Forms[[#This Row],[Proyecto]],E$2:E3003)</f>
        <v>156</v>
      </c>
    </row>
    <row r="3004" spans="1:10" x14ac:dyDescent="0.25">
      <c r="A3004" s="167">
        <v>45138</v>
      </c>
      <c r="B3004">
        <v>34</v>
      </c>
      <c r="C3004" t="s">
        <v>102</v>
      </c>
      <c r="D3004">
        <v>0</v>
      </c>
      <c r="E3004">
        <v>0</v>
      </c>
      <c r="F3004">
        <v>0</v>
      </c>
      <c r="G3004">
        <f>SUMIF(C$2:C3004,Historico_y_Forms[[#This Row],[Proyecto]],D$2:D3004)</f>
        <v>190</v>
      </c>
      <c r="H3004">
        <f>SUMIF(C$2:C3004,Historico_y_Forms[[#This Row],[Proyecto]],F$2:F3004)</f>
        <v>4</v>
      </c>
      <c r="I3004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004">
        <f>SUMIF(C$2:C3004,Historico_y_Forms[[#This Row],[Proyecto]],E$2:E3004)</f>
        <v>184</v>
      </c>
    </row>
    <row r="3005" spans="1:10" x14ac:dyDescent="0.25">
      <c r="A3005" s="167">
        <v>45138</v>
      </c>
      <c r="B3005">
        <v>29</v>
      </c>
      <c r="C3005" t="s">
        <v>32</v>
      </c>
      <c r="D3005">
        <v>0</v>
      </c>
      <c r="E3005">
        <v>0</v>
      </c>
      <c r="F3005">
        <v>0</v>
      </c>
      <c r="G3005">
        <f>SUMIF(C$2:C3005,Historico_y_Forms[[#This Row],[Proyecto]],D$2:D3005)</f>
        <v>0</v>
      </c>
      <c r="H3005">
        <f>SUMIF(C$2:C3005,Historico_y_Forms[[#This Row],[Proyecto]],F$2:F3005)</f>
        <v>0</v>
      </c>
      <c r="I300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05">
        <f>SUMIF(C$2:C3005,Historico_y_Forms[[#This Row],[Proyecto]],E$2:E3005)</f>
        <v>0</v>
      </c>
    </row>
    <row r="3006" spans="1:10" x14ac:dyDescent="0.25">
      <c r="A3006" s="167">
        <v>45138</v>
      </c>
      <c r="B3006">
        <v>30</v>
      </c>
      <c r="C3006" t="s">
        <v>33</v>
      </c>
      <c r="D3006">
        <v>0</v>
      </c>
      <c r="E3006">
        <v>0</v>
      </c>
      <c r="F3006">
        <v>0</v>
      </c>
      <c r="G3006">
        <f>SUMIF(C$2:C3006,Historico_y_Forms[[#This Row],[Proyecto]],D$2:D3006)</f>
        <v>0</v>
      </c>
      <c r="H3006">
        <f>SUMIF(C$2:C3006,Historico_y_Forms[[#This Row],[Proyecto]],F$2:F3006)</f>
        <v>0</v>
      </c>
      <c r="I300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06">
        <f>SUMIF(C$2:C3006,Historico_y_Forms[[#This Row],[Proyecto]],E$2:E3006)</f>
        <v>0</v>
      </c>
    </row>
    <row r="3007" spans="1:10" x14ac:dyDescent="0.25">
      <c r="A3007" s="167">
        <v>45138</v>
      </c>
      <c r="B3007">
        <v>9</v>
      </c>
      <c r="C3007" t="s">
        <v>130</v>
      </c>
      <c r="D3007">
        <v>5</v>
      </c>
      <c r="E3007">
        <v>7</v>
      </c>
      <c r="F3007">
        <v>2</v>
      </c>
      <c r="G3007">
        <f>SUMIF(C$2:C3007,Historico_y_Forms[[#This Row],[Proyecto]],D$2:D3007)</f>
        <v>215</v>
      </c>
      <c r="H3007">
        <f>SUMIF(C$2:C3007,Historico_y_Forms[[#This Row],[Proyecto]],F$2:F3007)</f>
        <v>12</v>
      </c>
      <c r="I3007">
        <f>VLOOKUP(Historico_y_Forms[[#This Row],[Proyecto]],Dim_Proyectos[[#All],[Proyecto]:[Fecha de terminacion]],5,0)-Historico_y_Forms[[#This Row],[Ventas acumuladas]]+Historico_y_Forms[[#This Row],[Desistimientos acumulados]]</f>
        <v>145</v>
      </c>
      <c r="J3007">
        <f>SUMIF(C$2:C3007,Historico_y_Forms[[#This Row],[Proyecto]],E$2:E3007)</f>
        <v>223</v>
      </c>
    </row>
    <row r="3008" spans="1:10" x14ac:dyDescent="0.25">
      <c r="A3008" s="167">
        <v>45138</v>
      </c>
      <c r="B3008">
        <v>35</v>
      </c>
      <c r="C3008" t="s">
        <v>144</v>
      </c>
      <c r="D3008">
        <v>5</v>
      </c>
      <c r="E3008">
        <v>6</v>
      </c>
      <c r="F3008">
        <v>4</v>
      </c>
      <c r="G3008">
        <f>SUMIF(C$2:C3008,Historico_y_Forms[[#This Row],[Proyecto]],D$2:D3008)</f>
        <v>131</v>
      </c>
      <c r="H3008">
        <f>SUMIF(C$2:C3008,Historico_y_Forms[[#This Row],[Proyecto]],F$2:F3008)</f>
        <v>4</v>
      </c>
      <c r="I3008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008">
        <f>SUMIF(C$2:C3008,Historico_y_Forms[[#This Row],[Proyecto]],E$2:E3008)</f>
        <v>122</v>
      </c>
    </row>
    <row r="3009" spans="1:10" x14ac:dyDescent="0.25">
      <c r="A3009" s="167">
        <v>45138</v>
      </c>
      <c r="B3009">
        <v>42</v>
      </c>
      <c r="C3009" t="s">
        <v>151</v>
      </c>
      <c r="D3009">
        <v>0</v>
      </c>
      <c r="E3009">
        <v>0</v>
      </c>
      <c r="F3009">
        <v>0</v>
      </c>
      <c r="G3009">
        <f>SUMIF(C$2:C3009,Historico_y_Forms[[#This Row],[Proyecto]],D$2:D3009)</f>
        <v>321</v>
      </c>
      <c r="H3009">
        <f>SUMIF(C$2:C3009,Historico_y_Forms[[#This Row],[Proyecto]],F$2:F3009)</f>
        <v>15</v>
      </c>
      <c r="I300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09">
        <f>SUMIF(C$2:C3009,Historico_y_Forms[[#This Row],[Proyecto]],E$2:E3009)</f>
        <v>250</v>
      </c>
    </row>
    <row r="3010" spans="1:10" x14ac:dyDescent="0.25">
      <c r="A3010" s="167">
        <v>45138</v>
      </c>
      <c r="B3010">
        <v>39</v>
      </c>
      <c r="C3010" t="s">
        <v>178</v>
      </c>
      <c r="D3010">
        <v>0</v>
      </c>
      <c r="E3010">
        <v>0</v>
      </c>
      <c r="F3010">
        <v>0</v>
      </c>
      <c r="G3010">
        <f>SUMIF(C$2:C3010,Historico_y_Forms[[#This Row],[Proyecto]],D$2:D3010)</f>
        <v>184</v>
      </c>
      <c r="H3010">
        <f>SUMIF(C$2:C3010,Historico_y_Forms[[#This Row],[Proyecto]],F$2:F3010)</f>
        <v>12</v>
      </c>
      <c r="I301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10">
        <f>SUMIF(C$2:C3010,Historico_y_Forms[[#This Row],[Proyecto]],E$2:E3010)</f>
        <v>149</v>
      </c>
    </row>
    <row r="3011" spans="1:10" x14ac:dyDescent="0.25">
      <c r="A3011" s="167">
        <v>45138</v>
      </c>
      <c r="B3011">
        <v>36</v>
      </c>
      <c r="C3011" t="s">
        <v>145</v>
      </c>
      <c r="D3011">
        <v>0</v>
      </c>
      <c r="E3011">
        <v>0</v>
      </c>
      <c r="F3011">
        <v>0</v>
      </c>
      <c r="G3011">
        <f>SUMIF(C$2:C3011,Historico_y_Forms[[#This Row],[Proyecto]],D$2:D3011)</f>
        <v>243</v>
      </c>
      <c r="H3011">
        <f>SUMIF(C$2:C3011,Historico_y_Forms[[#This Row],[Proyecto]],F$2:F3011)</f>
        <v>11</v>
      </c>
      <c r="I301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011">
        <f>SUMIF(C$2:C3011,Historico_y_Forms[[#This Row],[Proyecto]],E$2:E3011)</f>
        <v>240</v>
      </c>
    </row>
    <row r="3012" spans="1:10" x14ac:dyDescent="0.25">
      <c r="A3012" s="167">
        <v>45138</v>
      </c>
      <c r="B3012">
        <v>43</v>
      </c>
      <c r="C3012" t="s">
        <v>153</v>
      </c>
      <c r="D3012">
        <v>0</v>
      </c>
      <c r="E3012">
        <v>0</v>
      </c>
      <c r="F3012">
        <v>0</v>
      </c>
      <c r="G3012">
        <f>SUMIF(C$2:C3012,Historico_y_Forms[[#This Row],[Proyecto]],D$2:D3012)</f>
        <v>89</v>
      </c>
      <c r="H3012">
        <f>SUMIF(C$2:C3012,Historico_y_Forms[[#This Row],[Proyecto]],F$2:F3012)</f>
        <v>6</v>
      </c>
      <c r="I301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012">
        <f>SUMIF(C$2:C3012,Historico_y_Forms[[#This Row],[Proyecto]],E$2:E3012)</f>
        <v>24</v>
      </c>
    </row>
    <row r="3013" spans="1:10" x14ac:dyDescent="0.25">
      <c r="A3013" s="167">
        <v>45138</v>
      </c>
      <c r="B3013">
        <v>21</v>
      </c>
      <c r="C3013" t="s">
        <v>139</v>
      </c>
      <c r="D3013">
        <v>2</v>
      </c>
      <c r="E3013">
        <v>1</v>
      </c>
      <c r="F3013">
        <v>0</v>
      </c>
      <c r="G3013">
        <f>SUMIF(C$2:C3013,Historico_y_Forms[[#This Row],[Proyecto]],D$2:D3013)</f>
        <v>78</v>
      </c>
      <c r="H3013">
        <f>SUMIF(C$2:C3013,Historico_y_Forms[[#This Row],[Proyecto]],F$2:F3013)</f>
        <v>7</v>
      </c>
      <c r="I3013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13">
        <f>SUMIF(C$2:C3013,Historico_y_Forms[[#This Row],[Proyecto]],E$2:E3013)</f>
        <v>70</v>
      </c>
    </row>
    <row r="3014" spans="1:10" x14ac:dyDescent="0.25">
      <c r="A3014" s="167">
        <v>45138</v>
      </c>
      <c r="B3014">
        <v>2</v>
      </c>
      <c r="C3014" t="s">
        <v>51</v>
      </c>
      <c r="D3014">
        <v>11</v>
      </c>
      <c r="E3014">
        <v>0</v>
      </c>
      <c r="F3014">
        <v>8</v>
      </c>
      <c r="G3014">
        <f>SUMIF(C$2:C3014,Historico_y_Forms[[#This Row],[Proyecto]],D$2:D3014)</f>
        <v>329</v>
      </c>
      <c r="H3014">
        <f>SUMIF(C$2:C3014,Historico_y_Forms[[#This Row],[Proyecto]],F$2:F3014)</f>
        <v>110</v>
      </c>
      <c r="I301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014">
        <f>SUMIF(C$2:C3014,Historico_y_Forms[[#This Row],[Proyecto]],E$2:E3014)</f>
        <v>228</v>
      </c>
    </row>
    <row r="3015" spans="1:10" x14ac:dyDescent="0.25">
      <c r="A3015" s="167">
        <v>45138</v>
      </c>
      <c r="B3015">
        <v>3</v>
      </c>
      <c r="C3015" t="s">
        <v>52</v>
      </c>
      <c r="D3015">
        <v>7</v>
      </c>
      <c r="E3015">
        <v>0</v>
      </c>
      <c r="F3015">
        <v>2</v>
      </c>
      <c r="G3015">
        <f>SUMIF(C$2:C3015,Historico_y_Forms[[#This Row],[Proyecto]],D$2:D3015)</f>
        <v>365</v>
      </c>
      <c r="H3015">
        <f>SUMIF(C$2:C3015,Historico_y_Forms[[#This Row],[Proyecto]],F$2:F3015)</f>
        <v>55</v>
      </c>
      <c r="I3015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3015">
        <f>SUMIF(C$2:C3015,Historico_y_Forms[[#This Row],[Proyecto]],E$2:E3015)</f>
        <v>372</v>
      </c>
    </row>
    <row r="3016" spans="1:10" x14ac:dyDescent="0.25">
      <c r="A3016" s="167">
        <v>45138</v>
      </c>
      <c r="B3016">
        <v>1</v>
      </c>
      <c r="C3016" t="s">
        <v>50</v>
      </c>
      <c r="D3016">
        <v>0</v>
      </c>
      <c r="E3016">
        <v>0</v>
      </c>
      <c r="F3016">
        <v>0</v>
      </c>
      <c r="G3016">
        <f>SUMIF(C$2:C3016,Historico_y_Forms[[#This Row],[Proyecto]],D$2:D3016)</f>
        <v>616</v>
      </c>
      <c r="H3016">
        <f>SUMIF(C$2:C3016,Historico_y_Forms[[#This Row],[Proyecto]],F$2:F3016)</f>
        <v>124</v>
      </c>
      <c r="I30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16">
        <f>SUMIF(C$2:C3016,Historico_y_Forms[[#This Row],[Proyecto]],E$2:E3016)</f>
        <v>492</v>
      </c>
    </row>
    <row r="3017" spans="1:10" x14ac:dyDescent="0.25">
      <c r="A3017" s="167">
        <v>45169</v>
      </c>
      <c r="B3017">
        <v>22</v>
      </c>
      <c r="C3017" t="s">
        <v>140</v>
      </c>
      <c r="D3017">
        <v>0</v>
      </c>
      <c r="E3017">
        <v>0</v>
      </c>
      <c r="F3017">
        <v>0</v>
      </c>
      <c r="G3017">
        <f>SUMIF(C$2:C3017,Historico_y_Forms[[#This Row],[Proyecto]],D$2:D3017)</f>
        <v>42</v>
      </c>
      <c r="H3017">
        <f>SUMIF(C$2:C3017,Historico_y_Forms[[#This Row],[Proyecto]],F$2:F3017)</f>
        <v>42</v>
      </c>
      <c r="I30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017">
        <f>SUMIF(C$2:C3017,Historico_y_Forms[[#This Row],[Proyecto]],E$2:E3017)</f>
        <v>72</v>
      </c>
    </row>
    <row r="3018" spans="1:10" x14ac:dyDescent="0.25">
      <c r="A3018" s="167">
        <v>45169</v>
      </c>
      <c r="B3018">
        <v>16</v>
      </c>
      <c r="C3018" t="s">
        <v>136</v>
      </c>
      <c r="D3018">
        <v>11</v>
      </c>
      <c r="E3018">
        <v>2</v>
      </c>
      <c r="F3018">
        <v>0</v>
      </c>
      <c r="G3018">
        <f>SUMIF(C$2:C3018,Historico_y_Forms[[#This Row],[Proyecto]],D$2:D3018)</f>
        <v>16</v>
      </c>
      <c r="H3018">
        <f>SUMIF(C$2:C3018,Historico_y_Forms[[#This Row],[Proyecto]],F$2:F3018)</f>
        <v>0</v>
      </c>
      <c r="I3018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3018">
        <f>SUMIF(C$2:C3018,Historico_y_Forms[[#This Row],[Proyecto]],E$2:E3018)</f>
        <v>12</v>
      </c>
    </row>
    <row r="3019" spans="1:10" x14ac:dyDescent="0.25">
      <c r="A3019" s="167">
        <v>45169</v>
      </c>
      <c r="B3019">
        <v>17</v>
      </c>
      <c r="C3019" t="s">
        <v>137</v>
      </c>
      <c r="D3019">
        <v>1</v>
      </c>
      <c r="E3019">
        <v>2</v>
      </c>
      <c r="F3019">
        <v>0</v>
      </c>
      <c r="G3019">
        <f>SUMIF(C$2:C3019,Historico_y_Forms[[#This Row],[Proyecto]],D$2:D3019)</f>
        <v>10</v>
      </c>
      <c r="H3019">
        <f>SUMIF(C$2:C3019,Historico_y_Forms[[#This Row],[Proyecto]],F$2:F3019)</f>
        <v>0</v>
      </c>
      <c r="I3019">
        <f>VLOOKUP(Historico_y_Forms[[#This Row],[Proyecto]],Dim_Proyectos[[#All],[Proyecto]:[Fecha de terminacion]],5,0)-Historico_y_Forms[[#This Row],[Ventas acumuladas]]+Historico_y_Forms[[#This Row],[Desistimientos acumulados]]</f>
        <v>140</v>
      </c>
      <c r="J3019">
        <f>SUMIF(C$2:C3019,Historico_y_Forms[[#This Row],[Proyecto]],E$2:E3019)</f>
        <v>8</v>
      </c>
    </row>
    <row r="3020" spans="1:10" x14ac:dyDescent="0.25">
      <c r="A3020" s="167">
        <v>45169</v>
      </c>
      <c r="B3020">
        <v>11</v>
      </c>
      <c r="C3020" t="s">
        <v>131</v>
      </c>
      <c r="D3020">
        <v>36</v>
      </c>
      <c r="E3020">
        <v>6</v>
      </c>
      <c r="F3020">
        <v>5</v>
      </c>
      <c r="G3020">
        <f>SUMIF(C$2:C3020,Historico_y_Forms[[#This Row],[Proyecto]],D$2:D3020)</f>
        <v>676</v>
      </c>
      <c r="H3020">
        <f>SUMIF(C$2:C3020,Historico_y_Forms[[#This Row],[Proyecto]],F$2:F3020)</f>
        <v>254</v>
      </c>
      <c r="I3020">
        <f>VLOOKUP(Historico_y_Forms[[#This Row],[Proyecto]],Dim_Proyectos[[#All],[Proyecto]:[Fecha de terminacion]],5,0)-Historico_y_Forms[[#This Row],[Ventas acumuladas]]+Historico_y_Forms[[#This Row],[Desistimientos acumulados]]</f>
        <v>191</v>
      </c>
      <c r="J3020">
        <f>SUMIF(C$2:C3020,Historico_y_Forms[[#This Row],[Proyecto]],E$2:E3020)</f>
        <v>613</v>
      </c>
    </row>
    <row r="3021" spans="1:10" x14ac:dyDescent="0.25">
      <c r="A3021" s="167">
        <v>45169</v>
      </c>
      <c r="B3021">
        <v>40</v>
      </c>
      <c r="C3021" t="s">
        <v>149</v>
      </c>
      <c r="D3021">
        <v>0</v>
      </c>
      <c r="E3021">
        <v>0</v>
      </c>
      <c r="F3021">
        <v>0</v>
      </c>
      <c r="G3021">
        <f>SUMIF(C$2:C3021,Historico_y_Forms[[#This Row],[Proyecto]],D$2:D3021)</f>
        <v>396</v>
      </c>
      <c r="H3021">
        <f>SUMIF(C$2:C3021,Historico_y_Forms[[#This Row],[Proyecto]],F$2:F3021)</f>
        <v>0</v>
      </c>
      <c r="I30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21">
        <f>SUMIF(C$2:C3021,Historico_y_Forms[[#This Row],[Proyecto]],E$2:E3021)</f>
        <v>0</v>
      </c>
    </row>
    <row r="3022" spans="1:10" x14ac:dyDescent="0.25">
      <c r="A3022" s="167">
        <v>45169</v>
      </c>
      <c r="B3022">
        <v>12</v>
      </c>
      <c r="C3022" t="s">
        <v>132</v>
      </c>
      <c r="D3022">
        <v>11</v>
      </c>
      <c r="E3022">
        <v>10</v>
      </c>
      <c r="F3022">
        <v>2</v>
      </c>
      <c r="G3022">
        <f>SUMIF(C$2:C3022,Historico_y_Forms[[#This Row],[Proyecto]],D$2:D3022)</f>
        <v>130</v>
      </c>
      <c r="H3022">
        <f>SUMIF(C$2:C3022,Historico_y_Forms[[#This Row],[Proyecto]],F$2:F3022)</f>
        <v>9</v>
      </c>
      <c r="I3022">
        <f>VLOOKUP(Historico_y_Forms[[#This Row],[Proyecto]],Dim_Proyectos[[#All],[Proyecto]:[Fecha de terminacion]],5,0)-Historico_y_Forms[[#This Row],[Ventas acumuladas]]+Historico_y_Forms[[#This Row],[Desistimientos acumulados]]</f>
        <v>219</v>
      </c>
      <c r="J3022">
        <f>SUMIF(C$2:C3022,Historico_y_Forms[[#This Row],[Proyecto]],E$2:E3022)</f>
        <v>200</v>
      </c>
    </row>
    <row r="3023" spans="1:10" x14ac:dyDescent="0.25">
      <c r="A3023" s="167">
        <v>45169</v>
      </c>
      <c r="B3023">
        <v>13</v>
      </c>
      <c r="C3023" t="s">
        <v>133</v>
      </c>
      <c r="D3023">
        <v>4</v>
      </c>
      <c r="E3023">
        <v>9</v>
      </c>
      <c r="F3023">
        <v>0</v>
      </c>
      <c r="G3023">
        <f>SUMIF(C$2:C3023,Historico_y_Forms[[#This Row],[Proyecto]],D$2:D3023)</f>
        <v>367</v>
      </c>
      <c r="H3023">
        <f>SUMIF(C$2:C3023,Historico_y_Forms[[#This Row],[Proyecto]],F$2:F3023)</f>
        <v>100</v>
      </c>
      <c r="I3023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3023">
        <f>SUMIF(C$2:C3023,Historico_y_Forms[[#This Row],[Proyecto]],E$2:E3023)</f>
        <v>299</v>
      </c>
    </row>
    <row r="3024" spans="1:10" x14ac:dyDescent="0.25">
      <c r="A3024" s="167">
        <v>45169</v>
      </c>
      <c r="B3024">
        <v>14</v>
      </c>
      <c r="C3024" t="s">
        <v>134</v>
      </c>
      <c r="D3024">
        <v>1</v>
      </c>
      <c r="E3024">
        <v>0</v>
      </c>
      <c r="F3024">
        <v>5</v>
      </c>
      <c r="G3024">
        <f>SUMIF(C$2:C3024,Historico_y_Forms[[#This Row],[Proyecto]],D$2:D3024)</f>
        <v>204</v>
      </c>
      <c r="H3024">
        <f>SUMIF(C$2:C3024,Historico_y_Forms[[#This Row],[Proyecto]],F$2:F3024)</f>
        <v>38</v>
      </c>
      <c r="I302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24">
        <f>SUMIF(C$2:C3024,Historico_y_Forms[[#This Row],[Proyecto]],E$2:E3024)</f>
        <v>180</v>
      </c>
    </row>
    <row r="3025" spans="1:10" x14ac:dyDescent="0.25">
      <c r="A3025" s="167">
        <v>45169</v>
      </c>
      <c r="B3025">
        <v>15</v>
      </c>
      <c r="C3025" t="s">
        <v>135</v>
      </c>
      <c r="D3025">
        <v>5</v>
      </c>
      <c r="E3025">
        <v>10</v>
      </c>
      <c r="F3025">
        <v>1</v>
      </c>
      <c r="G3025">
        <f>SUMIF(C$2:C3025,Historico_y_Forms[[#This Row],[Proyecto]],D$2:D3025)</f>
        <v>144</v>
      </c>
      <c r="H3025">
        <f>SUMIF(C$2:C3025,Historico_y_Forms[[#This Row],[Proyecto]],F$2:F3025)</f>
        <v>18</v>
      </c>
      <c r="I3025">
        <f>VLOOKUP(Historico_y_Forms[[#This Row],[Proyecto]],Dim_Proyectos[[#All],[Proyecto]:[Fecha de terminacion]],5,0)-Historico_y_Forms[[#This Row],[Ventas acumuladas]]+Historico_y_Forms[[#This Row],[Desistimientos acumulados]]</f>
        <v>178</v>
      </c>
      <c r="J3025">
        <f>SUMIF(C$2:C3025,Historico_y_Forms[[#This Row],[Proyecto]],E$2:E3025)</f>
        <v>167</v>
      </c>
    </row>
    <row r="3026" spans="1:10" x14ac:dyDescent="0.25">
      <c r="A3026" s="167">
        <v>45169</v>
      </c>
      <c r="B3026">
        <v>41</v>
      </c>
      <c r="C3026" t="s">
        <v>150</v>
      </c>
      <c r="D3026">
        <v>0</v>
      </c>
      <c r="E3026">
        <v>0</v>
      </c>
      <c r="F3026">
        <v>0</v>
      </c>
      <c r="G3026">
        <f>SUMIF(C$2:C3026,Historico_y_Forms[[#This Row],[Proyecto]],D$2:D3026)</f>
        <v>158</v>
      </c>
      <c r="H3026">
        <f>SUMIF(C$2:C3026,Historico_y_Forms[[#This Row],[Proyecto]],F$2:F3026)</f>
        <v>2</v>
      </c>
      <c r="I30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26">
        <f>SUMIF(C$2:C3026,Historico_y_Forms[[#This Row],[Proyecto]],E$2:E3026)</f>
        <v>156</v>
      </c>
    </row>
    <row r="3027" spans="1:10" x14ac:dyDescent="0.25">
      <c r="A3027" s="167">
        <v>45169</v>
      </c>
      <c r="B3027">
        <v>10</v>
      </c>
      <c r="C3027" t="s">
        <v>81</v>
      </c>
      <c r="D3027">
        <v>0</v>
      </c>
      <c r="E3027">
        <v>0</v>
      </c>
      <c r="F3027">
        <v>5</v>
      </c>
      <c r="G3027">
        <f>SUMIF(C$2:C3027,Historico_y_Forms[[#This Row],[Proyecto]],D$2:D3027)</f>
        <v>217</v>
      </c>
      <c r="H3027">
        <f>SUMIF(C$2:C3027,Historico_y_Forms[[#This Row],[Proyecto]],F$2:F3027)</f>
        <v>44</v>
      </c>
      <c r="I3027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027">
        <f>SUMIF(C$2:C3027,Historico_y_Forms[[#This Row],[Proyecto]],E$2:E3027)</f>
        <v>190</v>
      </c>
    </row>
    <row r="3028" spans="1:10" x14ac:dyDescent="0.25">
      <c r="A3028" s="167">
        <v>45169</v>
      </c>
      <c r="B3028">
        <v>23</v>
      </c>
      <c r="C3028" t="s">
        <v>142</v>
      </c>
      <c r="D3028">
        <v>0</v>
      </c>
      <c r="E3028">
        <v>0</v>
      </c>
      <c r="F3028">
        <v>0</v>
      </c>
      <c r="G3028">
        <f>SUMIF(C$2:C3028,Historico_y_Forms[[#This Row],[Proyecto]],D$2:D3028)</f>
        <v>105</v>
      </c>
      <c r="H3028">
        <f>SUMIF(C$2:C3028,Historico_y_Forms[[#This Row],[Proyecto]],F$2:F3028)</f>
        <v>4</v>
      </c>
      <c r="I30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28">
        <f>SUMIF(C$2:C3028,Historico_y_Forms[[#This Row],[Proyecto]],E$2:E3028)</f>
        <v>0</v>
      </c>
    </row>
    <row r="3029" spans="1:10" x14ac:dyDescent="0.25">
      <c r="A3029" s="167">
        <v>45169</v>
      </c>
      <c r="B3029">
        <v>24</v>
      </c>
      <c r="C3029" t="s">
        <v>143</v>
      </c>
      <c r="D3029">
        <v>0</v>
      </c>
      <c r="E3029">
        <v>0</v>
      </c>
      <c r="F3029">
        <v>0</v>
      </c>
      <c r="G3029">
        <f>SUMIF(C$2:C3029,Historico_y_Forms[[#This Row],[Proyecto]],D$2:D3029)</f>
        <v>125</v>
      </c>
      <c r="H3029">
        <f>SUMIF(C$2:C3029,Historico_y_Forms[[#This Row],[Proyecto]],F$2:F3029)</f>
        <v>23</v>
      </c>
      <c r="I302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29">
        <f>SUMIF(C$2:C3029,Historico_y_Forms[[#This Row],[Proyecto]],E$2:E3029)</f>
        <v>102</v>
      </c>
    </row>
    <row r="3030" spans="1:10" x14ac:dyDescent="0.25">
      <c r="A3030" s="167">
        <v>45169</v>
      </c>
      <c r="B3030">
        <v>25</v>
      </c>
      <c r="C3030" t="s">
        <v>92</v>
      </c>
      <c r="D3030">
        <v>2</v>
      </c>
      <c r="E3030">
        <v>2</v>
      </c>
      <c r="F3030">
        <v>0</v>
      </c>
      <c r="G3030">
        <f>SUMIF(C$2:C3030,Historico_y_Forms[[#This Row],[Proyecto]],D$2:D3030)</f>
        <v>70</v>
      </c>
      <c r="H3030">
        <f>SUMIF(C$2:C3030,Historico_y_Forms[[#This Row],[Proyecto]],F$2:F3030)</f>
        <v>1</v>
      </c>
      <c r="I3030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3030">
        <f>SUMIF(C$2:C3030,Historico_y_Forms[[#This Row],[Proyecto]],E$2:E3030)</f>
        <v>52</v>
      </c>
    </row>
    <row r="3031" spans="1:10" x14ac:dyDescent="0.25">
      <c r="A3031" s="167">
        <v>45169</v>
      </c>
      <c r="B3031">
        <v>26</v>
      </c>
      <c r="C3031" t="s">
        <v>141</v>
      </c>
      <c r="D3031">
        <v>0</v>
      </c>
      <c r="E3031">
        <v>1</v>
      </c>
      <c r="F3031">
        <v>0</v>
      </c>
      <c r="G3031">
        <f>SUMIF(C$2:C3031,Historico_y_Forms[[#This Row],[Proyecto]],D$2:D3031)</f>
        <v>116</v>
      </c>
      <c r="H3031">
        <f>SUMIF(C$2:C3031,Historico_y_Forms[[#This Row],[Proyecto]],F$2:F3031)</f>
        <v>0</v>
      </c>
      <c r="I303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031">
        <f>SUMIF(C$2:C3031,Historico_y_Forms[[#This Row],[Proyecto]],E$2:E3031)</f>
        <v>108</v>
      </c>
    </row>
    <row r="3032" spans="1:10" x14ac:dyDescent="0.25">
      <c r="A3032" s="167">
        <v>45169</v>
      </c>
      <c r="B3032">
        <v>7</v>
      </c>
      <c r="C3032" t="s">
        <v>128</v>
      </c>
      <c r="D3032">
        <v>4</v>
      </c>
      <c r="E3032">
        <v>0</v>
      </c>
      <c r="F3032">
        <v>0</v>
      </c>
      <c r="G3032">
        <f>SUMIF(C$2:C3032,Historico_y_Forms[[#This Row],[Proyecto]],D$2:D3032)</f>
        <v>174</v>
      </c>
      <c r="H3032">
        <f>SUMIF(C$2:C3032,Historico_y_Forms[[#This Row],[Proyecto]],F$2:F3032)</f>
        <v>17</v>
      </c>
      <c r="I303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032">
        <f>SUMIF(C$2:C3032,Historico_y_Forms[[#This Row],[Proyecto]],E$2:E3032)</f>
        <v>160</v>
      </c>
    </row>
    <row r="3033" spans="1:10" x14ac:dyDescent="0.25">
      <c r="A3033" s="167">
        <v>45169</v>
      </c>
      <c r="B3033">
        <v>27</v>
      </c>
      <c r="C3033" t="s">
        <v>30</v>
      </c>
      <c r="D3033">
        <v>0</v>
      </c>
      <c r="E3033">
        <v>0</v>
      </c>
      <c r="F3033">
        <v>0</v>
      </c>
      <c r="G3033">
        <f>SUMIF(C$2:C3033,Historico_y_Forms[[#This Row],[Proyecto]],D$2:D3033)</f>
        <v>0</v>
      </c>
      <c r="H3033">
        <f>SUMIF(C$2:C3033,Historico_y_Forms[[#This Row],[Proyecto]],F$2:F3033)</f>
        <v>0</v>
      </c>
      <c r="I303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33">
        <f>SUMIF(C$2:C3033,Historico_y_Forms[[#This Row],[Proyecto]],E$2:E3033)</f>
        <v>0</v>
      </c>
    </row>
    <row r="3034" spans="1:10" x14ac:dyDescent="0.25">
      <c r="A3034" s="167">
        <v>45169</v>
      </c>
      <c r="B3034">
        <v>28</v>
      </c>
      <c r="C3034" t="s">
        <v>31</v>
      </c>
      <c r="D3034">
        <v>0</v>
      </c>
      <c r="E3034">
        <v>0</v>
      </c>
      <c r="F3034">
        <v>0</v>
      </c>
      <c r="G3034">
        <f>SUMIF(C$2:C3034,Historico_y_Forms[[#This Row],[Proyecto]],D$2:D3034)</f>
        <v>0</v>
      </c>
      <c r="H3034">
        <f>SUMIF(C$2:C3034,Historico_y_Forms[[#This Row],[Proyecto]],F$2:F3034)</f>
        <v>0</v>
      </c>
      <c r="I303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34">
        <f>SUMIF(C$2:C3034,Historico_y_Forms[[#This Row],[Proyecto]],E$2:E3034)</f>
        <v>0</v>
      </c>
    </row>
    <row r="3035" spans="1:10" x14ac:dyDescent="0.25">
      <c r="A3035" s="167">
        <v>45169</v>
      </c>
      <c r="B3035">
        <v>44</v>
      </c>
      <c r="C3035" t="s">
        <v>154</v>
      </c>
      <c r="D3035">
        <v>0</v>
      </c>
      <c r="E3035">
        <v>0</v>
      </c>
      <c r="F3035">
        <v>0</v>
      </c>
      <c r="G3035">
        <f>SUMIF(C$2:C3035,Historico_y_Forms[[#This Row],[Proyecto]],D$2:D3035)</f>
        <v>100</v>
      </c>
      <c r="H3035">
        <f>SUMIF(C$2:C3035,Historico_y_Forms[[#This Row],[Proyecto]],F$2:F3035)</f>
        <v>11</v>
      </c>
      <c r="I303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035">
        <f>SUMIF(C$2:C3035,Historico_y_Forms[[#This Row],[Proyecto]],E$2:E3035)</f>
        <v>96</v>
      </c>
    </row>
    <row r="3036" spans="1:10" x14ac:dyDescent="0.25">
      <c r="A3036" s="167">
        <v>45169</v>
      </c>
      <c r="B3036">
        <v>37</v>
      </c>
      <c r="C3036" t="s">
        <v>146</v>
      </c>
      <c r="D3036">
        <v>0</v>
      </c>
      <c r="E3036">
        <v>0</v>
      </c>
      <c r="F3036">
        <v>0</v>
      </c>
      <c r="G3036">
        <f>SUMIF(C$2:C3036,Historico_y_Forms[[#This Row],[Proyecto]],D$2:D3036)</f>
        <v>195</v>
      </c>
      <c r="H3036">
        <f>SUMIF(C$2:C3036,Historico_y_Forms[[#This Row],[Proyecto]],F$2:F3036)</f>
        <v>1</v>
      </c>
      <c r="I303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036">
        <f>SUMIF(C$2:C3036,Historico_y_Forms[[#This Row],[Proyecto]],E$2:E3036)</f>
        <v>196</v>
      </c>
    </row>
    <row r="3037" spans="1:10" x14ac:dyDescent="0.25">
      <c r="A3037" s="167">
        <v>45169</v>
      </c>
      <c r="B3037">
        <v>6</v>
      </c>
      <c r="C3037" t="s">
        <v>127</v>
      </c>
      <c r="D3037">
        <v>0</v>
      </c>
      <c r="E3037">
        <v>0</v>
      </c>
      <c r="F3037">
        <v>0</v>
      </c>
      <c r="G3037">
        <f>SUMIF(C$2:C3037,Historico_y_Forms[[#This Row],[Proyecto]],D$2:D3037)</f>
        <v>224</v>
      </c>
      <c r="H3037">
        <f>SUMIF(C$2:C3037,Historico_y_Forms[[#This Row],[Proyecto]],F$2:F3037)</f>
        <v>44</v>
      </c>
      <c r="I30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37">
        <f>SUMIF(C$2:C3037,Historico_y_Forms[[#This Row],[Proyecto]],E$2:E3037)</f>
        <v>180</v>
      </c>
    </row>
    <row r="3038" spans="1:10" x14ac:dyDescent="0.25">
      <c r="A3038" s="167">
        <v>45169</v>
      </c>
      <c r="B3038">
        <v>5</v>
      </c>
      <c r="C3038" t="s">
        <v>125</v>
      </c>
      <c r="D3038">
        <v>0</v>
      </c>
      <c r="E3038">
        <v>0</v>
      </c>
      <c r="F3038">
        <v>0</v>
      </c>
      <c r="G3038">
        <f>SUMIF(C$2:C3038,Historico_y_Forms[[#This Row],[Proyecto]],D$2:D3038)</f>
        <v>247</v>
      </c>
      <c r="H3038">
        <f>SUMIF(C$2:C3038,Historico_y_Forms[[#This Row],[Proyecto]],F$2:F3038)</f>
        <v>31</v>
      </c>
      <c r="I30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38">
        <f>SUMIF(C$2:C3038,Historico_y_Forms[[#This Row],[Proyecto]],E$2:E3038)</f>
        <v>216</v>
      </c>
    </row>
    <row r="3039" spans="1:10" x14ac:dyDescent="0.25">
      <c r="A3039" s="167">
        <v>45169</v>
      </c>
      <c r="B3039">
        <v>38</v>
      </c>
      <c r="C3039" t="s">
        <v>147</v>
      </c>
      <c r="D3039">
        <v>0</v>
      </c>
      <c r="E3039">
        <v>0</v>
      </c>
      <c r="F3039">
        <v>0</v>
      </c>
      <c r="G3039">
        <f>SUMIF(C$2:C3039,Historico_y_Forms[[#This Row],[Proyecto]],D$2:D3039)</f>
        <v>196</v>
      </c>
      <c r="H3039">
        <f>SUMIF(C$2:C3039,Historico_y_Forms[[#This Row],[Proyecto]],F$2:F3039)</f>
        <v>5</v>
      </c>
      <c r="I30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39">
        <f>SUMIF(C$2:C3039,Historico_y_Forms[[#This Row],[Proyecto]],E$2:E3039)</f>
        <v>0</v>
      </c>
    </row>
    <row r="3040" spans="1:10" x14ac:dyDescent="0.25">
      <c r="A3040" s="167">
        <v>45169</v>
      </c>
      <c r="B3040">
        <v>4</v>
      </c>
      <c r="C3040" t="s">
        <v>126</v>
      </c>
      <c r="D3040">
        <v>0</v>
      </c>
      <c r="E3040">
        <v>0</v>
      </c>
      <c r="F3040">
        <v>0</v>
      </c>
      <c r="G3040">
        <f>SUMIF(C$2:C3040,Historico_y_Forms[[#This Row],[Proyecto]],D$2:D3040)</f>
        <v>289</v>
      </c>
      <c r="H3040">
        <f>SUMIF(C$2:C3040,Historico_y_Forms[[#This Row],[Proyecto]],F$2:F3040)</f>
        <v>49</v>
      </c>
      <c r="I30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40">
        <f>SUMIF(C$2:C3040,Historico_y_Forms[[#This Row],[Proyecto]],E$2:E3040)</f>
        <v>8791</v>
      </c>
    </row>
    <row r="3041" spans="1:10" x14ac:dyDescent="0.25">
      <c r="A3041" s="167">
        <v>45169</v>
      </c>
      <c r="B3041">
        <v>8</v>
      </c>
      <c r="C3041" t="s">
        <v>77</v>
      </c>
      <c r="D3041">
        <v>3</v>
      </c>
      <c r="E3041">
        <v>1</v>
      </c>
      <c r="F3041">
        <v>0</v>
      </c>
      <c r="G3041">
        <f>SUMIF(C$2:C3041,Historico_y_Forms[[#This Row],[Proyecto]],D$2:D3041)</f>
        <v>190</v>
      </c>
      <c r="H3041">
        <f>SUMIF(C$2:C3041,Historico_y_Forms[[#This Row],[Proyecto]],F$2:F3041)</f>
        <v>37</v>
      </c>
      <c r="I304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41">
        <f>SUMIF(C$2:C3041,Historico_y_Forms[[#This Row],[Proyecto]],E$2:E3041)</f>
        <v>168</v>
      </c>
    </row>
    <row r="3042" spans="1:10" x14ac:dyDescent="0.25">
      <c r="A3042" s="167">
        <v>45169</v>
      </c>
      <c r="B3042">
        <v>18</v>
      </c>
      <c r="C3042" t="s">
        <v>152</v>
      </c>
      <c r="D3042">
        <v>0</v>
      </c>
      <c r="E3042">
        <v>0</v>
      </c>
      <c r="F3042">
        <v>0</v>
      </c>
      <c r="G3042">
        <f>SUMIF(C$2:C3042,Historico_y_Forms[[#This Row],[Proyecto]],D$2:D3042)</f>
        <v>174</v>
      </c>
      <c r="H3042">
        <f>SUMIF(C$2:C3042,Historico_y_Forms[[#This Row],[Proyecto]],F$2:F3042)</f>
        <v>10</v>
      </c>
      <c r="I304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42">
        <f>SUMIF(C$2:C3042,Historico_y_Forms[[#This Row],[Proyecto]],E$2:E3042)</f>
        <v>176</v>
      </c>
    </row>
    <row r="3043" spans="1:10" x14ac:dyDescent="0.25">
      <c r="A3043" s="167">
        <v>45169</v>
      </c>
      <c r="B3043">
        <v>19</v>
      </c>
      <c r="C3043" t="s">
        <v>138</v>
      </c>
      <c r="D3043">
        <v>0</v>
      </c>
      <c r="E3043">
        <v>0</v>
      </c>
      <c r="F3043">
        <v>0</v>
      </c>
      <c r="G3043">
        <f>SUMIF(C$2:C3043,Historico_y_Forms[[#This Row],[Proyecto]],D$2:D3043)</f>
        <v>202</v>
      </c>
      <c r="H3043">
        <f>SUMIF(C$2:C3043,Historico_y_Forms[[#This Row],[Proyecto]],F$2:F3043)</f>
        <v>26</v>
      </c>
      <c r="I30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43">
        <f>SUMIF(C$2:C3043,Historico_y_Forms[[#This Row],[Proyecto]],E$2:E3043)</f>
        <v>176</v>
      </c>
    </row>
    <row r="3044" spans="1:10" x14ac:dyDescent="0.25">
      <c r="A3044" s="167">
        <v>45169</v>
      </c>
      <c r="B3044">
        <v>20</v>
      </c>
      <c r="C3044" t="s">
        <v>88</v>
      </c>
      <c r="D3044">
        <v>0</v>
      </c>
      <c r="E3044">
        <v>1</v>
      </c>
      <c r="F3044">
        <v>0</v>
      </c>
      <c r="G3044">
        <f>SUMIF(C$2:C3044,Historico_y_Forms[[#This Row],[Proyecto]],D$2:D3044)</f>
        <v>204</v>
      </c>
      <c r="H3044">
        <f>SUMIF(C$2:C3044,Historico_y_Forms[[#This Row],[Proyecto]],F$2:F3044)</f>
        <v>47</v>
      </c>
      <c r="I304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044">
        <f>SUMIF(C$2:C3044,Historico_y_Forms[[#This Row],[Proyecto]],E$2:E3044)</f>
        <v>162</v>
      </c>
    </row>
    <row r="3045" spans="1:10" x14ac:dyDescent="0.25">
      <c r="A3045" s="167">
        <v>45169</v>
      </c>
      <c r="B3045">
        <v>45</v>
      </c>
      <c r="C3045" t="s">
        <v>155</v>
      </c>
      <c r="D3045">
        <v>0</v>
      </c>
      <c r="E3045">
        <v>0</v>
      </c>
      <c r="F3045">
        <v>0</v>
      </c>
      <c r="G3045">
        <f>SUMIF(C$2:C3045,Historico_y_Forms[[#This Row],[Proyecto]],D$2:D3045)</f>
        <v>133</v>
      </c>
      <c r="H3045">
        <f>SUMIF(C$2:C3045,Historico_y_Forms[[#This Row],[Proyecto]],F$2:F3045)</f>
        <v>2</v>
      </c>
      <c r="I304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45">
        <f>SUMIF(C$2:C3045,Historico_y_Forms[[#This Row],[Proyecto]],E$2:E3045)</f>
        <v>0</v>
      </c>
    </row>
    <row r="3046" spans="1:10" x14ac:dyDescent="0.25">
      <c r="A3046" s="167">
        <v>45169</v>
      </c>
      <c r="B3046">
        <v>31</v>
      </c>
      <c r="C3046" t="s">
        <v>97</v>
      </c>
      <c r="D3046">
        <v>0</v>
      </c>
      <c r="E3046">
        <v>0</v>
      </c>
      <c r="F3046">
        <v>0</v>
      </c>
      <c r="G3046">
        <f>SUMIF(C$2:C3046,Historico_y_Forms[[#This Row],[Proyecto]],D$2:D3046)</f>
        <v>0</v>
      </c>
      <c r="H3046">
        <f>SUMIF(C$2:C3046,Historico_y_Forms[[#This Row],[Proyecto]],F$2:F3046)</f>
        <v>0</v>
      </c>
      <c r="I3046">
        <f>VLOOKUP(Historico_y_Forms[[#This Row],[Proyecto]],Dim_Proyectos[[#All],[Proyecto]:[Fecha de terminacion]],5,0)-Historico_y_Forms[[#This Row],[Ventas acumuladas]]+Historico_y_Forms[[#This Row],[Desistimientos acumulados]]</f>
        <v>182</v>
      </c>
      <c r="J3046">
        <f>SUMIF(C$2:C3046,Historico_y_Forms[[#This Row],[Proyecto]],E$2:E3046)</f>
        <v>0</v>
      </c>
    </row>
    <row r="3047" spans="1:10" x14ac:dyDescent="0.25">
      <c r="A3047" s="167">
        <v>45169</v>
      </c>
      <c r="B3047">
        <v>32</v>
      </c>
      <c r="C3047" t="s">
        <v>100</v>
      </c>
      <c r="D3047">
        <v>1</v>
      </c>
      <c r="E3047">
        <v>18</v>
      </c>
      <c r="F3047">
        <v>0</v>
      </c>
      <c r="G3047">
        <f>SUMIF(C$2:C3047,Historico_y_Forms[[#This Row],[Proyecto]],D$2:D3047)</f>
        <v>181</v>
      </c>
      <c r="H3047">
        <f>SUMIF(C$2:C3047,Historico_y_Forms[[#This Row],[Proyecto]],F$2:F3047)</f>
        <v>0</v>
      </c>
      <c r="I304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47">
        <f>SUMIF(C$2:C3047,Historico_y_Forms[[#This Row],[Proyecto]],E$2:E3047)</f>
        <v>162</v>
      </c>
    </row>
    <row r="3048" spans="1:10" x14ac:dyDescent="0.25">
      <c r="A3048" s="167">
        <v>45169</v>
      </c>
      <c r="B3048">
        <v>33</v>
      </c>
      <c r="C3048" t="s">
        <v>101</v>
      </c>
      <c r="D3048">
        <v>0</v>
      </c>
      <c r="E3048">
        <v>2</v>
      </c>
      <c r="F3048">
        <v>0</v>
      </c>
      <c r="G3048">
        <f>SUMIF(C$2:C3048,Historico_y_Forms[[#This Row],[Proyecto]],D$2:D3048)</f>
        <v>189</v>
      </c>
      <c r="H3048">
        <f>SUMIF(C$2:C3048,Historico_y_Forms[[#This Row],[Proyecto]],F$2:F3048)</f>
        <v>7</v>
      </c>
      <c r="I30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48">
        <f>SUMIF(C$2:C3048,Historico_y_Forms[[#This Row],[Proyecto]],E$2:E3048)</f>
        <v>158</v>
      </c>
    </row>
    <row r="3049" spans="1:10" x14ac:dyDescent="0.25">
      <c r="A3049" s="167">
        <v>45169</v>
      </c>
      <c r="B3049">
        <v>34</v>
      </c>
      <c r="C3049" t="s">
        <v>102</v>
      </c>
      <c r="D3049">
        <v>0</v>
      </c>
      <c r="E3049">
        <v>0</v>
      </c>
      <c r="F3049">
        <v>0</v>
      </c>
      <c r="G3049">
        <f>SUMIF(C$2:C3049,Historico_y_Forms[[#This Row],[Proyecto]],D$2:D3049)</f>
        <v>190</v>
      </c>
      <c r="H3049">
        <f>SUMIF(C$2:C3049,Historico_y_Forms[[#This Row],[Proyecto]],F$2:F3049)</f>
        <v>4</v>
      </c>
      <c r="I3049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049">
        <f>SUMIF(C$2:C3049,Historico_y_Forms[[#This Row],[Proyecto]],E$2:E3049)</f>
        <v>184</v>
      </c>
    </row>
    <row r="3050" spans="1:10" x14ac:dyDescent="0.25">
      <c r="A3050" s="167">
        <v>45169</v>
      </c>
      <c r="B3050">
        <v>29</v>
      </c>
      <c r="C3050" t="s">
        <v>32</v>
      </c>
      <c r="D3050">
        <v>0</v>
      </c>
      <c r="E3050">
        <v>0</v>
      </c>
      <c r="F3050">
        <v>0</v>
      </c>
      <c r="G3050">
        <f>SUMIF(C$2:C3050,Historico_y_Forms[[#This Row],[Proyecto]],D$2:D3050)</f>
        <v>0</v>
      </c>
      <c r="H3050">
        <f>SUMIF(C$2:C3050,Historico_y_Forms[[#This Row],[Proyecto]],F$2:F3050)</f>
        <v>0</v>
      </c>
      <c r="I3050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50">
        <f>SUMIF(C$2:C3050,Historico_y_Forms[[#This Row],[Proyecto]],E$2:E3050)</f>
        <v>0</v>
      </c>
    </row>
    <row r="3051" spans="1:10" x14ac:dyDescent="0.25">
      <c r="A3051" s="167">
        <v>45169</v>
      </c>
      <c r="B3051">
        <v>30</v>
      </c>
      <c r="C3051" t="s">
        <v>33</v>
      </c>
      <c r="D3051">
        <v>0</v>
      </c>
      <c r="E3051">
        <v>0</v>
      </c>
      <c r="F3051">
        <v>0</v>
      </c>
      <c r="G3051">
        <f>SUMIF(C$2:C3051,Historico_y_Forms[[#This Row],[Proyecto]],D$2:D3051)</f>
        <v>0</v>
      </c>
      <c r="H3051">
        <f>SUMIF(C$2:C3051,Historico_y_Forms[[#This Row],[Proyecto]],F$2:F3051)</f>
        <v>0</v>
      </c>
      <c r="I305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51">
        <f>SUMIF(C$2:C3051,Historico_y_Forms[[#This Row],[Proyecto]],E$2:E3051)</f>
        <v>0</v>
      </c>
    </row>
    <row r="3052" spans="1:10" x14ac:dyDescent="0.25">
      <c r="A3052" s="167">
        <v>45169</v>
      </c>
      <c r="B3052">
        <v>9</v>
      </c>
      <c r="C3052" t="s">
        <v>130</v>
      </c>
      <c r="D3052">
        <v>3</v>
      </c>
      <c r="E3052">
        <v>7</v>
      </c>
      <c r="F3052">
        <v>0</v>
      </c>
      <c r="G3052">
        <f>SUMIF(C$2:C3052,Historico_y_Forms[[#This Row],[Proyecto]],D$2:D3052)</f>
        <v>218</v>
      </c>
      <c r="H3052">
        <f>SUMIF(C$2:C3052,Historico_y_Forms[[#This Row],[Proyecto]],F$2:F3052)</f>
        <v>12</v>
      </c>
      <c r="I3052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3052">
        <f>SUMIF(C$2:C3052,Historico_y_Forms[[#This Row],[Proyecto]],E$2:E3052)</f>
        <v>230</v>
      </c>
    </row>
    <row r="3053" spans="1:10" x14ac:dyDescent="0.25">
      <c r="A3053" s="167">
        <v>45169</v>
      </c>
      <c r="B3053">
        <v>35</v>
      </c>
      <c r="C3053" t="s">
        <v>144</v>
      </c>
      <c r="D3053">
        <v>1</v>
      </c>
      <c r="E3053">
        <v>6</v>
      </c>
      <c r="F3053">
        <v>0</v>
      </c>
      <c r="G3053">
        <f>SUMIF(C$2:C3053,Historico_y_Forms[[#This Row],[Proyecto]],D$2:D3053)</f>
        <v>132</v>
      </c>
      <c r="H3053">
        <f>SUMIF(C$2:C3053,Historico_y_Forms[[#This Row],[Proyecto]],F$2:F3053)</f>
        <v>4</v>
      </c>
      <c r="I3053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053">
        <f>SUMIF(C$2:C3053,Historico_y_Forms[[#This Row],[Proyecto]],E$2:E3053)</f>
        <v>128</v>
      </c>
    </row>
    <row r="3054" spans="1:10" x14ac:dyDescent="0.25">
      <c r="A3054" s="167">
        <v>45169</v>
      </c>
      <c r="B3054">
        <v>42</v>
      </c>
      <c r="C3054" t="s">
        <v>151</v>
      </c>
      <c r="D3054">
        <v>0</v>
      </c>
      <c r="E3054">
        <v>0</v>
      </c>
      <c r="F3054">
        <v>0</v>
      </c>
      <c r="G3054">
        <f>SUMIF(C$2:C3054,Historico_y_Forms[[#This Row],[Proyecto]],D$2:D3054)</f>
        <v>321</v>
      </c>
      <c r="H3054">
        <f>SUMIF(C$2:C3054,Historico_y_Forms[[#This Row],[Proyecto]],F$2:F3054)</f>
        <v>15</v>
      </c>
      <c r="I305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54">
        <f>SUMIF(C$2:C3054,Historico_y_Forms[[#This Row],[Proyecto]],E$2:E3054)</f>
        <v>250</v>
      </c>
    </row>
    <row r="3055" spans="1:10" x14ac:dyDescent="0.25">
      <c r="A3055" s="167">
        <v>45169</v>
      </c>
      <c r="B3055">
        <v>39</v>
      </c>
      <c r="C3055" t="s">
        <v>178</v>
      </c>
      <c r="D3055">
        <v>0</v>
      </c>
      <c r="E3055">
        <v>0</v>
      </c>
      <c r="F3055">
        <v>0</v>
      </c>
      <c r="G3055">
        <f>SUMIF(C$2:C3055,Historico_y_Forms[[#This Row],[Proyecto]],D$2:D3055)</f>
        <v>184</v>
      </c>
      <c r="H3055">
        <f>SUMIF(C$2:C3055,Historico_y_Forms[[#This Row],[Proyecto]],F$2:F3055)</f>
        <v>12</v>
      </c>
      <c r="I305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55">
        <f>SUMIF(C$2:C3055,Historico_y_Forms[[#This Row],[Proyecto]],E$2:E3055)</f>
        <v>149</v>
      </c>
    </row>
    <row r="3056" spans="1:10" x14ac:dyDescent="0.25">
      <c r="A3056" s="167">
        <v>45169</v>
      </c>
      <c r="B3056">
        <v>36</v>
      </c>
      <c r="C3056" t="s">
        <v>145</v>
      </c>
      <c r="D3056">
        <v>0</v>
      </c>
      <c r="E3056">
        <v>0</v>
      </c>
      <c r="F3056">
        <v>0</v>
      </c>
      <c r="G3056">
        <f>SUMIF(C$2:C3056,Historico_y_Forms[[#This Row],[Proyecto]],D$2:D3056)</f>
        <v>243</v>
      </c>
      <c r="H3056">
        <f>SUMIF(C$2:C3056,Historico_y_Forms[[#This Row],[Proyecto]],F$2:F3056)</f>
        <v>11</v>
      </c>
      <c r="I30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056">
        <f>SUMIF(C$2:C3056,Historico_y_Forms[[#This Row],[Proyecto]],E$2:E3056)</f>
        <v>240</v>
      </c>
    </row>
    <row r="3057" spans="1:10" x14ac:dyDescent="0.25">
      <c r="A3057" s="167">
        <v>45169</v>
      </c>
      <c r="B3057">
        <v>43</v>
      </c>
      <c r="C3057" t="s">
        <v>153</v>
      </c>
      <c r="D3057">
        <v>0</v>
      </c>
      <c r="E3057">
        <v>0</v>
      </c>
      <c r="F3057">
        <v>0</v>
      </c>
      <c r="G3057">
        <f>SUMIF(C$2:C3057,Historico_y_Forms[[#This Row],[Proyecto]],D$2:D3057)</f>
        <v>89</v>
      </c>
      <c r="H3057">
        <f>SUMIF(C$2:C3057,Historico_y_Forms[[#This Row],[Proyecto]],F$2:F3057)</f>
        <v>6</v>
      </c>
      <c r="I305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057">
        <f>SUMIF(C$2:C3057,Historico_y_Forms[[#This Row],[Proyecto]],E$2:E3057)</f>
        <v>24</v>
      </c>
    </row>
    <row r="3058" spans="1:10" x14ac:dyDescent="0.25">
      <c r="A3058" s="167">
        <v>45169</v>
      </c>
      <c r="B3058">
        <v>21</v>
      </c>
      <c r="C3058" t="s">
        <v>139</v>
      </c>
      <c r="D3058">
        <v>0</v>
      </c>
      <c r="E3058">
        <v>1</v>
      </c>
      <c r="F3058">
        <v>0</v>
      </c>
      <c r="G3058">
        <f>SUMIF(C$2:C3058,Historico_y_Forms[[#This Row],[Proyecto]],D$2:D3058)</f>
        <v>78</v>
      </c>
      <c r="H3058">
        <f>SUMIF(C$2:C3058,Historico_y_Forms[[#This Row],[Proyecto]],F$2:F3058)</f>
        <v>7</v>
      </c>
      <c r="I3058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58">
        <f>SUMIF(C$2:C3058,Historico_y_Forms[[#This Row],[Proyecto]],E$2:E3058)</f>
        <v>71</v>
      </c>
    </row>
    <row r="3059" spans="1:10" x14ac:dyDescent="0.25">
      <c r="A3059" s="167">
        <v>45169</v>
      </c>
      <c r="B3059">
        <v>2</v>
      </c>
      <c r="C3059" t="s">
        <v>51</v>
      </c>
      <c r="D3059">
        <v>4</v>
      </c>
      <c r="E3059">
        <v>0</v>
      </c>
      <c r="F3059">
        <v>12</v>
      </c>
      <c r="G3059">
        <f>SUMIF(C$2:C3059,Historico_y_Forms[[#This Row],[Proyecto]],D$2:D3059)</f>
        <v>333</v>
      </c>
      <c r="H3059">
        <f>SUMIF(C$2:C3059,Historico_y_Forms[[#This Row],[Proyecto]],F$2:F3059)</f>
        <v>122</v>
      </c>
      <c r="I3059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059">
        <f>SUMIF(C$2:C3059,Historico_y_Forms[[#This Row],[Proyecto]],E$2:E3059)</f>
        <v>228</v>
      </c>
    </row>
    <row r="3060" spans="1:10" x14ac:dyDescent="0.25">
      <c r="A3060" s="167">
        <v>45169</v>
      </c>
      <c r="B3060">
        <v>3</v>
      </c>
      <c r="C3060" t="s">
        <v>52</v>
      </c>
      <c r="D3060">
        <v>3</v>
      </c>
      <c r="E3060">
        <v>0</v>
      </c>
      <c r="F3060">
        <v>5</v>
      </c>
      <c r="G3060">
        <f>SUMIF(C$2:C3060,Historico_y_Forms[[#This Row],[Proyecto]],D$2:D3060)</f>
        <v>368</v>
      </c>
      <c r="H3060">
        <f>SUMIF(C$2:C3060,Historico_y_Forms[[#This Row],[Proyecto]],F$2:F3060)</f>
        <v>60</v>
      </c>
      <c r="I3060">
        <f>VLOOKUP(Historico_y_Forms[[#This Row],[Proyecto]],Dim_Proyectos[[#All],[Proyecto]:[Fecha de terminacion]],5,0)-Historico_y_Forms[[#This Row],[Ventas acumuladas]]+Historico_y_Forms[[#This Row],[Desistimientos acumulados]]</f>
        <v>64</v>
      </c>
      <c r="J3060">
        <f>SUMIF(C$2:C3060,Historico_y_Forms[[#This Row],[Proyecto]],E$2:E3060)</f>
        <v>372</v>
      </c>
    </row>
    <row r="3061" spans="1:10" x14ac:dyDescent="0.25">
      <c r="A3061" s="167">
        <v>45169</v>
      </c>
      <c r="B3061">
        <v>1</v>
      </c>
      <c r="C3061" t="s">
        <v>50</v>
      </c>
      <c r="D3061">
        <v>0</v>
      </c>
      <c r="E3061">
        <v>0</v>
      </c>
      <c r="F3061">
        <v>0</v>
      </c>
      <c r="G3061">
        <f>SUMIF(C$2:C3061,Historico_y_Forms[[#This Row],[Proyecto]],D$2:D3061)</f>
        <v>616</v>
      </c>
      <c r="H3061">
        <f>SUMIF(C$2:C3061,Historico_y_Forms[[#This Row],[Proyecto]],F$2:F3061)</f>
        <v>124</v>
      </c>
      <c r="I30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61">
        <f>SUMIF(C$2:C3061,Historico_y_Forms[[#This Row],[Proyecto]],E$2:E3061)</f>
        <v>492</v>
      </c>
    </row>
    <row r="3062" spans="1:10" x14ac:dyDescent="0.25">
      <c r="A3062" s="167">
        <v>45199</v>
      </c>
      <c r="B3062">
        <v>22</v>
      </c>
      <c r="C3062" t="s">
        <v>140</v>
      </c>
      <c r="D3062">
        <v>0</v>
      </c>
      <c r="E3062">
        <v>0</v>
      </c>
      <c r="F3062">
        <v>0</v>
      </c>
      <c r="G3062">
        <f>SUMIF(C$2:C3062,Historico_y_Forms[[#This Row],[Proyecto]],D$2:D3062)</f>
        <v>42</v>
      </c>
      <c r="H3062">
        <f>SUMIF(C$2:C3062,Historico_y_Forms[[#This Row],[Proyecto]],F$2:F3062)</f>
        <v>42</v>
      </c>
      <c r="I30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062">
        <f>SUMIF(C$2:C3062,Historico_y_Forms[[#This Row],[Proyecto]],E$2:E3062)</f>
        <v>72</v>
      </c>
    </row>
    <row r="3063" spans="1:10" x14ac:dyDescent="0.25">
      <c r="A3063" s="167">
        <v>45199</v>
      </c>
      <c r="B3063">
        <v>16</v>
      </c>
      <c r="C3063" t="s">
        <v>136</v>
      </c>
      <c r="D3063">
        <v>4</v>
      </c>
      <c r="E3063">
        <v>2</v>
      </c>
      <c r="F3063">
        <v>0</v>
      </c>
      <c r="G3063">
        <f>SUMIF(C$2:C3063,Historico_y_Forms[[#This Row],[Proyecto]],D$2:D3063)</f>
        <v>20</v>
      </c>
      <c r="H3063">
        <f>SUMIF(C$2:C3063,Historico_y_Forms[[#This Row],[Proyecto]],F$2:F3063)</f>
        <v>0</v>
      </c>
      <c r="I306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63">
        <f>SUMIF(C$2:C3063,Historico_y_Forms[[#This Row],[Proyecto]],E$2:E3063)</f>
        <v>14</v>
      </c>
    </row>
    <row r="3064" spans="1:10" x14ac:dyDescent="0.25">
      <c r="A3064" s="167">
        <v>45199</v>
      </c>
      <c r="B3064">
        <v>17</v>
      </c>
      <c r="C3064" t="s">
        <v>137</v>
      </c>
      <c r="D3064">
        <v>1</v>
      </c>
      <c r="E3064">
        <v>1</v>
      </c>
      <c r="F3064">
        <v>0</v>
      </c>
      <c r="G3064">
        <f>SUMIF(C$2:C3064,Historico_y_Forms[[#This Row],[Proyecto]],D$2:D3064)</f>
        <v>11</v>
      </c>
      <c r="H3064">
        <f>SUMIF(C$2:C3064,Historico_y_Forms[[#This Row],[Proyecto]],F$2:F3064)</f>
        <v>0</v>
      </c>
      <c r="I3064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064">
        <f>SUMIF(C$2:C3064,Historico_y_Forms[[#This Row],[Proyecto]],E$2:E3064)</f>
        <v>9</v>
      </c>
    </row>
    <row r="3065" spans="1:10" x14ac:dyDescent="0.25">
      <c r="A3065" s="167">
        <v>45199</v>
      </c>
      <c r="B3065">
        <v>11</v>
      </c>
      <c r="C3065" t="s">
        <v>131</v>
      </c>
      <c r="D3065">
        <v>13</v>
      </c>
      <c r="E3065">
        <v>0</v>
      </c>
      <c r="F3065">
        <v>2</v>
      </c>
      <c r="G3065">
        <f>SUMIF(C$2:C3065,Historico_y_Forms[[#This Row],[Proyecto]],D$2:D3065)</f>
        <v>689</v>
      </c>
      <c r="H3065">
        <f>SUMIF(C$2:C3065,Historico_y_Forms[[#This Row],[Proyecto]],F$2:F3065)</f>
        <v>256</v>
      </c>
      <c r="I3065">
        <f>VLOOKUP(Historico_y_Forms[[#This Row],[Proyecto]],Dim_Proyectos[[#All],[Proyecto]:[Fecha de terminacion]],5,0)-Historico_y_Forms[[#This Row],[Ventas acumuladas]]+Historico_y_Forms[[#This Row],[Desistimientos acumulados]]</f>
        <v>180</v>
      </c>
      <c r="J3065">
        <f>SUMIF(C$2:C3065,Historico_y_Forms[[#This Row],[Proyecto]],E$2:E3065)</f>
        <v>613</v>
      </c>
    </row>
    <row r="3066" spans="1:10" x14ac:dyDescent="0.25">
      <c r="A3066" s="167">
        <v>45199</v>
      </c>
      <c r="B3066">
        <v>40</v>
      </c>
      <c r="C3066" t="s">
        <v>149</v>
      </c>
      <c r="D3066">
        <v>0</v>
      </c>
      <c r="E3066">
        <v>0</v>
      </c>
      <c r="F3066">
        <v>0</v>
      </c>
      <c r="G3066">
        <f>SUMIF(C$2:C3066,Historico_y_Forms[[#This Row],[Proyecto]],D$2:D3066)</f>
        <v>396</v>
      </c>
      <c r="H3066">
        <f>SUMIF(C$2:C3066,Historico_y_Forms[[#This Row],[Proyecto]],F$2:F3066)</f>
        <v>0</v>
      </c>
      <c r="I30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66">
        <f>SUMIF(C$2:C3066,Historico_y_Forms[[#This Row],[Proyecto]],E$2:E3066)</f>
        <v>0</v>
      </c>
    </row>
    <row r="3067" spans="1:10" x14ac:dyDescent="0.25">
      <c r="A3067" s="167">
        <v>45199</v>
      </c>
      <c r="B3067">
        <v>12</v>
      </c>
      <c r="C3067" t="s">
        <v>132</v>
      </c>
      <c r="D3067">
        <v>4</v>
      </c>
      <c r="E3067">
        <v>10</v>
      </c>
      <c r="F3067">
        <v>0</v>
      </c>
      <c r="G3067">
        <f>SUMIF(C$2:C3067,Historico_y_Forms[[#This Row],[Proyecto]],D$2:D3067)</f>
        <v>134</v>
      </c>
      <c r="H3067">
        <f>SUMIF(C$2:C3067,Historico_y_Forms[[#This Row],[Proyecto]],F$2:F3067)</f>
        <v>9</v>
      </c>
      <c r="I3067">
        <f>VLOOKUP(Historico_y_Forms[[#This Row],[Proyecto]],Dim_Proyectos[[#All],[Proyecto]:[Fecha de terminacion]],5,0)-Historico_y_Forms[[#This Row],[Ventas acumuladas]]+Historico_y_Forms[[#This Row],[Desistimientos acumulados]]</f>
        <v>215</v>
      </c>
      <c r="J3067">
        <f>SUMIF(C$2:C3067,Historico_y_Forms[[#This Row],[Proyecto]],E$2:E3067)</f>
        <v>210</v>
      </c>
    </row>
    <row r="3068" spans="1:10" x14ac:dyDescent="0.25">
      <c r="A3068" s="167">
        <v>45199</v>
      </c>
      <c r="B3068">
        <v>13</v>
      </c>
      <c r="C3068" t="s">
        <v>133</v>
      </c>
      <c r="D3068">
        <v>7</v>
      </c>
      <c r="E3068">
        <v>0</v>
      </c>
      <c r="F3068">
        <v>1</v>
      </c>
      <c r="G3068">
        <f>SUMIF(C$2:C3068,Historico_y_Forms[[#This Row],[Proyecto]],D$2:D3068)</f>
        <v>374</v>
      </c>
      <c r="H3068">
        <f>SUMIF(C$2:C3068,Historico_y_Forms[[#This Row],[Proyecto]],F$2:F3068)</f>
        <v>101</v>
      </c>
      <c r="I3068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068">
        <f>SUMIF(C$2:C3068,Historico_y_Forms[[#This Row],[Proyecto]],E$2:E3068)</f>
        <v>299</v>
      </c>
    </row>
    <row r="3069" spans="1:10" x14ac:dyDescent="0.25">
      <c r="A3069" s="167">
        <v>45199</v>
      </c>
      <c r="B3069">
        <v>14</v>
      </c>
      <c r="C3069" t="s">
        <v>134</v>
      </c>
      <c r="D3069">
        <v>5</v>
      </c>
      <c r="E3069">
        <v>0</v>
      </c>
      <c r="F3069">
        <v>3</v>
      </c>
      <c r="G3069">
        <f>SUMIF(C$2:C3069,Historico_y_Forms[[#This Row],[Proyecto]],D$2:D3069)</f>
        <v>209</v>
      </c>
      <c r="H3069">
        <f>SUMIF(C$2:C3069,Historico_y_Forms[[#This Row],[Proyecto]],F$2:F3069)</f>
        <v>41</v>
      </c>
      <c r="I3069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69">
        <f>SUMIF(C$2:C3069,Historico_y_Forms[[#This Row],[Proyecto]],E$2:E3069)</f>
        <v>180</v>
      </c>
    </row>
    <row r="3070" spans="1:10" x14ac:dyDescent="0.25">
      <c r="A3070" s="167">
        <v>45199</v>
      </c>
      <c r="B3070">
        <v>15</v>
      </c>
      <c r="C3070" t="s">
        <v>135</v>
      </c>
      <c r="D3070">
        <v>6</v>
      </c>
      <c r="E3070">
        <v>10</v>
      </c>
      <c r="F3070">
        <v>0</v>
      </c>
      <c r="G3070">
        <f>SUMIF(C$2:C3070,Historico_y_Forms[[#This Row],[Proyecto]],D$2:D3070)</f>
        <v>150</v>
      </c>
      <c r="H3070">
        <f>SUMIF(C$2:C3070,Historico_y_Forms[[#This Row],[Proyecto]],F$2:F3070)</f>
        <v>18</v>
      </c>
      <c r="I3070">
        <f>VLOOKUP(Historico_y_Forms[[#This Row],[Proyecto]],Dim_Proyectos[[#All],[Proyecto]:[Fecha de terminacion]],5,0)-Historico_y_Forms[[#This Row],[Ventas acumuladas]]+Historico_y_Forms[[#This Row],[Desistimientos acumulados]]</f>
        <v>172</v>
      </c>
      <c r="J3070">
        <f>SUMIF(C$2:C3070,Historico_y_Forms[[#This Row],[Proyecto]],E$2:E3070)</f>
        <v>177</v>
      </c>
    </row>
    <row r="3071" spans="1:10" x14ac:dyDescent="0.25">
      <c r="A3071" s="167">
        <v>45199</v>
      </c>
      <c r="B3071">
        <v>41</v>
      </c>
      <c r="C3071" t="s">
        <v>150</v>
      </c>
      <c r="D3071">
        <v>0</v>
      </c>
      <c r="E3071">
        <v>0</v>
      </c>
      <c r="F3071">
        <v>0</v>
      </c>
      <c r="G3071">
        <f>SUMIF(C$2:C3071,Historico_y_Forms[[#This Row],[Proyecto]],D$2:D3071)</f>
        <v>158</v>
      </c>
      <c r="H3071">
        <f>SUMIF(C$2:C3071,Historico_y_Forms[[#This Row],[Proyecto]],F$2:F3071)</f>
        <v>2</v>
      </c>
      <c r="I30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71">
        <f>SUMIF(C$2:C3071,Historico_y_Forms[[#This Row],[Proyecto]],E$2:E3071)</f>
        <v>156</v>
      </c>
    </row>
    <row r="3072" spans="1:10" x14ac:dyDescent="0.25">
      <c r="A3072" s="167">
        <v>45199</v>
      </c>
      <c r="B3072">
        <v>10</v>
      </c>
      <c r="C3072" t="s">
        <v>81</v>
      </c>
      <c r="D3072">
        <v>2</v>
      </c>
      <c r="E3072">
        <v>0</v>
      </c>
      <c r="F3072">
        <v>7</v>
      </c>
      <c r="G3072">
        <f>SUMIF(C$2:C3072,Historico_y_Forms[[#This Row],[Proyecto]],D$2:D3072)</f>
        <v>219</v>
      </c>
      <c r="H3072">
        <f>SUMIF(C$2:C3072,Historico_y_Forms[[#This Row],[Proyecto]],F$2:F3072)</f>
        <v>51</v>
      </c>
      <c r="I3072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072">
        <f>SUMIF(C$2:C3072,Historico_y_Forms[[#This Row],[Proyecto]],E$2:E3072)</f>
        <v>190</v>
      </c>
    </row>
    <row r="3073" spans="1:10" x14ac:dyDescent="0.25">
      <c r="A3073" s="167">
        <v>45199</v>
      </c>
      <c r="B3073">
        <v>23</v>
      </c>
      <c r="C3073" t="s">
        <v>142</v>
      </c>
      <c r="D3073">
        <v>0</v>
      </c>
      <c r="E3073">
        <v>0</v>
      </c>
      <c r="F3073">
        <v>0</v>
      </c>
      <c r="G3073">
        <f>SUMIF(C$2:C3073,Historico_y_Forms[[#This Row],[Proyecto]],D$2:D3073)</f>
        <v>105</v>
      </c>
      <c r="H3073">
        <f>SUMIF(C$2:C3073,Historico_y_Forms[[#This Row],[Proyecto]],F$2:F3073)</f>
        <v>4</v>
      </c>
      <c r="I30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73">
        <f>SUMIF(C$2:C3073,Historico_y_Forms[[#This Row],[Proyecto]],E$2:E3073)</f>
        <v>0</v>
      </c>
    </row>
    <row r="3074" spans="1:10" x14ac:dyDescent="0.25">
      <c r="A3074" s="167">
        <v>45199</v>
      </c>
      <c r="B3074">
        <v>24</v>
      </c>
      <c r="C3074" t="s">
        <v>143</v>
      </c>
      <c r="D3074">
        <v>0</v>
      </c>
      <c r="E3074">
        <v>0</v>
      </c>
      <c r="F3074">
        <v>0</v>
      </c>
      <c r="G3074">
        <f>SUMIF(C$2:C3074,Historico_y_Forms[[#This Row],[Proyecto]],D$2:D3074)</f>
        <v>125</v>
      </c>
      <c r="H3074">
        <f>SUMIF(C$2:C3074,Historico_y_Forms[[#This Row],[Proyecto]],F$2:F3074)</f>
        <v>23</v>
      </c>
      <c r="I307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74">
        <f>SUMIF(C$2:C3074,Historico_y_Forms[[#This Row],[Proyecto]],E$2:E3074)</f>
        <v>102</v>
      </c>
    </row>
    <row r="3075" spans="1:10" x14ac:dyDescent="0.25">
      <c r="A3075" s="167">
        <v>45199</v>
      </c>
      <c r="B3075">
        <v>25</v>
      </c>
      <c r="C3075" t="s">
        <v>92</v>
      </c>
      <c r="D3075">
        <v>2</v>
      </c>
      <c r="E3075">
        <v>2</v>
      </c>
      <c r="F3075">
        <v>0</v>
      </c>
      <c r="G3075">
        <f>SUMIF(C$2:C3075,Historico_y_Forms[[#This Row],[Proyecto]],D$2:D3075)</f>
        <v>72</v>
      </c>
      <c r="H3075">
        <f>SUMIF(C$2:C3075,Historico_y_Forms[[#This Row],[Proyecto]],F$2:F3075)</f>
        <v>1</v>
      </c>
      <c r="I3075">
        <f>VLOOKUP(Historico_y_Forms[[#This Row],[Proyecto]],Dim_Proyectos[[#All],[Proyecto]:[Fecha de terminacion]],5,0)-Historico_y_Forms[[#This Row],[Ventas acumuladas]]+Historico_y_Forms[[#This Row],[Desistimientos acumulados]]</f>
        <v>49</v>
      </c>
      <c r="J3075">
        <f>SUMIF(C$2:C3075,Historico_y_Forms[[#This Row],[Proyecto]],E$2:E3075)</f>
        <v>54</v>
      </c>
    </row>
    <row r="3076" spans="1:10" x14ac:dyDescent="0.25">
      <c r="A3076" s="167">
        <v>45199</v>
      </c>
      <c r="B3076">
        <v>26</v>
      </c>
      <c r="C3076" t="s">
        <v>141</v>
      </c>
      <c r="D3076">
        <v>0</v>
      </c>
      <c r="E3076">
        <v>1</v>
      </c>
      <c r="F3076">
        <v>1</v>
      </c>
      <c r="G3076">
        <f>SUMIF(C$2:C3076,Historico_y_Forms[[#This Row],[Proyecto]],D$2:D3076)</f>
        <v>116</v>
      </c>
      <c r="H3076">
        <f>SUMIF(C$2:C3076,Historico_y_Forms[[#This Row],[Proyecto]],F$2:F3076)</f>
        <v>1</v>
      </c>
      <c r="I3076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076">
        <f>SUMIF(C$2:C3076,Historico_y_Forms[[#This Row],[Proyecto]],E$2:E3076)</f>
        <v>109</v>
      </c>
    </row>
    <row r="3077" spans="1:10" x14ac:dyDescent="0.25">
      <c r="A3077" s="167">
        <v>45199</v>
      </c>
      <c r="B3077">
        <v>7</v>
      </c>
      <c r="C3077" t="s">
        <v>128</v>
      </c>
      <c r="D3077">
        <v>0</v>
      </c>
      <c r="E3077">
        <v>0</v>
      </c>
      <c r="F3077">
        <v>0</v>
      </c>
      <c r="G3077">
        <f>SUMIF(C$2:C3077,Historico_y_Forms[[#This Row],[Proyecto]],D$2:D3077)</f>
        <v>174</v>
      </c>
      <c r="H3077">
        <f>SUMIF(C$2:C3077,Historico_y_Forms[[#This Row],[Proyecto]],F$2:F3077)</f>
        <v>17</v>
      </c>
      <c r="I30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077">
        <f>SUMIF(C$2:C3077,Historico_y_Forms[[#This Row],[Proyecto]],E$2:E3077)</f>
        <v>160</v>
      </c>
    </row>
    <row r="3078" spans="1:10" x14ac:dyDescent="0.25">
      <c r="A3078" s="167">
        <v>45199</v>
      </c>
      <c r="B3078">
        <v>27</v>
      </c>
      <c r="C3078" t="s">
        <v>30</v>
      </c>
      <c r="D3078">
        <v>0</v>
      </c>
      <c r="E3078">
        <v>0</v>
      </c>
      <c r="F3078">
        <v>0</v>
      </c>
      <c r="G3078">
        <f>SUMIF(C$2:C3078,Historico_y_Forms[[#This Row],[Proyecto]],D$2:D3078)</f>
        <v>0</v>
      </c>
      <c r="H3078">
        <f>SUMIF(C$2:C3078,Historico_y_Forms[[#This Row],[Proyecto]],F$2:F3078)</f>
        <v>0</v>
      </c>
      <c r="I307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78">
        <f>SUMIF(C$2:C3078,Historico_y_Forms[[#This Row],[Proyecto]],E$2:E3078)</f>
        <v>0</v>
      </c>
    </row>
    <row r="3079" spans="1:10" x14ac:dyDescent="0.25">
      <c r="A3079" s="167">
        <v>45199</v>
      </c>
      <c r="B3079">
        <v>28</v>
      </c>
      <c r="C3079" t="s">
        <v>31</v>
      </c>
      <c r="D3079">
        <v>0</v>
      </c>
      <c r="E3079">
        <v>0</v>
      </c>
      <c r="F3079">
        <v>0</v>
      </c>
      <c r="G3079">
        <f>SUMIF(C$2:C3079,Historico_y_Forms[[#This Row],[Proyecto]],D$2:D3079)</f>
        <v>0</v>
      </c>
      <c r="H3079">
        <f>SUMIF(C$2:C3079,Historico_y_Forms[[#This Row],[Proyecto]],F$2:F3079)</f>
        <v>0</v>
      </c>
      <c r="I307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079">
        <f>SUMIF(C$2:C3079,Historico_y_Forms[[#This Row],[Proyecto]],E$2:E3079)</f>
        <v>0</v>
      </c>
    </row>
    <row r="3080" spans="1:10" x14ac:dyDescent="0.25">
      <c r="A3080" s="167">
        <v>45199</v>
      </c>
      <c r="B3080">
        <v>44</v>
      </c>
      <c r="C3080" t="s">
        <v>154</v>
      </c>
      <c r="D3080">
        <v>0</v>
      </c>
      <c r="E3080">
        <v>0</v>
      </c>
      <c r="F3080">
        <v>0</v>
      </c>
      <c r="G3080">
        <f>SUMIF(C$2:C3080,Historico_y_Forms[[#This Row],[Proyecto]],D$2:D3080)</f>
        <v>100</v>
      </c>
      <c r="H3080">
        <f>SUMIF(C$2:C3080,Historico_y_Forms[[#This Row],[Proyecto]],F$2:F3080)</f>
        <v>11</v>
      </c>
      <c r="I308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080">
        <f>SUMIF(C$2:C3080,Historico_y_Forms[[#This Row],[Proyecto]],E$2:E3080)</f>
        <v>96</v>
      </c>
    </row>
    <row r="3081" spans="1:10" x14ac:dyDescent="0.25">
      <c r="A3081" s="167">
        <v>45199</v>
      </c>
      <c r="B3081">
        <v>37</v>
      </c>
      <c r="C3081" t="s">
        <v>146</v>
      </c>
      <c r="D3081">
        <v>0</v>
      </c>
      <c r="E3081">
        <v>0</v>
      </c>
      <c r="F3081">
        <v>0</v>
      </c>
      <c r="G3081">
        <f>SUMIF(C$2:C3081,Historico_y_Forms[[#This Row],[Proyecto]],D$2:D3081)</f>
        <v>195</v>
      </c>
      <c r="H3081">
        <f>SUMIF(C$2:C3081,Historico_y_Forms[[#This Row],[Proyecto]],F$2:F3081)</f>
        <v>1</v>
      </c>
      <c r="I30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081">
        <f>SUMIF(C$2:C3081,Historico_y_Forms[[#This Row],[Proyecto]],E$2:E3081)</f>
        <v>196</v>
      </c>
    </row>
    <row r="3082" spans="1:10" x14ac:dyDescent="0.25">
      <c r="A3082" s="167">
        <v>45199</v>
      </c>
      <c r="B3082">
        <v>6</v>
      </c>
      <c r="C3082" t="s">
        <v>127</v>
      </c>
      <c r="D3082">
        <v>0</v>
      </c>
      <c r="E3082">
        <v>0</v>
      </c>
      <c r="F3082">
        <v>0</v>
      </c>
      <c r="G3082">
        <f>SUMIF(C$2:C3082,Historico_y_Forms[[#This Row],[Proyecto]],D$2:D3082)</f>
        <v>224</v>
      </c>
      <c r="H3082">
        <f>SUMIF(C$2:C3082,Historico_y_Forms[[#This Row],[Proyecto]],F$2:F3082)</f>
        <v>44</v>
      </c>
      <c r="I30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2">
        <f>SUMIF(C$2:C3082,Historico_y_Forms[[#This Row],[Proyecto]],E$2:E3082)</f>
        <v>180</v>
      </c>
    </row>
    <row r="3083" spans="1:10" x14ac:dyDescent="0.25">
      <c r="A3083" s="167">
        <v>45199</v>
      </c>
      <c r="B3083">
        <v>5</v>
      </c>
      <c r="C3083" t="s">
        <v>125</v>
      </c>
      <c r="D3083">
        <v>0</v>
      </c>
      <c r="E3083">
        <v>0</v>
      </c>
      <c r="F3083">
        <v>0</v>
      </c>
      <c r="G3083">
        <f>SUMIF(C$2:C3083,Historico_y_Forms[[#This Row],[Proyecto]],D$2:D3083)</f>
        <v>247</v>
      </c>
      <c r="H3083">
        <f>SUMIF(C$2:C3083,Historico_y_Forms[[#This Row],[Proyecto]],F$2:F3083)</f>
        <v>31</v>
      </c>
      <c r="I30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3">
        <f>SUMIF(C$2:C3083,Historico_y_Forms[[#This Row],[Proyecto]],E$2:E3083)</f>
        <v>216</v>
      </c>
    </row>
    <row r="3084" spans="1:10" x14ac:dyDescent="0.25">
      <c r="A3084" s="167">
        <v>45199</v>
      </c>
      <c r="B3084">
        <v>38</v>
      </c>
      <c r="C3084" t="s">
        <v>147</v>
      </c>
      <c r="D3084">
        <v>0</v>
      </c>
      <c r="E3084">
        <v>0</v>
      </c>
      <c r="F3084">
        <v>0</v>
      </c>
      <c r="G3084">
        <f>SUMIF(C$2:C3084,Historico_y_Forms[[#This Row],[Proyecto]],D$2:D3084)</f>
        <v>196</v>
      </c>
      <c r="H3084">
        <f>SUMIF(C$2:C3084,Historico_y_Forms[[#This Row],[Proyecto]],F$2:F3084)</f>
        <v>5</v>
      </c>
      <c r="I30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084">
        <f>SUMIF(C$2:C3084,Historico_y_Forms[[#This Row],[Proyecto]],E$2:E3084)</f>
        <v>0</v>
      </c>
    </row>
    <row r="3085" spans="1:10" x14ac:dyDescent="0.25">
      <c r="A3085" s="167">
        <v>45199</v>
      </c>
      <c r="B3085">
        <v>4</v>
      </c>
      <c r="C3085" t="s">
        <v>126</v>
      </c>
      <c r="D3085">
        <v>0</v>
      </c>
      <c r="E3085">
        <v>0</v>
      </c>
      <c r="F3085">
        <v>0</v>
      </c>
      <c r="G3085">
        <f>SUMIF(C$2:C3085,Historico_y_Forms[[#This Row],[Proyecto]],D$2:D3085)</f>
        <v>289</v>
      </c>
      <c r="H3085">
        <f>SUMIF(C$2:C3085,Historico_y_Forms[[#This Row],[Proyecto]],F$2:F3085)</f>
        <v>49</v>
      </c>
      <c r="I30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5">
        <f>SUMIF(C$2:C3085,Historico_y_Forms[[#This Row],[Proyecto]],E$2:E3085)</f>
        <v>8791</v>
      </c>
    </row>
    <row r="3086" spans="1:10" x14ac:dyDescent="0.25">
      <c r="A3086" s="167">
        <v>45199</v>
      </c>
      <c r="B3086">
        <v>8</v>
      </c>
      <c r="C3086" t="s">
        <v>77</v>
      </c>
      <c r="D3086">
        <v>0</v>
      </c>
      <c r="E3086">
        <v>0</v>
      </c>
      <c r="F3086">
        <v>0</v>
      </c>
      <c r="G3086">
        <f>SUMIF(C$2:C3086,Historico_y_Forms[[#This Row],[Proyecto]],D$2:D3086)</f>
        <v>190</v>
      </c>
      <c r="H3086">
        <f>SUMIF(C$2:C3086,Historico_y_Forms[[#This Row],[Proyecto]],F$2:F3086)</f>
        <v>37</v>
      </c>
      <c r="I308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086">
        <f>SUMIF(C$2:C3086,Historico_y_Forms[[#This Row],[Proyecto]],E$2:E3086)</f>
        <v>168</v>
      </c>
    </row>
    <row r="3087" spans="1:10" x14ac:dyDescent="0.25">
      <c r="A3087" s="167">
        <v>45199</v>
      </c>
      <c r="B3087">
        <v>18</v>
      </c>
      <c r="C3087" t="s">
        <v>152</v>
      </c>
      <c r="D3087">
        <v>0</v>
      </c>
      <c r="E3087">
        <v>0</v>
      </c>
      <c r="F3087">
        <v>0</v>
      </c>
      <c r="G3087">
        <f>SUMIF(C$2:C3087,Historico_y_Forms[[#This Row],[Proyecto]],D$2:D3087)</f>
        <v>174</v>
      </c>
      <c r="H3087">
        <f>SUMIF(C$2:C3087,Historico_y_Forms[[#This Row],[Proyecto]],F$2:F3087)</f>
        <v>10</v>
      </c>
      <c r="I308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087">
        <f>SUMIF(C$2:C3087,Historico_y_Forms[[#This Row],[Proyecto]],E$2:E3087)</f>
        <v>176</v>
      </c>
    </row>
    <row r="3088" spans="1:10" x14ac:dyDescent="0.25">
      <c r="A3088" s="167">
        <v>45199</v>
      </c>
      <c r="B3088">
        <v>19</v>
      </c>
      <c r="C3088" t="s">
        <v>138</v>
      </c>
      <c r="D3088">
        <v>0</v>
      </c>
      <c r="E3088">
        <v>0</v>
      </c>
      <c r="F3088">
        <v>0</v>
      </c>
      <c r="G3088">
        <f>SUMIF(C$2:C3088,Historico_y_Forms[[#This Row],[Proyecto]],D$2:D3088)</f>
        <v>202</v>
      </c>
      <c r="H3088">
        <f>SUMIF(C$2:C3088,Historico_y_Forms[[#This Row],[Proyecto]],F$2:F3088)</f>
        <v>26</v>
      </c>
      <c r="I30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88">
        <f>SUMIF(C$2:C3088,Historico_y_Forms[[#This Row],[Proyecto]],E$2:E3088)</f>
        <v>176</v>
      </c>
    </row>
    <row r="3089" spans="1:10" x14ac:dyDescent="0.25">
      <c r="A3089" s="167">
        <v>45199</v>
      </c>
      <c r="B3089">
        <v>20</v>
      </c>
      <c r="C3089" t="s">
        <v>88</v>
      </c>
      <c r="D3089">
        <v>0</v>
      </c>
      <c r="E3089">
        <v>2</v>
      </c>
      <c r="F3089">
        <v>3</v>
      </c>
      <c r="G3089">
        <f>SUMIF(C$2:C3089,Historico_y_Forms[[#This Row],[Proyecto]],D$2:D3089)</f>
        <v>204</v>
      </c>
      <c r="H3089">
        <f>SUMIF(C$2:C3089,Historico_y_Forms[[#This Row],[Proyecto]],F$2:F3089)</f>
        <v>50</v>
      </c>
      <c r="I3089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089">
        <f>SUMIF(C$2:C3089,Historico_y_Forms[[#This Row],[Proyecto]],E$2:E3089)</f>
        <v>164</v>
      </c>
    </row>
    <row r="3090" spans="1:10" x14ac:dyDescent="0.25">
      <c r="A3090" s="167">
        <v>45199</v>
      </c>
      <c r="B3090">
        <v>45</v>
      </c>
      <c r="C3090" t="s">
        <v>155</v>
      </c>
      <c r="D3090">
        <v>0</v>
      </c>
      <c r="E3090">
        <v>0</v>
      </c>
      <c r="F3090">
        <v>0</v>
      </c>
      <c r="G3090">
        <f>SUMIF(C$2:C3090,Historico_y_Forms[[#This Row],[Proyecto]],D$2:D3090)</f>
        <v>133</v>
      </c>
      <c r="H3090">
        <f>SUMIF(C$2:C3090,Historico_y_Forms[[#This Row],[Proyecto]],F$2:F3090)</f>
        <v>2</v>
      </c>
      <c r="I309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090">
        <f>SUMIF(C$2:C3090,Historico_y_Forms[[#This Row],[Proyecto]],E$2:E3090)</f>
        <v>0</v>
      </c>
    </row>
    <row r="3091" spans="1:10" x14ac:dyDescent="0.25">
      <c r="A3091" s="167">
        <v>45199</v>
      </c>
      <c r="B3091">
        <v>31</v>
      </c>
      <c r="C3091" t="s">
        <v>97</v>
      </c>
      <c r="D3091">
        <v>47</v>
      </c>
      <c r="E3091">
        <v>18</v>
      </c>
      <c r="F3091">
        <v>0</v>
      </c>
      <c r="G3091">
        <f>SUMIF(C$2:C3091,Historico_y_Forms[[#This Row],[Proyecto]],D$2:D3091)</f>
        <v>47</v>
      </c>
      <c r="H3091">
        <f>SUMIF(C$2:C3091,Historico_y_Forms[[#This Row],[Proyecto]],F$2:F3091)</f>
        <v>0</v>
      </c>
      <c r="I3091">
        <f>VLOOKUP(Historico_y_Forms[[#This Row],[Proyecto]],Dim_Proyectos[[#All],[Proyecto]:[Fecha de terminacion]],5,0)-Historico_y_Forms[[#This Row],[Ventas acumuladas]]+Historico_y_Forms[[#This Row],[Desistimientos acumulados]]</f>
        <v>135</v>
      </c>
      <c r="J3091">
        <f>SUMIF(C$2:C3091,Historico_y_Forms[[#This Row],[Proyecto]],E$2:E3091)</f>
        <v>18</v>
      </c>
    </row>
    <row r="3092" spans="1:10" x14ac:dyDescent="0.25">
      <c r="A3092" s="167">
        <v>45199</v>
      </c>
      <c r="B3092">
        <v>32</v>
      </c>
      <c r="C3092" t="s">
        <v>100</v>
      </c>
      <c r="D3092">
        <v>1</v>
      </c>
      <c r="E3092">
        <v>18</v>
      </c>
      <c r="F3092">
        <v>0</v>
      </c>
      <c r="G3092">
        <f>SUMIF(C$2:C3092,Historico_y_Forms[[#This Row],[Proyecto]],D$2:D3092)</f>
        <v>182</v>
      </c>
      <c r="H3092">
        <f>SUMIF(C$2:C3092,Historico_y_Forms[[#This Row],[Proyecto]],F$2:F3092)</f>
        <v>0</v>
      </c>
      <c r="I30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92">
        <f>SUMIF(C$2:C3092,Historico_y_Forms[[#This Row],[Proyecto]],E$2:E3092)</f>
        <v>180</v>
      </c>
    </row>
    <row r="3093" spans="1:10" x14ac:dyDescent="0.25">
      <c r="A3093" s="167">
        <v>45199</v>
      </c>
      <c r="B3093">
        <v>33</v>
      </c>
      <c r="C3093" t="s">
        <v>101</v>
      </c>
      <c r="D3093">
        <v>0</v>
      </c>
      <c r="E3093">
        <v>2</v>
      </c>
      <c r="F3093">
        <v>0</v>
      </c>
      <c r="G3093">
        <f>SUMIF(C$2:C3093,Historico_y_Forms[[#This Row],[Proyecto]],D$2:D3093)</f>
        <v>189</v>
      </c>
      <c r="H3093">
        <f>SUMIF(C$2:C3093,Historico_y_Forms[[#This Row],[Proyecto]],F$2:F3093)</f>
        <v>7</v>
      </c>
      <c r="I30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093">
        <f>SUMIF(C$2:C3093,Historico_y_Forms[[#This Row],[Proyecto]],E$2:E3093)</f>
        <v>160</v>
      </c>
    </row>
    <row r="3094" spans="1:10" x14ac:dyDescent="0.25">
      <c r="A3094" s="167">
        <v>45199</v>
      </c>
      <c r="B3094">
        <v>34</v>
      </c>
      <c r="C3094" t="s">
        <v>102</v>
      </c>
      <c r="D3094">
        <v>2</v>
      </c>
      <c r="E3094">
        <v>0</v>
      </c>
      <c r="F3094">
        <v>2</v>
      </c>
      <c r="G3094">
        <f>SUMIF(C$2:C3094,Historico_y_Forms[[#This Row],[Proyecto]],D$2:D3094)</f>
        <v>192</v>
      </c>
      <c r="H3094">
        <f>SUMIF(C$2:C3094,Historico_y_Forms[[#This Row],[Proyecto]],F$2:F3094)</f>
        <v>6</v>
      </c>
      <c r="I3094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094">
        <f>SUMIF(C$2:C3094,Historico_y_Forms[[#This Row],[Proyecto]],E$2:E3094)</f>
        <v>184</v>
      </c>
    </row>
    <row r="3095" spans="1:10" x14ac:dyDescent="0.25">
      <c r="A3095" s="167">
        <v>45199</v>
      </c>
      <c r="B3095">
        <v>29</v>
      </c>
      <c r="C3095" t="s">
        <v>32</v>
      </c>
      <c r="D3095">
        <v>0</v>
      </c>
      <c r="E3095">
        <v>0</v>
      </c>
      <c r="F3095">
        <v>0</v>
      </c>
      <c r="G3095">
        <f>SUMIF(C$2:C3095,Historico_y_Forms[[#This Row],[Proyecto]],D$2:D3095)</f>
        <v>0</v>
      </c>
      <c r="H3095">
        <f>SUMIF(C$2:C3095,Historico_y_Forms[[#This Row],[Proyecto]],F$2:F3095)</f>
        <v>0</v>
      </c>
      <c r="I30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95">
        <f>SUMIF(C$2:C3095,Historico_y_Forms[[#This Row],[Proyecto]],E$2:E3095)</f>
        <v>0</v>
      </c>
    </row>
    <row r="3096" spans="1:10" x14ac:dyDescent="0.25">
      <c r="A3096" s="167">
        <v>45199</v>
      </c>
      <c r="B3096">
        <v>30</v>
      </c>
      <c r="C3096" t="s">
        <v>33</v>
      </c>
      <c r="D3096">
        <v>0</v>
      </c>
      <c r="E3096">
        <v>0</v>
      </c>
      <c r="F3096">
        <v>0</v>
      </c>
      <c r="G3096">
        <f>SUMIF(C$2:C3096,Historico_y_Forms[[#This Row],[Proyecto]],D$2:D3096)</f>
        <v>0</v>
      </c>
      <c r="H3096">
        <f>SUMIF(C$2:C3096,Historico_y_Forms[[#This Row],[Proyecto]],F$2:F3096)</f>
        <v>0</v>
      </c>
      <c r="I309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096">
        <f>SUMIF(C$2:C3096,Historico_y_Forms[[#This Row],[Proyecto]],E$2:E3096)</f>
        <v>0</v>
      </c>
    </row>
    <row r="3097" spans="1:10" x14ac:dyDescent="0.25">
      <c r="A3097" s="167">
        <v>45199</v>
      </c>
      <c r="B3097">
        <v>9</v>
      </c>
      <c r="C3097" t="s">
        <v>130</v>
      </c>
      <c r="D3097">
        <v>1</v>
      </c>
      <c r="E3097">
        <v>7</v>
      </c>
      <c r="F3097">
        <v>2</v>
      </c>
      <c r="G3097">
        <f>SUMIF(C$2:C3097,Historico_y_Forms[[#This Row],[Proyecto]],D$2:D3097)</f>
        <v>219</v>
      </c>
      <c r="H3097">
        <f>SUMIF(C$2:C3097,Historico_y_Forms[[#This Row],[Proyecto]],F$2:F3097)</f>
        <v>14</v>
      </c>
      <c r="I3097">
        <f>VLOOKUP(Historico_y_Forms[[#This Row],[Proyecto]],Dim_Proyectos[[#All],[Proyecto]:[Fecha de terminacion]],5,0)-Historico_y_Forms[[#This Row],[Ventas acumuladas]]+Historico_y_Forms[[#This Row],[Desistimientos acumulados]]</f>
        <v>143</v>
      </c>
      <c r="J3097">
        <f>SUMIF(C$2:C3097,Historico_y_Forms[[#This Row],[Proyecto]],E$2:E3097)</f>
        <v>237</v>
      </c>
    </row>
    <row r="3098" spans="1:10" x14ac:dyDescent="0.25">
      <c r="A3098" s="167">
        <v>45199</v>
      </c>
      <c r="B3098">
        <v>35</v>
      </c>
      <c r="C3098" t="s">
        <v>144</v>
      </c>
      <c r="D3098">
        <v>1</v>
      </c>
      <c r="E3098">
        <v>6</v>
      </c>
      <c r="F3098">
        <v>1</v>
      </c>
      <c r="G3098">
        <f>SUMIF(C$2:C3098,Historico_y_Forms[[#This Row],[Proyecto]],D$2:D3098)</f>
        <v>133</v>
      </c>
      <c r="H3098">
        <f>SUMIF(C$2:C3098,Historico_y_Forms[[#This Row],[Proyecto]],F$2:F3098)</f>
        <v>5</v>
      </c>
      <c r="I3098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098">
        <f>SUMIF(C$2:C3098,Historico_y_Forms[[#This Row],[Proyecto]],E$2:E3098)</f>
        <v>134</v>
      </c>
    </row>
    <row r="3099" spans="1:10" x14ac:dyDescent="0.25">
      <c r="A3099" s="167">
        <v>45199</v>
      </c>
      <c r="B3099">
        <v>42</v>
      </c>
      <c r="C3099" t="s">
        <v>151</v>
      </c>
      <c r="D3099">
        <v>0</v>
      </c>
      <c r="E3099">
        <v>0</v>
      </c>
      <c r="F3099">
        <v>0</v>
      </c>
      <c r="G3099">
        <f>SUMIF(C$2:C3099,Historico_y_Forms[[#This Row],[Proyecto]],D$2:D3099)</f>
        <v>321</v>
      </c>
      <c r="H3099">
        <f>SUMIF(C$2:C3099,Historico_y_Forms[[#This Row],[Proyecto]],F$2:F3099)</f>
        <v>15</v>
      </c>
      <c r="I309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099">
        <f>SUMIF(C$2:C3099,Historico_y_Forms[[#This Row],[Proyecto]],E$2:E3099)</f>
        <v>250</v>
      </c>
    </row>
    <row r="3100" spans="1:10" x14ac:dyDescent="0.25">
      <c r="A3100" s="167">
        <v>45199</v>
      </c>
      <c r="B3100">
        <v>39</v>
      </c>
      <c r="C3100" t="s">
        <v>178</v>
      </c>
      <c r="D3100">
        <v>0</v>
      </c>
      <c r="E3100">
        <v>0</v>
      </c>
      <c r="F3100">
        <v>0</v>
      </c>
      <c r="G3100">
        <f>SUMIF(C$2:C3100,Historico_y_Forms[[#This Row],[Proyecto]],D$2:D3100)</f>
        <v>184</v>
      </c>
      <c r="H3100">
        <f>SUMIF(C$2:C3100,Historico_y_Forms[[#This Row],[Proyecto]],F$2:F3100)</f>
        <v>12</v>
      </c>
      <c r="I310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00">
        <f>SUMIF(C$2:C3100,Historico_y_Forms[[#This Row],[Proyecto]],E$2:E3100)</f>
        <v>149</v>
      </c>
    </row>
    <row r="3101" spans="1:10" x14ac:dyDescent="0.25">
      <c r="A3101" s="167">
        <v>45199</v>
      </c>
      <c r="B3101">
        <v>36</v>
      </c>
      <c r="C3101" t="s">
        <v>145</v>
      </c>
      <c r="D3101">
        <v>0</v>
      </c>
      <c r="E3101">
        <v>0</v>
      </c>
      <c r="F3101">
        <v>0</v>
      </c>
      <c r="G3101">
        <f>SUMIF(C$2:C3101,Historico_y_Forms[[#This Row],[Proyecto]],D$2:D3101)</f>
        <v>243</v>
      </c>
      <c r="H3101">
        <f>SUMIF(C$2:C3101,Historico_y_Forms[[#This Row],[Proyecto]],F$2:F3101)</f>
        <v>11</v>
      </c>
      <c r="I310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01">
        <f>SUMIF(C$2:C3101,Historico_y_Forms[[#This Row],[Proyecto]],E$2:E3101)</f>
        <v>240</v>
      </c>
    </row>
    <row r="3102" spans="1:10" x14ac:dyDescent="0.25">
      <c r="A3102" s="167">
        <v>45199</v>
      </c>
      <c r="B3102">
        <v>43</v>
      </c>
      <c r="C3102" t="s">
        <v>153</v>
      </c>
      <c r="D3102">
        <v>0</v>
      </c>
      <c r="E3102">
        <v>0</v>
      </c>
      <c r="F3102">
        <v>0</v>
      </c>
      <c r="G3102">
        <f>SUMIF(C$2:C3102,Historico_y_Forms[[#This Row],[Proyecto]],D$2:D3102)</f>
        <v>89</v>
      </c>
      <c r="H3102">
        <f>SUMIF(C$2:C3102,Historico_y_Forms[[#This Row],[Proyecto]],F$2:F3102)</f>
        <v>6</v>
      </c>
      <c r="I310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102">
        <f>SUMIF(C$2:C3102,Historico_y_Forms[[#This Row],[Proyecto]],E$2:E3102)</f>
        <v>24</v>
      </c>
    </row>
    <row r="3103" spans="1:10" x14ac:dyDescent="0.25">
      <c r="A3103" s="167">
        <v>45199</v>
      </c>
      <c r="B3103">
        <v>21</v>
      </c>
      <c r="C3103" t="s">
        <v>139</v>
      </c>
      <c r="D3103">
        <v>6</v>
      </c>
      <c r="E3103">
        <v>2</v>
      </c>
      <c r="F3103">
        <v>0</v>
      </c>
      <c r="G3103">
        <f>SUMIF(C$2:C3103,Historico_y_Forms[[#This Row],[Proyecto]],D$2:D3103)</f>
        <v>84</v>
      </c>
      <c r="H3103">
        <f>SUMIF(C$2:C3103,Historico_y_Forms[[#This Row],[Proyecto]],F$2:F3103)</f>
        <v>7</v>
      </c>
      <c r="I310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103">
        <f>SUMIF(C$2:C3103,Historico_y_Forms[[#This Row],[Proyecto]],E$2:E3103)</f>
        <v>73</v>
      </c>
    </row>
    <row r="3104" spans="1:10" x14ac:dyDescent="0.25">
      <c r="A3104" s="167">
        <v>45199</v>
      </c>
      <c r="B3104">
        <v>2</v>
      </c>
      <c r="C3104" t="s">
        <v>51</v>
      </c>
      <c r="D3104">
        <v>4</v>
      </c>
      <c r="E3104">
        <v>0</v>
      </c>
      <c r="F3104">
        <v>5</v>
      </c>
      <c r="G3104">
        <f>SUMIF(C$2:C3104,Historico_y_Forms[[#This Row],[Proyecto]],D$2:D3104)</f>
        <v>337</v>
      </c>
      <c r="H3104">
        <f>SUMIF(C$2:C3104,Historico_y_Forms[[#This Row],[Proyecto]],F$2:F3104)</f>
        <v>127</v>
      </c>
      <c r="I3104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104">
        <f>SUMIF(C$2:C3104,Historico_y_Forms[[#This Row],[Proyecto]],E$2:E3104)</f>
        <v>228</v>
      </c>
    </row>
    <row r="3105" spans="1:10" x14ac:dyDescent="0.25">
      <c r="A3105" s="167">
        <v>45199</v>
      </c>
      <c r="B3105">
        <v>3</v>
      </c>
      <c r="C3105" t="s">
        <v>52</v>
      </c>
      <c r="D3105">
        <v>6</v>
      </c>
      <c r="E3105">
        <v>0</v>
      </c>
      <c r="F3105">
        <v>2</v>
      </c>
      <c r="G3105">
        <f>SUMIF(C$2:C3105,Historico_y_Forms[[#This Row],[Proyecto]],D$2:D3105)</f>
        <v>374</v>
      </c>
      <c r="H3105">
        <f>SUMIF(C$2:C3105,Historico_y_Forms[[#This Row],[Proyecto]],F$2:F3105)</f>
        <v>62</v>
      </c>
      <c r="I3105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3105">
        <f>SUMIF(C$2:C3105,Historico_y_Forms[[#This Row],[Proyecto]],E$2:E3105)</f>
        <v>372</v>
      </c>
    </row>
    <row r="3106" spans="1:10" x14ac:dyDescent="0.25">
      <c r="A3106" s="167">
        <v>45199</v>
      </c>
      <c r="B3106">
        <v>1</v>
      </c>
      <c r="C3106" t="s">
        <v>50</v>
      </c>
      <c r="D3106">
        <v>0</v>
      </c>
      <c r="E3106">
        <v>0</v>
      </c>
      <c r="F3106">
        <v>0</v>
      </c>
      <c r="G3106">
        <f>SUMIF(C$2:C3106,Historico_y_Forms[[#This Row],[Proyecto]],D$2:D3106)</f>
        <v>616</v>
      </c>
      <c r="H3106">
        <f>SUMIF(C$2:C3106,Historico_y_Forms[[#This Row],[Proyecto]],F$2:F3106)</f>
        <v>124</v>
      </c>
      <c r="I31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06">
        <f>SUMIF(C$2:C3106,Historico_y_Forms[[#This Row],[Proyecto]],E$2:E3106)</f>
        <v>492</v>
      </c>
    </row>
    <row r="3107" spans="1:10" x14ac:dyDescent="0.25">
      <c r="A3107" s="167">
        <v>45230</v>
      </c>
      <c r="B3107">
        <v>22</v>
      </c>
      <c r="C3107" t="s">
        <v>140</v>
      </c>
      <c r="D3107">
        <v>0</v>
      </c>
      <c r="E3107">
        <v>0</v>
      </c>
      <c r="F3107">
        <v>0</v>
      </c>
      <c r="G3107">
        <f>SUMIF(C$2:C3107,Historico_y_Forms[[#This Row],[Proyecto]],D$2:D3107)</f>
        <v>42</v>
      </c>
      <c r="H3107">
        <f>SUMIF(C$2:C3107,Historico_y_Forms[[#This Row],[Proyecto]],F$2:F3107)</f>
        <v>42</v>
      </c>
      <c r="I31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07">
        <f>SUMIF(C$2:C3107,Historico_y_Forms[[#This Row],[Proyecto]],E$2:E3107)</f>
        <v>72</v>
      </c>
    </row>
    <row r="3108" spans="1:10" x14ac:dyDescent="0.25">
      <c r="A3108" s="167">
        <v>45230</v>
      </c>
      <c r="B3108">
        <v>16</v>
      </c>
      <c r="C3108" t="s">
        <v>136</v>
      </c>
      <c r="D3108">
        <v>0</v>
      </c>
      <c r="E3108">
        <v>2</v>
      </c>
      <c r="F3108">
        <v>0</v>
      </c>
      <c r="G3108">
        <f>SUMIF(C$2:C3108,Historico_y_Forms[[#This Row],[Proyecto]],D$2:D3108)</f>
        <v>20</v>
      </c>
      <c r="H3108">
        <f>SUMIF(C$2:C3108,Historico_y_Forms[[#This Row],[Proyecto]],F$2:F3108)</f>
        <v>0</v>
      </c>
      <c r="I310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08">
        <f>SUMIF(C$2:C3108,Historico_y_Forms[[#This Row],[Proyecto]],E$2:E3108)</f>
        <v>16</v>
      </c>
    </row>
    <row r="3109" spans="1:10" x14ac:dyDescent="0.25">
      <c r="A3109" s="167">
        <v>45230</v>
      </c>
      <c r="B3109">
        <v>17</v>
      </c>
      <c r="C3109" t="s">
        <v>137</v>
      </c>
      <c r="D3109">
        <v>0</v>
      </c>
      <c r="E3109">
        <v>2</v>
      </c>
      <c r="F3109">
        <v>0</v>
      </c>
      <c r="G3109">
        <f>SUMIF(C$2:C3109,Historico_y_Forms[[#This Row],[Proyecto]],D$2:D3109)</f>
        <v>11</v>
      </c>
      <c r="H3109">
        <f>SUMIF(C$2:C3109,Historico_y_Forms[[#This Row],[Proyecto]],F$2:F3109)</f>
        <v>0</v>
      </c>
      <c r="I3109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109">
        <f>SUMIF(C$2:C3109,Historico_y_Forms[[#This Row],[Proyecto]],E$2:E3109)</f>
        <v>11</v>
      </c>
    </row>
    <row r="3110" spans="1:10" x14ac:dyDescent="0.25">
      <c r="A3110" s="167">
        <v>45230</v>
      </c>
      <c r="B3110">
        <v>11</v>
      </c>
      <c r="C3110" t="s">
        <v>131</v>
      </c>
      <c r="D3110">
        <v>9</v>
      </c>
      <c r="E3110">
        <v>0</v>
      </c>
      <c r="F3110">
        <v>0</v>
      </c>
      <c r="G3110">
        <f>SUMIF(C$2:C3110,Historico_y_Forms[[#This Row],[Proyecto]],D$2:D3110)</f>
        <v>698</v>
      </c>
      <c r="H3110">
        <f>SUMIF(C$2:C3110,Historico_y_Forms[[#This Row],[Proyecto]],F$2:F3110)</f>
        <v>256</v>
      </c>
      <c r="I3110">
        <f>VLOOKUP(Historico_y_Forms[[#This Row],[Proyecto]],Dim_Proyectos[[#All],[Proyecto]:[Fecha de terminacion]],5,0)-Historico_y_Forms[[#This Row],[Ventas acumuladas]]+Historico_y_Forms[[#This Row],[Desistimientos acumulados]]</f>
        <v>171</v>
      </c>
      <c r="J3110">
        <f>SUMIF(C$2:C3110,Historico_y_Forms[[#This Row],[Proyecto]],E$2:E3110)</f>
        <v>613</v>
      </c>
    </row>
    <row r="3111" spans="1:10" x14ac:dyDescent="0.25">
      <c r="A3111" s="167">
        <v>45230</v>
      </c>
      <c r="B3111">
        <v>40</v>
      </c>
      <c r="C3111" t="s">
        <v>149</v>
      </c>
      <c r="D3111">
        <v>0</v>
      </c>
      <c r="E3111">
        <v>0</v>
      </c>
      <c r="F3111">
        <v>0</v>
      </c>
      <c r="G3111">
        <f>SUMIF(C$2:C3111,Historico_y_Forms[[#This Row],[Proyecto]],D$2:D3111)</f>
        <v>396</v>
      </c>
      <c r="H3111">
        <f>SUMIF(C$2:C3111,Historico_y_Forms[[#This Row],[Proyecto]],F$2:F3111)</f>
        <v>0</v>
      </c>
      <c r="I31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11">
        <f>SUMIF(C$2:C3111,Historico_y_Forms[[#This Row],[Proyecto]],E$2:E3111)</f>
        <v>0</v>
      </c>
    </row>
    <row r="3112" spans="1:10" x14ac:dyDescent="0.25">
      <c r="A3112" s="167">
        <v>45230</v>
      </c>
      <c r="B3112">
        <v>12</v>
      </c>
      <c r="C3112" t="s">
        <v>132</v>
      </c>
      <c r="D3112">
        <v>10</v>
      </c>
      <c r="E3112">
        <v>10</v>
      </c>
      <c r="F3112">
        <v>1</v>
      </c>
      <c r="G3112">
        <f>SUMIF(C$2:C3112,Historico_y_Forms[[#This Row],[Proyecto]],D$2:D3112)</f>
        <v>144</v>
      </c>
      <c r="H3112">
        <f>SUMIF(C$2:C3112,Historico_y_Forms[[#This Row],[Proyecto]],F$2:F3112)</f>
        <v>10</v>
      </c>
      <c r="I3112">
        <f>VLOOKUP(Historico_y_Forms[[#This Row],[Proyecto]],Dim_Proyectos[[#All],[Proyecto]:[Fecha de terminacion]],5,0)-Historico_y_Forms[[#This Row],[Ventas acumuladas]]+Historico_y_Forms[[#This Row],[Desistimientos acumulados]]</f>
        <v>206</v>
      </c>
      <c r="J3112">
        <f>SUMIF(C$2:C3112,Historico_y_Forms[[#This Row],[Proyecto]],E$2:E3112)</f>
        <v>220</v>
      </c>
    </row>
    <row r="3113" spans="1:10" x14ac:dyDescent="0.25">
      <c r="A3113" s="167">
        <v>45230</v>
      </c>
      <c r="B3113">
        <v>13</v>
      </c>
      <c r="C3113" t="s">
        <v>133</v>
      </c>
      <c r="D3113">
        <v>5</v>
      </c>
      <c r="E3113">
        <v>0</v>
      </c>
      <c r="F3113">
        <v>7</v>
      </c>
      <c r="G3113">
        <f>SUMIF(C$2:C3113,Historico_y_Forms[[#This Row],[Proyecto]],D$2:D3113)</f>
        <v>379</v>
      </c>
      <c r="H3113">
        <f>SUMIF(C$2:C3113,Historico_y_Forms[[#This Row],[Proyecto]],F$2:F3113)</f>
        <v>108</v>
      </c>
      <c r="I3113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3113">
        <f>SUMIF(C$2:C3113,Historico_y_Forms[[#This Row],[Proyecto]],E$2:E3113)</f>
        <v>299</v>
      </c>
    </row>
    <row r="3114" spans="1:10" x14ac:dyDescent="0.25">
      <c r="A3114" s="167">
        <v>45230</v>
      </c>
      <c r="B3114">
        <v>14</v>
      </c>
      <c r="C3114" t="s">
        <v>134</v>
      </c>
      <c r="D3114">
        <v>1</v>
      </c>
      <c r="E3114">
        <v>0</v>
      </c>
      <c r="F3114">
        <v>0</v>
      </c>
      <c r="G3114">
        <f>SUMIF(C$2:C3114,Historico_y_Forms[[#This Row],[Proyecto]],D$2:D3114)</f>
        <v>210</v>
      </c>
      <c r="H3114">
        <f>SUMIF(C$2:C3114,Historico_y_Forms[[#This Row],[Proyecto]],F$2:F3114)</f>
        <v>41</v>
      </c>
      <c r="I3114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114">
        <f>SUMIF(C$2:C3114,Historico_y_Forms[[#This Row],[Proyecto]],E$2:E3114)</f>
        <v>180</v>
      </c>
    </row>
    <row r="3115" spans="1:10" x14ac:dyDescent="0.25">
      <c r="A3115" s="167">
        <v>45230</v>
      </c>
      <c r="B3115">
        <v>15</v>
      </c>
      <c r="C3115" t="s">
        <v>135</v>
      </c>
      <c r="D3115">
        <v>3</v>
      </c>
      <c r="E3115">
        <v>10</v>
      </c>
      <c r="F3115">
        <v>0</v>
      </c>
      <c r="G3115">
        <f>SUMIF(C$2:C3115,Historico_y_Forms[[#This Row],[Proyecto]],D$2:D3115)</f>
        <v>153</v>
      </c>
      <c r="H3115">
        <f>SUMIF(C$2:C3115,Historico_y_Forms[[#This Row],[Proyecto]],F$2:F3115)</f>
        <v>18</v>
      </c>
      <c r="I3115">
        <f>VLOOKUP(Historico_y_Forms[[#This Row],[Proyecto]],Dim_Proyectos[[#All],[Proyecto]:[Fecha de terminacion]],5,0)-Historico_y_Forms[[#This Row],[Ventas acumuladas]]+Historico_y_Forms[[#This Row],[Desistimientos acumulados]]</f>
        <v>169</v>
      </c>
      <c r="J3115">
        <f>SUMIF(C$2:C3115,Historico_y_Forms[[#This Row],[Proyecto]],E$2:E3115)</f>
        <v>187</v>
      </c>
    </row>
    <row r="3116" spans="1:10" x14ac:dyDescent="0.25">
      <c r="A3116" s="167">
        <v>45230</v>
      </c>
      <c r="B3116">
        <v>41</v>
      </c>
      <c r="C3116" t="s">
        <v>150</v>
      </c>
      <c r="D3116">
        <v>0</v>
      </c>
      <c r="E3116">
        <v>0</v>
      </c>
      <c r="F3116">
        <v>0</v>
      </c>
      <c r="G3116">
        <f>SUMIF(C$2:C3116,Historico_y_Forms[[#This Row],[Proyecto]],D$2:D3116)</f>
        <v>158</v>
      </c>
      <c r="H3116">
        <f>SUMIF(C$2:C3116,Historico_y_Forms[[#This Row],[Proyecto]],F$2:F3116)</f>
        <v>2</v>
      </c>
      <c r="I31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16">
        <f>SUMIF(C$2:C3116,Historico_y_Forms[[#This Row],[Proyecto]],E$2:E3116)</f>
        <v>156</v>
      </c>
    </row>
    <row r="3117" spans="1:10" x14ac:dyDescent="0.25">
      <c r="A3117" s="167">
        <v>45230</v>
      </c>
      <c r="B3117">
        <v>10</v>
      </c>
      <c r="C3117" t="s">
        <v>81</v>
      </c>
      <c r="D3117">
        <v>1</v>
      </c>
      <c r="E3117">
        <v>0</v>
      </c>
      <c r="F3117">
        <v>6</v>
      </c>
      <c r="G3117">
        <f>SUMIF(C$2:C3117,Historico_y_Forms[[#This Row],[Proyecto]],D$2:D3117)</f>
        <v>220</v>
      </c>
      <c r="H3117">
        <f>SUMIF(C$2:C3117,Historico_y_Forms[[#This Row],[Proyecto]],F$2:F3117)</f>
        <v>57</v>
      </c>
      <c r="I3117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117">
        <f>SUMIF(C$2:C3117,Historico_y_Forms[[#This Row],[Proyecto]],E$2:E3117)</f>
        <v>190</v>
      </c>
    </row>
    <row r="3118" spans="1:10" x14ac:dyDescent="0.25">
      <c r="A3118" s="167">
        <v>45230</v>
      </c>
      <c r="B3118">
        <v>23</v>
      </c>
      <c r="C3118" t="s">
        <v>142</v>
      </c>
      <c r="D3118">
        <v>0</v>
      </c>
      <c r="E3118">
        <v>0</v>
      </c>
      <c r="F3118">
        <v>0</v>
      </c>
      <c r="G3118">
        <f>SUMIF(C$2:C3118,Historico_y_Forms[[#This Row],[Proyecto]],D$2:D3118)</f>
        <v>105</v>
      </c>
      <c r="H3118">
        <f>SUMIF(C$2:C3118,Historico_y_Forms[[#This Row],[Proyecto]],F$2:F3118)</f>
        <v>4</v>
      </c>
      <c r="I31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18">
        <f>SUMIF(C$2:C3118,Historico_y_Forms[[#This Row],[Proyecto]],E$2:E3118)</f>
        <v>0</v>
      </c>
    </row>
    <row r="3119" spans="1:10" x14ac:dyDescent="0.25">
      <c r="A3119" s="167">
        <v>45230</v>
      </c>
      <c r="B3119">
        <v>24</v>
      </c>
      <c r="C3119" t="s">
        <v>143</v>
      </c>
      <c r="D3119">
        <v>0</v>
      </c>
      <c r="E3119">
        <v>0</v>
      </c>
      <c r="F3119">
        <v>0</v>
      </c>
      <c r="G3119">
        <f>SUMIF(C$2:C3119,Historico_y_Forms[[#This Row],[Proyecto]],D$2:D3119)</f>
        <v>125</v>
      </c>
      <c r="H3119">
        <f>SUMIF(C$2:C3119,Historico_y_Forms[[#This Row],[Proyecto]],F$2:F3119)</f>
        <v>23</v>
      </c>
      <c r="I311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19">
        <f>SUMIF(C$2:C3119,Historico_y_Forms[[#This Row],[Proyecto]],E$2:E3119)</f>
        <v>102</v>
      </c>
    </row>
    <row r="3120" spans="1:10" x14ac:dyDescent="0.25">
      <c r="A3120" s="167">
        <v>45230</v>
      </c>
      <c r="B3120">
        <v>25</v>
      </c>
      <c r="C3120" t="s">
        <v>92</v>
      </c>
      <c r="D3120">
        <v>3</v>
      </c>
      <c r="E3120">
        <v>2</v>
      </c>
      <c r="F3120">
        <v>0</v>
      </c>
      <c r="G3120">
        <f>SUMIF(C$2:C3120,Historico_y_Forms[[#This Row],[Proyecto]],D$2:D3120)</f>
        <v>75</v>
      </c>
      <c r="H3120">
        <f>SUMIF(C$2:C3120,Historico_y_Forms[[#This Row],[Proyecto]],F$2:F3120)</f>
        <v>1</v>
      </c>
      <c r="I3120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3120">
        <f>SUMIF(C$2:C3120,Historico_y_Forms[[#This Row],[Proyecto]],E$2:E3120)</f>
        <v>56</v>
      </c>
    </row>
    <row r="3121" spans="1:10" x14ac:dyDescent="0.25">
      <c r="A3121" s="167">
        <v>45230</v>
      </c>
      <c r="B3121">
        <v>26</v>
      </c>
      <c r="C3121" t="s">
        <v>141</v>
      </c>
      <c r="D3121">
        <v>1</v>
      </c>
      <c r="E3121">
        <v>1</v>
      </c>
      <c r="F3121">
        <v>0</v>
      </c>
      <c r="G3121">
        <f>SUMIF(C$2:C3121,Historico_y_Forms[[#This Row],[Proyecto]],D$2:D3121)</f>
        <v>117</v>
      </c>
      <c r="H3121">
        <f>SUMIF(C$2:C3121,Historico_y_Forms[[#This Row],[Proyecto]],F$2:F3121)</f>
        <v>1</v>
      </c>
      <c r="I312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121">
        <f>SUMIF(C$2:C3121,Historico_y_Forms[[#This Row],[Proyecto]],E$2:E3121)</f>
        <v>110</v>
      </c>
    </row>
    <row r="3122" spans="1:10" x14ac:dyDescent="0.25">
      <c r="A3122" s="167">
        <v>45230</v>
      </c>
      <c r="B3122">
        <v>7</v>
      </c>
      <c r="C3122" t="s">
        <v>128</v>
      </c>
      <c r="D3122">
        <v>2</v>
      </c>
      <c r="E3122">
        <v>0</v>
      </c>
      <c r="F3122">
        <v>1</v>
      </c>
      <c r="G3122">
        <f>SUMIF(C$2:C3122,Historico_y_Forms[[#This Row],[Proyecto]],D$2:D3122)</f>
        <v>176</v>
      </c>
      <c r="H3122">
        <f>SUMIF(C$2:C3122,Historico_y_Forms[[#This Row],[Proyecto]],F$2:F3122)</f>
        <v>18</v>
      </c>
      <c r="I3122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122">
        <f>SUMIF(C$2:C3122,Historico_y_Forms[[#This Row],[Proyecto]],E$2:E3122)</f>
        <v>160</v>
      </c>
    </row>
    <row r="3123" spans="1:10" x14ac:dyDescent="0.25">
      <c r="A3123" s="167">
        <v>45230</v>
      </c>
      <c r="B3123">
        <v>27</v>
      </c>
      <c r="C3123" t="s">
        <v>30</v>
      </c>
      <c r="D3123">
        <v>4</v>
      </c>
      <c r="E3123">
        <v>6</v>
      </c>
      <c r="F3123">
        <v>0</v>
      </c>
      <c r="G3123">
        <f>SUMIF(C$2:C3123,Historico_y_Forms[[#This Row],[Proyecto]],D$2:D3123)</f>
        <v>4</v>
      </c>
      <c r="H3123">
        <f>SUMIF(C$2:C3123,Historico_y_Forms[[#This Row],[Proyecto]],F$2:F3123)</f>
        <v>0</v>
      </c>
      <c r="I3123">
        <f>VLOOKUP(Historico_y_Forms[[#This Row],[Proyecto]],Dim_Proyectos[[#All],[Proyecto]:[Fecha de terminacion]],5,0)-Historico_y_Forms[[#This Row],[Ventas acumuladas]]+Historico_y_Forms[[#This Row],[Desistimientos acumulados]]</f>
        <v>126</v>
      </c>
      <c r="J3123">
        <f>SUMIF(C$2:C3123,Historico_y_Forms[[#This Row],[Proyecto]],E$2:E3123)</f>
        <v>6</v>
      </c>
    </row>
    <row r="3124" spans="1:10" x14ac:dyDescent="0.25">
      <c r="A3124" s="167">
        <v>45230</v>
      </c>
      <c r="B3124">
        <v>28</v>
      </c>
      <c r="C3124" t="s">
        <v>31</v>
      </c>
      <c r="D3124">
        <v>0</v>
      </c>
      <c r="E3124">
        <v>0</v>
      </c>
      <c r="F3124">
        <v>0</v>
      </c>
      <c r="G3124">
        <f>SUMIF(C$2:C3124,Historico_y_Forms[[#This Row],[Proyecto]],D$2:D3124)</f>
        <v>0</v>
      </c>
      <c r="H3124">
        <f>SUMIF(C$2:C3124,Historico_y_Forms[[#This Row],[Proyecto]],F$2:F3124)</f>
        <v>0</v>
      </c>
      <c r="I312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24">
        <f>SUMIF(C$2:C3124,Historico_y_Forms[[#This Row],[Proyecto]],E$2:E3124)</f>
        <v>0</v>
      </c>
    </row>
    <row r="3125" spans="1:10" x14ac:dyDescent="0.25">
      <c r="A3125" s="167">
        <v>45230</v>
      </c>
      <c r="B3125">
        <v>44</v>
      </c>
      <c r="C3125" t="s">
        <v>154</v>
      </c>
      <c r="D3125">
        <v>0</v>
      </c>
      <c r="E3125">
        <v>0</v>
      </c>
      <c r="F3125">
        <v>0</v>
      </c>
      <c r="G3125">
        <f>SUMIF(C$2:C3125,Historico_y_Forms[[#This Row],[Proyecto]],D$2:D3125)</f>
        <v>100</v>
      </c>
      <c r="H3125">
        <f>SUMIF(C$2:C3125,Historico_y_Forms[[#This Row],[Proyecto]],F$2:F3125)</f>
        <v>11</v>
      </c>
      <c r="I312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125">
        <f>SUMIF(C$2:C3125,Historico_y_Forms[[#This Row],[Proyecto]],E$2:E3125)</f>
        <v>96</v>
      </c>
    </row>
    <row r="3126" spans="1:10" x14ac:dyDescent="0.25">
      <c r="A3126" s="167">
        <v>45230</v>
      </c>
      <c r="B3126">
        <v>37</v>
      </c>
      <c r="C3126" t="s">
        <v>146</v>
      </c>
      <c r="D3126">
        <v>0</v>
      </c>
      <c r="E3126">
        <v>0</v>
      </c>
      <c r="F3126">
        <v>0</v>
      </c>
      <c r="G3126">
        <f>SUMIF(C$2:C3126,Historico_y_Forms[[#This Row],[Proyecto]],D$2:D3126)</f>
        <v>195</v>
      </c>
      <c r="H3126">
        <f>SUMIF(C$2:C3126,Historico_y_Forms[[#This Row],[Proyecto]],F$2:F3126)</f>
        <v>1</v>
      </c>
      <c r="I31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126">
        <f>SUMIF(C$2:C3126,Historico_y_Forms[[#This Row],[Proyecto]],E$2:E3126)</f>
        <v>196</v>
      </c>
    </row>
    <row r="3127" spans="1:10" x14ac:dyDescent="0.25">
      <c r="A3127" s="167">
        <v>45230</v>
      </c>
      <c r="B3127">
        <v>6</v>
      </c>
      <c r="C3127" t="s">
        <v>127</v>
      </c>
      <c r="D3127">
        <v>0</v>
      </c>
      <c r="E3127">
        <v>0</v>
      </c>
      <c r="F3127">
        <v>0</v>
      </c>
      <c r="G3127">
        <f>SUMIF(C$2:C3127,Historico_y_Forms[[#This Row],[Proyecto]],D$2:D3127)</f>
        <v>224</v>
      </c>
      <c r="H3127">
        <f>SUMIF(C$2:C3127,Historico_y_Forms[[#This Row],[Proyecto]],F$2:F3127)</f>
        <v>44</v>
      </c>
      <c r="I31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27">
        <f>SUMIF(C$2:C3127,Historico_y_Forms[[#This Row],[Proyecto]],E$2:E3127)</f>
        <v>180</v>
      </c>
    </row>
    <row r="3128" spans="1:10" x14ac:dyDescent="0.25">
      <c r="A3128" s="167">
        <v>45230</v>
      </c>
      <c r="B3128">
        <v>5</v>
      </c>
      <c r="C3128" t="s">
        <v>125</v>
      </c>
      <c r="D3128">
        <v>0</v>
      </c>
      <c r="E3128">
        <v>0</v>
      </c>
      <c r="F3128">
        <v>0</v>
      </c>
      <c r="G3128">
        <f>SUMIF(C$2:C3128,Historico_y_Forms[[#This Row],[Proyecto]],D$2:D3128)</f>
        <v>247</v>
      </c>
      <c r="H3128">
        <f>SUMIF(C$2:C3128,Historico_y_Forms[[#This Row],[Proyecto]],F$2:F3128)</f>
        <v>31</v>
      </c>
      <c r="I31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28">
        <f>SUMIF(C$2:C3128,Historico_y_Forms[[#This Row],[Proyecto]],E$2:E3128)</f>
        <v>216</v>
      </c>
    </row>
    <row r="3129" spans="1:10" x14ac:dyDescent="0.25">
      <c r="A3129" s="167">
        <v>45230</v>
      </c>
      <c r="B3129">
        <v>38</v>
      </c>
      <c r="C3129" t="s">
        <v>147</v>
      </c>
      <c r="D3129">
        <v>0</v>
      </c>
      <c r="E3129">
        <v>0</v>
      </c>
      <c r="F3129">
        <v>0</v>
      </c>
      <c r="G3129">
        <f>SUMIF(C$2:C3129,Historico_y_Forms[[#This Row],[Proyecto]],D$2:D3129)</f>
        <v>196</v>
      </c>
      <c r="H3129">
        <f>SUMIF(C$2:C3129,Historico_y_Forms[[#This Row],[Proyecto]],F$2:F3129)</f>
        <v>5</v>
      </c>
      <c r="I31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29">
        <f>SUMIF(C$2:C3129,Historico_y_Forms[[#This Row],[Proyecto]],E$2:E3129)</f>
        <v>0</v>
      </c>
    </row>
    <row r="3130" spans="1:10" x14ac:dyDescent="0.25">
      <c r="A3130" s="167">
        <v>45230</v>
      </c>
      <c r="B3130">
        <v>4</v>
      </c>
      <c r="C3130" t="s">
        <v>126</v>
      </c>
      <c r="D3130">
        <v>0</v>
      </c>
      <c r="E3130">
        <v>0</v>
      </c>
      <c r="F3130">
        <v>0</v>
      </c>
      <c r="G3130">
        <f>SUMIF(C$2:C3130,Historico_y_Forms[[#This Row],[Proyecto]],D$2:D3130)</f>
        <v>289</v>
      </c>
      <c r="H3130">
        <f>SUMIF(C$2:C3130,Historico_y_Forms[[#This Row],[Proyecto]],F$2:F3130)</f>
        <v>49</v>
      </c>
      <c r="I31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0">
        <f>SUMIF(C$2:C3130,Historico_y_Forms[[#This Row],[Proyecto]],E$2:E3130)</f>
        <v>8791</v>
      </c>
    </row>
    <row r="3131" spans="1:10" x14ac:dyDescent="0.25">
      <c r="A3131" s="167">
        <v>45230</v>
      </c>
      <c r="B3131">
        <v>8</v>
      </c>
      <c r="C3131" t="s">
        <v>77</v>
      </c>
      <c r="D3131">
        <v>0</v>
      </c>
      <c r="E3131">
        <v>0</v>
      </c>
      <c r="F3131">
        <v>0</v>
      </c>
      <c r="G3131">
        <f>SUMIF(C$2:C3131,Historico_y_Forms[[#This Row],[Proyecto]],D$2:D3131)</f>
        <v>190</v>
      </c>
      <c r="H3131">
        <f>SUMIF(C$2:C3131,Historico_y_Forms[[#This Row],[Proyecto]],F$2:F3131)</f>
        <v>37</v>
      </c>
      <c r="I313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131">
        <f>SUMIF(C$2:C3131,Historico_y_Forms[[#This Row],[Proyecto]],E$2:E3131)</f>
        <v>168</v>
      </c>
    </row>
    <row r="3132" spans="1:10" x14ac:dyDescent="0.25">
      <c r="A3132" s="167">
        <v>45230</v>
      </c>
      <c r="B3132">
        <v>18</v>
      </c>
      <c r="C3132" t="s">
        <v>152</v>
      </c>
      <c r="D3132">
        <v>0</v>
      </c>
      <c r="E3132">
        <v>0</v>
      </c>
      <c r="F3132">
        <v>0</v>
      </c>
      <c r="G3132">
        <f>SUMIF(C$2:C3132,Historico_y_Forms[[#This Row],[Proyecto]],D$2:D3132)</f>
        <v>174</v>
      </c>
      <c r="H3132">
        <f>SUMIF(C$2:C3132,Historico_y_Forms[[#This Row],[Proyecto]],F$2:F3132)</f>
        <v>10</v>
      </c>
      <c r="I313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32">
        <f>SUMIF(C$2:C3132,Historico_y_Forms[[#This Row],[Proyecto]],E$2:E3132)</f>
        <v>176</v>
      </c>
    </row>
    <row r="3133" spans="1:10" x14ac:dyDescent="0.25">
      <c r="A3133" s="167">
        <v>45230</v>
      </c>
      <c r="B3133">
        <v>19</v>
      </c>
      <c r="C3133" t="s">
        <v>138</v>
      </c>
      <c r="D3133">
        <v>0</v>
      </c>
      <c r="E3133">
        <v>0</v>
      </c>
      <c r="F3133">
        <v>0</v>
      </c>
      <c r="G3133">
        <f>SUMIF(C$2:C3133,Historico_y_Forms[[#This Row],[Proyecto]],D$2:D3133)</f>
        <v>202</v>
      </c>
      <c r="H3133">
        <f>SUMIF(C$2:C3133,Historico_y_Forms[[#This Row],[Proyecto]],F$2:F3133)</f>
        <v>26</v>
      </c>
      <c r="I31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3">
        <f>SUMIF(C$2:C3133,Historico_y_Forms[[#This Row],[Proyecto]],E$2:E3133)</f>
        <v>176</v>
      </c>
    </row>
    <row r="3134" spans="1:10" x14ac:dyDescent="0.25">
      <c r="A3134" s="167">
        <v>45230</v>
      </c>
      <c r="B3134">
        <v>20</v>
      </c>
      <c r="C3134" t="s">
        <v>88</v>
      </c>
      <c r="D3134">
        <v>0</v>
      </c>
      <c r="E3134">
        <v>2</v>
      </c>
      <c r="F3134">
        <v>0</v>
      </c>
      <c r="G3134">
        <f>SUMIF(C$2:C3134,Historico_y_Forms[[#This Row],[Proyecto]],D$2:D3134)</f>
        <v>204</v>
      </c>
      <c r="H3134">
        <f>SUMIF(C$2:C3134,Historico_y_Forms[[#This Row],[Proyecto]],F$2:F3134)</f>
        <v>50</v>
      </c>
      <c r="I313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134">
        <f>SUMIF(C$2:C3134,Historico_y_Forms[[#This Row],[Proyecto]],E$2:E3134)</f>
        <v>166</v>
      </c>
    </row>
    <row r="3135" spans="1:10" x14ac:dyDescent="0.25">
      <c r="A3135" s="167">
        <v>45230</v>
      </c>
      <c r="B3135">
        <v>45</v>
      </c>
      <c r="C3135" t="s">
        <v>155</v>
      </c>
      <c r="D3135">
        <v>0</v>
      </c>
      <c r="E3135">
        <v>0</v>
      </c>
      <c r="F3135">
        <v>0</v>
      </c>
      <c r="G3135">
        <f>SUMIF(C$2:C3135,Historico_y_Forms[[#This Row],[Proyecto]],D$2:D3135)</f>
        <v>133</v>
      </c>
      <c r="H3135">
        <f>SUMIF(C$2:C3135,Historico_y_Forms[[#This Row],[Proyecto]],F$2:F3135)</f>
        <v>2</v>
      </c>
      <c r="I313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135">
        <f>SUMIF(C$2:C3135,Historico_y_Forms[[#This Row],[Proyecto]],E$2:E3135)</f>
        <v>0</v>
      </c>
    </row>
    <row r="3136" spans="1:10" x14ac:dyDescent="0.25">
      <c r="A3136" s="167">
        <v>45230</v>
      </c>
      <c r="B3136">
        <v>31</v>
      </c>
      <c r="C3136" t="s">
        <v>97</v>
      </c>
      <c r="D3136">
        <v>58</v>
      </c>
      <c r="E3136">
        <v>18</v>
      </c>
      <c r="F3136">
        <v>0</v>
      </c>
      <c r="G3136">
        <f>SUMIF(C$2:C3136,Historico_y_Forms[[#This Row],[Proyecto]],D$2:D3136)</f>
        <v>105</v>
      </c>
      <c r="H3136">
        <f>SUMIF(C$2:C3136,Historico_y_Forms[[#This Row],[Proyecto]],F$2:F3136)</f>
        <v>0</v>
      </c>
      <c r="I3136">
        <f>VLOOKUP(Historico_y_Forms[[#This Row],[Proyecto]],Dim_Proyectos[[#All],[Proyecto]:[Fecha de terminacion]],5,0)-Historico_y_Forms[[#This Row],[Ventas acumuladas]]+Historico_y_Forms[[#This Row],[Desistimientos acumulados]]</f>
        <v>77</v>
      </c>
      <c r="J3136">
        <f>SUMIF(C$2:C3136,Historico_y_Forms[[#This Row],[Proyecto]],E$2:E3136)</f>
        <v>36</v>
      </c>
    </row>
    <row r="3137" spans="1:10" x14ac:dyDescent="0.25">
      <c r="A3137" s="167">
        <v>45230</v>
      </c>
      <c r="B3137">
        <v>32</v>
      </c>
      <c r="C3137" t="s">
        <v>100</v>
      </c>
      <c r="D3137">
        <v>0</v>
      </c>
      <c r="E3137">
        <v>2</v>
      </c>
      <c r="F3137">
        <v>0</v>
      </c>
      <c r="G3137">
        <f>SUMIF(C$2:C3137,Historico_y_Forms[[#This Row],[Proyecto]],D$2:D3137)</f>
        <v>182</v>
      </c>
      <c r="H3137">
        <f>SUMIF(C$2:C3137,Historico_y_Forms[[#This Row],[Proyecto]],F$2:F3137)</f>
        <v>0</v>
      </c>
      <c r="I31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7">
        <f>SUMIF(C$2:C3137,Historico_y_Forms[[#This Row],[Proyecto]],E$2:E3137)</f>
        <v>182</v>
      </c>
    </row>
    <row r="3138" spans="1:10" x14ac:dyDescent="0.25">
      <c r="A3138" s="167">
        <v>45230</v>
      </c>
      <c r="B3138">
        <v>33</v>
      </c>
      <c r="C3138" t="s">
        <v>101</v>
      </c>
      <c r="D3138">
        <v>0</v>
      </c>
      <c r="E3138">
        <v>2</v>
      </c>
      <c r="F3138">
        <v>0</v>
      </c>
      <c r="G3138">
        <f>SUMIF(C$2:C3138,Historico_y_Forms[[#This Row],[Proyecto]],D$2:D3138)</f>
        <v>189</v>
      </c>
      <c r="H3138">
        <f>SUMIF(C$2:C3138,Historico_y_Forms[[#This Row],[Proyecto]],F$2:F3138)</f>
        <v>7</v>
      </c>
      <c r="I31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8">
        <f>SUMIF(C$2:C3138,Historico_y_Forms[[#This Row],[Proyecto]],E$2:E3138)</f>
        <v>162</v>
      </c>
    </row>
    <row r="3139" spans="1:10" x14ac:dyDescent="0.25">
      <c r="A3139" s="167">
        <v>45230</v>
      </c>
      <c r="B3139">
        <v>34</v>
      </c>
      <c r="C3139" t="s">
        <v>102</v>
      </c>
      <c r="D3139">
        <v>8</v>
      </c>
      <c r="E3139">
        <v>0</v>
      </c>
      <c r="F3139">
        <v>10</v>
      </c>
      <c r="G3139">
        <f>SUMIF(C$2:C3139,Historico_y_Forms[[#This Row],[Proyecto]],D$2:D3139)</f>
        <v>200</v>
      </c>
      <c r="H3139">
        <f>SUMIF(C$2:C3139,Historico_y_Forms[[#This Row],[Proyecto]],F$2:F3139)</f>
        <v>16</v>
      </c>
      <c r="I31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39">
        <f>SUMIF(C$2:C3139,Historico_y_Forms[[#This Row],[Proyecto]],E$2:E3139)</f>
        <v>184</v>
      </c>
    </row>
    <row r="3140" spans="1:10" x14ac:dyDescent="0.25">
      <c r="A3140" s="167">
        <v>45230</v>
      </c>
      <c r="B3140">
        <v>29</v>
      </c>
      <c r="C3140" t="s">
        <v>32</v>
      </c>
      <c r="D3140">
        <v>9</v>
      </c>
      <c r="E3140">
        <v>10</v>
      </c>
      <c r="F3140">
        <v>0</v>
      </c>
      <c r="G3140">
        <f>SUMIF(C$2:C3140,Historico_y_Forms[[#This Row],[Proyecto]],D$2:D3140)</f>
        <v>9</v>
      </c>
      <c r="H3140">
        <f>SUMIF(C$2:C3140,Historico_y_Forms[[#This Row],[Proyecto]],F$2:F3140)</f>
        <v>0</v>
      </c>
      <c r="I3140">
        <f>VLOOKUP(Historico_y_Forms[[#This Row],[Proyecto]],Dim_Proyectos[[#All],[Proyecto]:[Fecha de terminacion]],5,0)-Historico_y_Forms[[#This Row],[Ventas acumuladas]]+Historico_y_Forms[[#This Row],[Desistimientos acumulados]]</f>
        <v>147</v>
      </c>
      <c r="J3140">
        <f>SUMIF(C$2:C3140,Historico_y_Forms[[#This Row],[Proyecto]],E$2:E3140)</f>
        <v>10</v>
      </c>
    </row>
    <row r="3141" spans="1:10" x14ac:dyDescent="0.25">
      <c r="A3141" s="167">
        <v>45230</v>
      </c>
      <c r="B3141">
        <v>30</v>
      </c>
      <c r="C3141" t="s">
        <v>33</v>
      </c>
      <c r="D3141">
        <v>0</v>
      </c>
      <c r="E3141">
        <v>0</v>
      </c>
      <c r="F3141">
        <v>0</v>
      </c>
      <c r="G3141">
        <f>SUMIF(C$2:C3141,Historico_y_Forms[[#This Row],[Proyecto]],D$2:D3141)</f>
        <v>0</v>
      </c>
      <c r="H3141">
        <f>SUMIF(C$2:C3141,Historico_y_Forms[[#This Row],[Proyecto]],F$2:F3141)</f>
        <v>0</v>
      </c>
      <c r="I314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141">
        <f>SUMIF(C$2:C3141,Historico_y_Forms[[#This Row],[Proyecto]],E$2:E3141)</f>
        <v>0</v>
      </c>
    </row>
    <row r="3142" spans="1:10" x14ac:dyDescent="0.25">
      <c r="A3142" s="167">
        <v>45230</v>
      </c>
      <c r="B3142">
        <v>9</v>
      </c>
      <c r="C3142" t="s">
        <v>130</v>
      </c>
      <c r="D3142">
        <v>1</v>
      </c>
      <c r="E3142">
        <v>7</v>
      </c>
      <c r="F3142">
        <v>0</v>
      </c>
      <c r="G3142">
        <f>SUMIF(C$2:C3142,Historico_y_Forms[[#This Row],[Proyecto]],D$2:D3142)</f>
        <v>220</v>
      </c>
      <c r="H3142">
        <f>SUMIF(C$2:C3142,Historico_y_Forms[[#This Row],[Proyecto]],F$2:F3142)</f>
        <v>14</v>
      </c>
      <c r="I3142">
        <f>VLOOKUP(Historico_y_Forms[[#This Row],[Proyecto]],Dim_Proyectos[[#All],[Proyecto]:[Fecha de terminacion]],5,0)-Historico_y_Forms[[#This Row],[Ventas acumuladas]]+Historico_y_Forms[[#This Row],[Desistimientos acumulados]]</f>
        <v>142</v>
      </c>
      <c r="J3142">
        <f>SUMIF(C$2:C3142,Historico_y_Forms[[#This Row],[Proyecto]],E$2:E3142)</f>
        <v>244</v>
      </c>
    </row>
    <row r="3143" spans="1:10" x14ac:dyDescent="0.25">
      <c r="A3143" s="167">
        <v>45230</v>
      </c>
      <c r="B3143">
        <v>35</v>
      </c>
      <c r="C3143" t="s">
        <v>144</v>
      </c>
      <c r="D3143">
        <v>1</v>
      </c>
      <c r="E3143">
        <v>6</v>
      </c>
      <c r="F3143">
        <v>0</v>
      </c>
      <c r="G3143">
        <f>SUMIF(C$2:C3143,Historico_y_Forms[[#This Row],[Proyecto]],D$2:D3143)</f>
        <v>134</v>
      </c>
      <c r="H3143">
        <f>SUMIF(C$2:C3143,Historico_y_Forms[[#This Row],[Proyecto]],F$2:F3143)</f>
        <v>5</v>
      </c>
      <c r="I3143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143">
        <f>SUMIF(C$2:C3143,Historico_y_Forms[[#This Row],[Proyecto]],E$2:E3143)</f>
        <v>140</v>
      </c>
    </row>
    <row r="3144" spans="1:10" x14ac:dyDescent="0.25">
      <c r="A3144" s="167">
        <v>45230</v>
      </c>
      <c r="B3144">
        <v>42</v>
      </c>
      <c r="C3144" t="s">
        <v>151</v>
      </c>
      <c r="D3144">
        <v>0</v>
      </c>
      <c r="E3144">
        <v>0</v>
      </c>
      <c r="F3144">
        <v>0</v>
      </c>
      <c r="G3144">
        <f>SUMIF(C$2:C3144,Historico_y_Forms[[#This Row],[Proyecto]],D$2:D3144)</f>
        <v>321</v>
      </c>
      <c r="H3144">
        <f>SUMIF(C$2:C3144,Historico_y_Forms[[#This Row],[Proyecto]],F$2:F3144)</f>
        <v>15</v>
      </c>
      <c r="I314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144">
        <f>SUMIF(C$2:C3144,Historico_y_Forms[[#This Row],[Proyecto]],E$2:E3144)</f>
        <v>250</v>
      </c>
    </row>
    <row r="3145" spans="1:10" x14ac:dyDescent="0.25">
      <c r="A3145" s="167">
        <v>45230</v>
      </c>
      <c r="B3145">
        <v>39</v>
      </c>
      <c r="C3145" t="s">
        <v>178</v>
      </c>
      <c r="D3145">
        <v>0</v>
      </c>
      <c r="E3145">
        <v>0</v>
      </c>
      <c r="F3145">
        <v>0</v>
      </c>
      <c r="G3145">
        <f>SUMIF(C$2:C3145,Historico_y_Forms[[#This Row],[Proyecto]],D$2:D3145)</f>
        <v>184</v>
      </c>
      <c r="H3145">
        <f>SUMIF(C$2:C3145,Historico_y_Forms[[#This Row],[Proyecto]],F$2:F3145)</f>
        <v>12</v>
      </c>
      <c r="I314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45">
        <f>SUMIF(C$2:C3145,Historico_y_Forms[[#This Row],[Proyecto]],E$2:E3145)</f>
        <v>149</v>
      </c>
    </row>
    <row r="3146" spans="1:10" x14ac:dyDescent="0.25">
      <c r="A3146" s="167">
        <v>45230</v>
      </c>
      <c r="B3146">
        <v>36</v>
      </c>
      <c r="C3146" t="s">
        <v>145</v>
      </c>
      <c r="D3146">
        <v>0</v>
      </c>
      <c r="E3146">
        <v>0</v>
      </c>
      <c r="F3146">
        <v>0</v>
      </c>
      <c r="G3146">
        <f>SUMIF(C$2:C3146,Historico_y_Forms[[#This Row],[Proyecto]],D$2:D3146)</f>
        <v>243</v>
      </c>
      <c r="H3146">
        <f>SUMIF(C$2:C3146,Historico_y_Forms[[#This Row],[Proyecto]],F$2:F3146)</f>
        <v>11</v>
      </c>
      <c r="I314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46">
        <f>SUMIF(C$2:C3146,Historico_y_Forms[[#This Row],[Proyecto]],E$2:E3146)</f>
        <v>240</v>
      </c>
    </row>
    <row r="3147" spans="1:10" x14ac:dyDescent="0.25">
      <c r="A3147" s="167">
        <v>45230</v>
      </c>
      <c r="B3147">
        <v>43</v>
      </c>
      <c r="C3147" t="s">
        <v>153</v>
      </c>
      <c r="D3147">
        <v>0</v>
      </c>
      <c r="E3147">
        <v>0</v>
      </c>
      <c r="F3147">
        <v>0</v>
      </c>
      <c r="G3147">
        <f>SUMIF(C$2:C3147,Historico_y_Forms[[#This Row],[Proyecto]],D$2:D3147)</f>
        <v>89</v>
      </c>
      <c r="H3147">
        <f>SUMIF(C$2:C3147,Historico_y_Forms[[#This Row],[Proyecto]],F$2:F3147)</f>
        <v>6</v>
      </c>
      <c r="I31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147">
        <f>SUMIF(C$2:C3147,Historico_y_Forms[[#This Row],[Proyecto]],E$2:E3147)</f>
        <v>24</v>
      </c>
    </row>
    <row r="3148" spans="1:10" x14ac:dyDescent="0.25">
      <c r="A3148" s="167">
        <v>45230</v>
      </c>
      <c r="B3148">
        <v>21</v>
      </c>
      <c r="C3148" t="s">
        <v>139</v>
      </c>
      <c r="D3148">
        <v>1</v>
      </c>
      <c r="E3148">
        <v>2</v>
      </c>
      <c r="F3148">
        <v>0</v>
      </c>
      <c r="G3148">
        <f>SUMIF(C$2:C3148,Historico_y_Forms[[#This Row],[Proyecto]],D$2:D3148)</f>
        <v>85</v>
      </c>
      <c r="H3148">
        <f>SUMIF(C$2:C3148,Historico_y_Forms[[#This Row],[Proyecto]],F$2:F3148)</f>
        <v>7</v>
      </c>
      <c r="I314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48">
        <f>SUMIF(C$2:C3148,Historico_y_Forms[[#This Row],[Proyecto]],E$2:E3148)</f>
        <v>75</v>
      </c>
    </row>
    <row r="3149" spans="1:10" x14ac:dyDescent="0.25">
      <c r="A3149" s="167">
        <v>45230</v>
      </c>
      <c r="B3149">
        <v>2</v>
      </c>
      <c r="C3149" t="s">
        <v>51</v>
      </c>
      <c r="D3149">
        <v>4</v>
      </c>
      <c r="E3149">
        <v>0</v>
      </c>
      <c r="F3149">
        <v>6</v>
      </c>
      <c r="G3149">
        <f>SUMIF(C$2:C3149,Historico_y_Forms[[#This Row],[Proyecto]],D$2:D3149)</f>
        <v>341</v>
      </c>
      <c r="H3149">
        <f>SUMIF(C$2:C3149,Historico_y_Forms[[#This Row],[Proyecto]],F$2:F3149)</f>
        <v>133</v>
      </c>
      <c r="I3149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149">
        <f>SUMIF(C$2:C3149,Historico_y_Forms[[#This Row],[Proyecto]],E$2:E3149)</f>
        <v>228</v>
      </c>
    </row>
    <row r="3150" spans="1:10" x14ac:dyDescent="0.25">
      <c r="A3150" s="167">
        <v>45230</v>
      </c>
      <c r="B3150">
        <v>3</v>
      </c>
      <c r="C3150" t="s">
        <v>52</v>
      </c>
      <c r="D3150">
        <v>5</v>
      </c>
      <c r="E3150">
        <v>0</v>
      </c>
      <c r="F3150">
        <v>3</v>
      </c>
      <c r="G3150">
        <f>SUMIF(C$2:C3150,Historico_y_Forms[[#This Row],[Proyecto]],D$2:D3150)</f>
        <v>379</v>
      </c>
      <c r="H3150">
        <f>SUMIF(C$2:C3150,Historico_y_Forms[[#This Row],[Proyecto]],F$2:F3150)</f>
        <v>65</v>
      </c>
      <c r="I3150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3150">
        <f>SUMIF(C$2:C3150,Historico_y_Forms[[#This Row],[Proyecto]],E$2:E3150)</f>
        <v>372</v>
      </c>
    </row>
    <row r="3151" spans="1:10" x14ac:dyDescent="0.25">
      <c r="A3151" s="167">
        <v>45230</v>
      </c>
      <c r="B3151">
        <v>1</v>
      </c>
      <c r="C3151" t="s">
        <v>50</v>
      </c>
      <c r="D3151">
        <v>0</v>
      </c>
      <c r="E3151">
        <v>0</v>
      </c>
      <c r="F3151">
        <v>0</v>
      </c>
      <c r="G3151">
        <f>SUMIF(C$2:C3151,Historico_y_Forms[[#This Row],[Proyecto]],D$2:D3151)</f>
        <v>616</v>
      </c>
      <c r="H3151">
        <f>SUMIF(C$2:C3151,Historico_y_Forms[[#This Row],[Proyecto]],F$2:F3151)</f>
        <v>124</v>
      </c>
      <c r="I31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51">
        <f>SUMIF(C$2:C3151,Historico_y_Forms[[#This Row],[Proyecto]],E$2:E3151)</f>
        <v>492</v>
      </c>
    </row>
    <row r="3152" spans="1:10" x14ac:dyDescent="0.25">
      <c r="A3152" s="167">
        <v>45260</v>
      </c>
      <c r="B3152">
        <v>22</v>
      </c>
      <c r="C3152" t="s">
        <v>140</v>
      </c>
      <c r="D3152">
        <v>0</v>
      </c>
      <c r="E3152">
        <v>0</v>
      </c>
      <c r="F3152">
        <v>0</v>
      </c>
      <c r="G3152">
        <f>SUMIF(C$2:C3152,Historico_y_Forms[[#This Row],[Proyecto]],D$2:D3152)</f>
        <v>42</v>
      </c>
      <c r="H3152">
        <f>SUMIF(C$2:C3152,Historico_y_Forms[[#This Row],[Proyecto]],F$2:F3152)</f>
        <v>42</v>
      </c>
      <c r="I315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52">
        <f>SUMIF(C$2:C3152,Historico_y_Forms[[#This Row],[Proyecto]],E$2:E3152)</f>
        <v>72</v>
      </c>
    </row>
    <row r="3153" spans="1:10" x14ac:dyDescent="0.25">
      <c r="A3153" s="167">
        <v>45260</v>
      </c>
      <c r="B3153">
        <v>16</v>
      </c>
      <c r="C3153" t="s">
        <v>136</v>
      </c>
      <c r="D3153">
        <v>0</v>
      </c>
      <c r="E3153">
        <v>2</v>
      </c>
      <c r="F3153">
        <v>0</v>
      </c>
      <c r="G3153">
        <f>SUMIF(C$2:C3153,Historico_y_Forms[[#This Row],[Proyecto]],D$2:D3153)</f>
        <v>20</v>
      </c>
      <c r="H3153">
        <f>SUMIF(C$2:C3153,Historico_y_Forms[[#This Row],[Proyecto]],F$2:F3153)</f>
        <v>0</v>
      </c>
      <c r="I3153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53">
        <f>SUMIF(C$2:C3153,Historico_y_Forms[[#This Row],[Proyecto]],E$2:E3153)</f>
        <v>18</v>
      </c>
    </row>
    <row r="3154" spans="1:10" x14ac:dyDescent="0.25">
      <c r="A3154" s="167">
        <v>45260</v>
      </c>
      <c r="B3154">
        <v>17</v>
      </c>
      <c r="C3154" t="s">
        <v>137</v>
      </c>
      <c r="D3154">
        <v>0</v>
      </c>
      <c r="E3154">
        <v>1</v>
      </c>
      <c r="F3154">
        <v>0</v>
      </c>
      <c r="G3154">
        <f>SUMIF(C$2:C3154,Historico_y_Forms[[#This Row],[Proyecto]],D$2:D3154)</f>
        <v>11</v>
      </c>
      <c r="H3154">
        <f>SUMIF(C$2:C3154,Historico_y_Forms[[#This Row],[Proyecto]],F$2:F3154)</f>
        <v>0</v>
      </c>
      <c r="I3154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154">
        <f>SUMIF(C$2:C3154,Historico_y_Forms[[#This Row],[Proyecto]],E$2:E3154)</f>
        <v>12</v>
      </c>
    </row>
    <row r="3155" spans="1:10" x14ac:dyDescent="0.25">
      <c r="A3155" s="167">
        <v>45260</v>
      </c>
      <c r="B3155">
        <v>11</v>
      </c>
      <c r="C3155" t="s">
        <v>131</v>
      </c>
      <c r="D3155">
        <v>0</v>
      </c>
      <c r="E3155">
        <v>0</v>
      </c>
      <c r="F3155">
        <v>0</v>
      </c>
      <c r="G3155">
        <f>SUMIF(C$2:C3155,Historico_y_Forms[[#This Row],[Proyecto]],D$2:D3155)</f>
        <v>698</v>
      </c>
      <c r="H3155">
        <f>SUMIF(C$2:C3155,Historico_y_Forms[[#This Row],[Proyecto]],F$2:F3155)</f>
        <v>256</v>
      </c>
      <c r="I3155">
        <f>VLOOKUP(Historico_y_Forms[[#This Row],[Proyecto]],Dim_Proyectos[[#All],[Proyecto]:[Fecha de terminacion]],5,0)-Historico_y_Forms[[#This Row],[Ventas acumuladas]]+Historico_y_Forms[[#This Row],[Desistimientos acumulados]]</f>
        <v>171</v>
      </c>
      <c r="J3155">
        <f>SUMIF(C$2:C3155,Historico_y_Forms[[#This Row],[Proyecto]],E$2:E3155)</f>
        <v>613</v>
      </c>
    </row>
    <row r="3156" spans="1:10" x14ac:dyDescent="0.25">
      <c r="A3156" s="167">
        <v>45260</v>
      </c>
      <c r="B3156">
        <v>40</v>
      </c>
      <c r="C3156" t="s">
        <v>149</v>
      </c>
      <c r="D3156">
        <v>0</v>
      </c>
      <c r="E3156">
        <v>0</v>
      </c>
      <c r="F3156">
        <v>0</v>
      </c>
      <c r="G3156">
        <f>SUMIF(C$2:C3156,Historico_y_Forms[[#This Row],[Proyecto]],D$2:D3156)</f>
        <v>396</v>
      </c>
      <c r="H3156">
        <f>SUMIF(C$2:C3156,Historico_y_Forms[[#This Row],[Proyecto]],F$2:F3156)</f>
        <v>0</v>
      </c>
      <c r="I31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56">
        <f>SUMIF(C$2:C3156,Historico_y_Forms[[#This Row],[Proyecto]],E$2:E3156)</f>
        <v>0</v>
      </c>
    </row>
    <row r="3157" spans="1:10" x14ac:dyDescent="0.25">
      <c r="A3157" s="167">
        <v>45260</v>
      </c>
      <c r="B3157">
        <v>12</v>
      </c>
      <c r="C3157" t="s">
        <v>132</v>
      </c>
      <c r="D3157">
        <v>5</v>
      </c>
      <c r="E3157">
        <v>10</v>
      </c>
      <c r="F3157">
        <v>0</v>
      </c>
      <c r="G3157">
        <f>SUMIF(C$2:C3157,Historico_y_Forms[[#This Row],[Proyecto]],D$2:D3157)</f>
        <v>149</v>
      </c>
      <c r="H3157">
        <f>SUMIF(C$2:C3157,Historico_y_Forms[[#This Row],[Proyecto]],F$2:F3157)</f>
        <v>10</v>
      </c>
      <c r="I3157">
        <f>VLOOKUP(Historico_y_Forms[[#This Row],[Proyecto]],Dim_Proyectos[[#All],[Proyecto]:[Fecha de terminacion]],5,0)-Historico_y_Forms[[#This Row],[Ventas acumuladas]]+Historico_y_Forms[[#This Row],[Desistimientos acumulados]]</f>
        <v>201</v>
      </c>
      <c r="J3157">
        <f>SUMIF(C$2:C3157,Historico_y_Forms[[#This Row],[Proyecto]],E$2:E3157)</f>
        <v>230</v>
      </c>
    </row>
    <row r="3158" spans="1:10" x14ac:dyDescent="0.25">
      <c r="A3158" s="167">
        <v>45260</v>
      </c>
      <c r="B3158">
        <v>13</v>
      </c>
      <c r="C3158" t="s">
        <v>133</v>
      </c>
      <c r="D3158">
        <v>0</v>
      </c>
      <c r="E3158">
        <v>0</v>
      </c>
      <c r="F3158">
        <v>2</v>
      </c>
      <c r="G3158">
        <f>SUMIF(C$2:C3158,Historico_y_Forms[[#This Row],[Proyecto]],D$2:D3158)</f>
        <v>379</v>
      </c>
      <c r="H3158">
        <f>SUMIF(C$2:C3158,Historico_y_Forms[[#This Row],[Proyecto]],F$2:F3158)</f>
        <v>110</v>
      </c>
      <c r="I3158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3158">
        <f>SUMIF(C$2:C3158,Historico_y_Forms[[#This Row],[Proyecto]],E$2:E3158)</f>
        <v>299</v>
      </c>
    </row>
    <row r="3159" spans="1:10" x14ac:dyDescent="0.25">
      <c r="A3159" s="167">
        <v>45260</v>
      </c>
      <c r="B3159">
        <v>14</v>
      </c>
      <c r="C3159" t="s">
        <v>134</v>
      </c>
      <c r="D3159">
        <v>2</v>
      </c>
      <c r="E3159">
        <v>0</v>
      </c>
      <c r="F3159">
        <v>2</v>
      </c>
      <c r="G3159">
        <f>SUMIF(C$2:C3159,Historico_y_Forms[[#This Row],[Proyecto]],D$2:D3159)</f>
        <v>212</v>
      </c>
      <c r="H3159">
        <f>SUMIF(C$2:C3159,Historico_y_Forms[[#This Row],[Proyecto]],F$2:F3159)</f>
        <v>43</v>
      </c>
      <c r="I315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159">
        <f>SUMIF(C$2:C3159,Historico_y_Forms[[#This Row],[Proyecto]],E$2:E3159)</f>
        <v>180</v>
      </c>
    </row>
    <row r="3160" spans="1:10" x14ac:dyDescent="0.25">
      <c r="A3160" s="167">
        <v>45260</v>
      </c>
      <c r="B3160">
        <v>15</v>
      </c>
      <c r="C3160" t="s">
        <v>135</v>
      </c>
      <c r="D3160">
        <v>8</v>
      </c>
      <c r="E3160">
        <v>10</v>
      </c>
      <c r="F3160">
        <v>3</v>
      </c>
      <c r="G3160">
        <f>SUMIF(C$2:C3160,Historico_y_Forms[[#This Row],[Proyecto]],D$2:D3160)</f>
        <v>161</v>
      </c>
      <c r="H3160">
        <f>SUMIF(C$2:C3160,Historico_y_Forms[[#This Row],[Proyecto]],F$2:F3160)</f>
        <v>21</v>
      </c>
      <c r="I3160">
        <f>VLOOKUP(Historico_y_Forms[[#This Row],[Proyecto]],Dim_Proyectos[[#All],[Proyecto]:[Fecha de terminacion]],5,0)-Historico_y_Forms[[#This Row],[Ventas acumuladas]]+Historico_y_Forms[[#This Row],[Desistimientos acumulados]]</f>
        <v>164</v>
      </c>
      <c r="J3160">
        <f>SUMIF(C$2:C3160,Historico_y_Forms[[#This Row],[Proyecto]],E$2:E3160)</f>
        <v>197</v>
      </c>
    </row>
    <row r="3161" spans="1:10" x14ac:dyDescent="0.25">
      <c r="A3161" s="167">
        <v>45260</v>
      </c>
      <c r="B3161">
        <v>41</v>
      </c>
      <c r="C3161" t="s">
        <v>150</v>
      </c>
      <c r="D3161">
        <v>0</v>
      </c>
      <c r="E3161">
        <v>0</v>
      </c>
      <c r="F3161">
        <v>0</v>
      </c>
      <c r="G3161">
        <f>SUMIF(C$2:C3161,Historico_y_Forms[[#This Row],[Proyecto]],D$2:D3161)</f>
        <v>158</v>
      </c>
      <c r="H3161">
        <f>SUMIF(C$2:C3161,Historico_y_Forms[[#This Row],[Proyecto]],F$2:F3161)</f>
        <v>2</v>
      </c>
      <c r="I31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61">
        <f>SUMIF(C$2:C3161,Historico_y_Forms[[#This Row],[Proyecto]],E$2:E3161)</f>
        <v>156</v>
      </c>
    </row>
    <row r="3162" spans="1:10" x14ac:dyDescent="0.25">
      <c r="A3162" s="167">
        <v>45260</v>
      </c>
      <c r="B3162">
        <v>10</v>
      </c>
      <c r="C3162" t="s">
        <v>81</v>
      </c>
      <c r="D3162">
        <v>0</v>
      </c>
      <c r="E3162">
        <v>0</v>
      </c>
      <c r="F3162">
        <v>2</v>
      </c>
      <c r="G3162">
        <f>SUMIF(C$2:C3162,Historico_y_Forms[[#This Row],[Proyecto]],D$2:D3162)</f>
        <v>220</v>
      </c>
      <c r="H3162">
        <f>SUMIF(C$2:C3162,Historico_y_Forms[[#This Row],[Proyecto]],F$2:F3162)</f>
        <v>59</v>
      </c>
      <c r="I3162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3162">
        <f>SUMIF(C$2:C3162,Historico_y_Forms[[#This Row],[Proyecto]],E$2:E3162)</f>
        <v>190</v>
      </c>
    </row>
    <row r="3163" spans="1:10" x14ac:dyDescent="0.25">
      <c r="A3163" s="167">
        <v>45260</v>
      </c>
      <c r="B3163">
        <v>23</v>
      </c>
      <c r="C3163" t="s">
        <v>142</v>
      </c>
      <c r="D3163">
        <v>0</v>
      </c>
      <c r="E3163">
        <v>0</v>
      </c>
      <c r="F3163">
        <v>0</v>
      </c>
      <c r="G3163">
        <f>SUMIF(C$2:C3163,Historico_y_Forms[[#This Row],[Proyecto]],D$2:D3163)</f>
        <v>105</v>
      </c>
      <c r="H3163">
        <f>SUMIF(C$2:C3163,Historico_y_Forms[[#This Row],[Proyecto]],F$2:F3163)</f>
        <v>4</v>
      </c>
      <c r="I316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63">
        <f>SUMIF(C$2:C3163,Historico_y_Forms[[#This Row],[Proyecto]],E$2:E3163)</f>
        <v>0</v>
      </c>
    </row>
    <row r="3164" spans="1:10" x14ac:dyDescent="0.25">
      <c r="A3164" s="167">
        <v>45260</v>
      </c>
      <c r="B3164">
        <v>24</v>
      </c>
      <c r="C3164" t="s">
        <v>143</v>
      </c>
      <c r="D3164">
        <v>0</v>
      </c>
      <c r="E3164">
        <v>0</v>
      </c>
      <c r="F3164">
        <v>0</v>
      </c>
      <c r="G3164">
        <f>SUMIF(C$2:C3164,Historico_y_Forms[[#This Row],[Proyecto]],D$2:D3164)</f>
        <v>125</v>
      </c>
      <c r="H3164">
        <f>SUMIF(C$2:C3164,Historico_y_Forms[[#This Row],[Proyecto]],F$2:F3164)</f>
        <v>23</v>
      </c>
      <c r="I316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64">
        <f>SUMIF(C$2:C3164,Historico_y_Forms[[#This Row],[Proyecto]],E$2:E3164)</f>
        <v>102</v>
      </c>
    </row>
    <row r="3165" spans="1:10" x14ac:dyDescent="0.25">
      <c r="A3165" s="167">
        <v>45260</v>
      </c>
      <c r="B3165">
        <v>25</v>
      </c>
      <c r="C3165" t="s">
        <v>92</v>
      </c>
      <c r="D3165">
        <v>4</v>
      </c>
      <c r="E3165">
        <v>2</v>
      </c>
      <c r="F3165">
        <v>0</v>
      </c>
      <c r="G3165">
        <f>SUMIF(C$2:C3165,Historico_y_Forms[[#This Row],[Proyecto]],D$2:D3165)</f>
        <v>79</v>
      </c>
      <c r="H3165">
        <f>SUMIF(C$2:C3165,Historico_y_Forms[[#This Row],[Proyecto]],F$2:F3165)</f>
        <v>1</v>
      </c>
      <c r="I3165">
        <f>VLOOKUP(Historico_y_Forms[[#This Row],[Proyecto]],Dim_Proyectos[[#All],[Proyecto]:[Fecha de terminacion]],5,0)-Historico_y_Forms[[#This Row],[Ventas acumuladas]]+Historico_y_Forms[[#This Row],[Desistimientos acumulados]]</f>
        <v>42</v>
      </c>
      <c r="J3165">
        <f>SUMIF(C$2:C3165,Historico_y_Forms[[#This Row],[Proyecto]],E$2:E3165)</f>
        <v>58</v>
      </c>
    </row>
    <row r="3166" spans="1:10" x14ac:dyDescent="0.25">
      <c r="A3166" s="167">
        <v>45260</v>
      </c>
      <c r="B3166">
        <v>26</v>
      </c>
      <c r="C3166" t="s">
        <v>141</v>
      </c>
      <c r="D3166">
        <v>0</v>
      </c>
      <c r="E3166">
        <v>1</v>
      </c>
      <c r="F3166">
        <v>0</v>
      </c>
      <c r="G3166">
        <f>SUMIF(C$2:C3166,Historico_y_Forms[[#This Row],[Proyecto]],D$2:D3166)</f>
        <v>117</v>
      </c>
      <c r="H3166">
        <f>SUMIF(C$2:C3166,Historico_y_Forms[[#This Row],[Proyecto]],F$2:F3166)</f>
        <v>1</v>
      </c>
      <c r="I316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166">
        <f>SUMIF(C$2:C3166,Historico_y_Forms[[#This Row],[Proyecto]],E$2:E3166)</f>
        <v>111</v>
      </c>
    </row>
    <row r="3167" spans="1:10" x14ac:dyDescent="0.25">
      <c r="A3167" s="167">
        <v>45260</v>
      </c>
      <c r="B3167">
        <v>7</v>
      </c>
      <c r="C3167" t="s">
        <v>128</v>
      </c>
      <c r="D3167">
        <v>0</v>
      </c>
      <c r="E3167">
        <v>0</v>
      </c>
      <c r="F3167">
        <v>2</v>
      </c>
      <c r="G3167">
        <f>SUMIF(C$2:C3167,Historico_y_Forms[[#This Row],[Proyecto]],D$2:D3167)</f>
        <v>176</v>
      </c>
      <c r="H3167">
        <f>SUMIF(C$2:C3167,Historico_y_Forms[[#This Row],[Proyecto]],F$2:F3167)</f>
        <v>20</v>
      </c>
      <c r="I3167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167">
        <f>SUMIF(C$2:C3167,Historico_y_Forms[[#This Row],[Proyecto]],E$2:E3167)</f>
        <v>160</v>
      </c>
    </row>
    <row r="3168" spans="1:10" x14ac:dyDescent="0.25">
      <c r="A3168" s="167">
        <v>45260</v>
      </c>
      <c r="B3168">
        <v>27</v>
      </c>
      <c r="C3168" t="s">
        <v>30</v>
      </c>
      <c r="D3168">
        <v>8</v>
      </c>
      <c r="E3168">
        <v>5</v>
      </c>
      <c r="F3168">
        <v>0</v>
      </c>
      <c r="G3168">
        <f>SUMIF(C$2:C3168,Historico_y_Forms[[#This Row],[Proyecto]],D$2:D3168)</f>
        <v>12</v>
      </c>
      <c r="H3168">
        <f>SUMIF(C$2:C3168,Historico_y_Forms[[#This Row],[Proyecto]],F$2:F3168)</f>
        <v>0</v>
      </c>
      <c r="I3168">
        <f>VLOOKUP(Historico_y_Forms[[#This Row],[Proyecto]],Dim_Proyectos[[#All],[Proyecto]:[Fecha de terminacion]],5,0)-Historico_y_Forms[[#This Row],[Ventas acumuladas]]+Historico_y_Forms[[#This Row],[Desistimientos acumulados]]</f>
        <v>118</v>
      </c>
      <c r="J3168">
        <f>SUMIF(C$2:C3168,Historico_y_Forms[[#This Row],[Proyecto]],E$2:E3168)</f>
        <v>11</v>
      </c>
    </row>
    <row r="3169" spans="1:10" x14ac:dyDescent="0.25">
      <c r="A3169" s="167">
        <v>45260</v>
      </c>
      <c r="B3169">
        <v>28</v>
      </c>
      <c r="C3169" t="s">
        <v>31</v>
      </c>
      <c r="D3169">
        <v>0</v>
      </c>
      <c r="E3169">
        <v>0</v>
      </c>
      <c r="F3169">
        <v>0</v>
      </c>
      <c r="G3169">
        <f>SUMIF(C$2:C3169,Historico_y_Forms[[#This Row],[Proyecto]],D$2:D3169)</f>
        <v>0</v>
      </c>
      <c r="H3169">
        <f>SUMIF(C$2:C3169,Historico_y_Forms[[#This Row],[Proyecto]],F$2:F3169)</f>
        <v>0</v>
      </c>
      <c r="I316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69">
        <f>SUMIF(C$2:C3169,Historico_y_Forms[[#This Row],[Proyecto]],E$2:E3169)</f>
        <v>0</v>
      </c>
    </row>
    <row r="3170" spans="1:10" x14ac:dyDescent="0.25">
      <c r="A3170" s="167">
        <v>45260</v>
      </c>
      <c r="B3170">
        <v>44</v>
      </c>
      <c r="C3170" t="s">
        <v>154</v>
      </c>
      <c r="D3170">
        <v>0</v>
      </c>
      <c r="E3170">
        <v>0</v>
      </c>
      <c r="F3170">
        <v>0</v>
      </c>
      <c r="G3170">
        <f>SUMIF(C$2:C3170,Historico_y_Forms[[#This Row],[Proyecto]],D$2:D3170)</f>
        <v>100</v>
      </c>
      <c r="H3170">
        <f>SUMIF(C$2:C3170,Historico_y_Forms[[#This Row],[Proyecto]],F$2:F3170)</f>
        <v>11</v>
      </c>
      <c r="I317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170">
        <f>SUMIF(C$2:C3170,Historico_y_Forms[[#This Row],[Proyecto]],E$2:E3170)</f>
        <v>96</v>
      </c>
    </row>
    <row r="3171" spans="1:10" x14ac:dyDescent="0.25">
      <c r="A3171" s="167">
        <v>45260</v>
      </c>
      <c r="B3171">
        <v>37</v>
      </c>
      <c r="C3171" t="s">
        <v>146</v>
      </c>
      <c r="D3171">
        <v>0</v>
      </c>
      <c r="E3171">
        <v>0</v>
      </c>
      <c r="F3171">
        <v>0</v>
      </c>
      <c r="G3171">
        <f>SUMIF(C$2:C3171,Historico_y_Forms[[#This Row],[Proyecto]],D$2:D3171)</f>
        <v>195</v>
      </c>
      <c r="H3171">
        <f>SUMIF(C$2:C3171,Historico_y_Forms[[#This Row],[Proyecto]],F$2:F3171)</f>
        <v>1</v>
      </c>
      <c r="I317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171">
        <f>SUMIF(C$2:C3171,Historico_y_Forms[[#This Row],[Proyecto]],E$2:E3171)</f>
        <v>196</v>
      </c>
    </row>
    <row r="3172" spans="1:10" x14ac:dyDescent="0.25">
      <c r="A3172" s="167">
        <v>45260</v>
      </c>
      <c r="B3172">
        <v>6</v>
      </c>
      <c r="C3172" t="s">
        <v>127</v>
      </c>
      <c r="D3172">
        <v>0</v>
      </c>
      <c r="E3172">
        <v>0</v>
      </c>
      <c r="F3172">
        <v>0</v>
      </c>
      <c r="G3172">
        <f>SUMIF(C$2:C3172,Historico_y_Forms[[#This Row],[Proyecto]],D$2:D3172)</f>
        <v>224</v>
      </c>
      <c r="H3172">
        <f>SUMIF(C$2:C3172,Historico_y_Forms[[#This Row],[Proyecto]],F$2:F3172)</f>
        <v>44</v>
      </c>
      <c r="I317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2">
        <f>SUMIF(C$2:C3172,Historico_y_Forms[[#This Row],[Proyecto]],E$2:E3172)</f>
        <v>180</v>
      </c>
    </row>
    <row r="3173" spans="1:10" x14ac:dyDescent="0.25">
      <c r="A3173" s="167">
        <v>45260</v>
      </c>
      <c r="B3173">
        <v>5</v>
      </c>
      <c r="C3173" t="s">
        <v>125</v>
      </c>
      <c r="D3173">
        <v>0</v>
      </c>
      <c r="E3173">
        <v>0</v>
      </c>
      <c r="F3173">
        <v>0</v>
      </c>
      <c r="G3173">
        <f>SUMIF(C$2:C3173,Historico_y_Forms[[#This Row],[Proyecto]],D$2:D3173)</f>
        <v>247</v>
      </c>
      <c r="H3173">
        <f>SUMIF(C$2:C3173,Historico_y_Forms[[#This Row],[Proyecto]],F$2:F3173)</f>
        <v>31</v>
      </c>
      <c r="I31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3">
        <f>SUMIF(C$2:C3173,Historico_y_Forms[[#This Row],[Proyecto]],E$2:E3173)</f>
        <v>216</v>
      </c>
    </row>
    <row r="3174" spans="1:10" x14ac:dyDescent="0.25">
      <c r="A3174" s="167">
        <v>45260</v>
      </c>
      <c r="B3174">
        <v>38</v>
      </c>
      <c r="C3174" t="s">
        <v>147</v>
      </c>
      <c r="D3174">
        <v>0</v>
      </c>
      <c r="E3174">
        <v>0</v>
      </c>
      <c r="F3174">
        <v>0</v>
      </c>
      <c r="G3174">
        <f>SUMIF(C$2:C3174,Historico_y_Forms[[#This Row],[Proyecto]],D$2:D3174)</f>
        <v>196</v>
      </c>
      <c r="H3174">
        <f>SUMIF(C$2:C3174,Historico_y_Forms[[#This Row],[Proyecto]],F$2:F3174)</f>
        <v>5</v>
      </c>
      <c r="I31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174">
        <f>SUMIF(C$2:C3174,Historico_y_Forms[[#This Row],[Proyecto]],E$2:E3174)</f>
        <v>0</v>
      </c>
    </row>
    <row r="3175" spans="1:10" x14ac:dyDescent="0.25">
      <c r="A3175" s="167">
        <v>45260</v>
      </c>
      <c r="B3175">
        <v>4</v>
      </c>
      <c r="C3175" t="s">
        <v>126</v>
      </c>
      <c r="D3175">
        <v>0</v>
      </c>
      <c r="E3175">
        <v>0</v>
      </c>
      <c r="F3175">
        <v>0</v>
      </c>
      <c r="G3175">
        <f>SUMIF(C$2:C3175,Historico_y_Forms[[#This Row],[Proyecto]],D$2:D3175)</f>
        <v>289</v>
      </c>
      <c r="H3175">
        <f>SUMIF(C$2:C3175,Historico_y_Forms[[#This Row],[Proyecto]],F$2:F3175)</f>
        <v>49</v>
      </c>
      <c r="I317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5">
        <f>SUMIF(C$2:C3175,Historico_y_Forms[[#This Row],[Proyecto]],E$2:E3175)</f>
        <v>8791</v>
      </c>
    </row>
    <row r="3176" spans="1:10" x14ac:dyDescent="0.25">
      <c r="A3176" s="167">
        <v>45260</v>
      </c>
      <c r="B3176">
        <v>8</v>
      </c>
      <c r="C3176" t="s">
        <v>77</v>
      </c>
      <c r="D3176">
        <v>0</v>
      </c>
      <c r="E3176">
        <v>0</v>
      </c>
      <c r="F3176">
        <v>0</v>
      </c>
      <c r="G3176">
        <f>SUMIF(C$2:C3176,Historico_y_Forms[[#This Row],[Proyecto]],D$2:D3176)</f>
        <v>190</v>
      </c>
      <c r="H3176">
        <f>SUMIF(C$2:C3176,Historico_y_Forms[[#This Row],[Proyecto]],F$2:F3176)</f>
        <v>37</v>
      </c>
      <c r="I317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176">
        <f>SUMIF(C$2:C3176,Historico_y_Forms[[#This Row],[Proyecto]],E$2:E3176)</f>
        <v>168</v>
      </c>
    </row>
    <row r="3177" spans="1:10" x14ac:dyDescent="0.25">
      <c r="A3177" s="167">
        <v>45260</v>
      </c>
      <c r="B3177">
        <v>18</v>
      </c>
      <c r="C3177" t="s">
        <v>152</v>
      </c>
      <c r="D3177">
        <v>0</v>
      </c>
      <c r="E3177">
        <v>0</v>
      </c>
      <c r="F3177">
        <v>0</v>
      </c>
      <c r="G3177">
        <f>SUMIF(C$2:C3177,Historico_y_Forms[[#This Row],[Proyecto]],D$2:D3177)</f>
        <v>174</v>
      </c>
      <c r="H3177">
        <f>SUMIF(C$2:C3177,Historico_y_Forms[[#This Row],[Proyecto]],F$2:F3177)</f>
        <v>10</v>
      </c>
      <c r="I317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77">
        <f>SUMIF(C$2:C3177,Historico_y_Forms[[#This Row],[Proyecto]],E$2:E3177)</f>
        <v>176</v>
      </c>
    </row>
    <row r="3178" spans="1:10" x14ac:dyDescent="0.25">
      <c r="A3178" s="167">
        <v>45260</v>
      </c>
      <c r="B3178">
        <v>19</v>
      </c>
      <c r="C3178" t="s">
        <v>138</v>
      </c>
      <c r="D3178">
        <v>0</v>
      </c>
      <c r="E3178">
        <v>0</v>
      </c>
      <c r="F3178">
        <v>0</v>
      </c>
      <c r="G3178">
        <f>SUMIF(C$2:C3178,Historico_y_Forms[[#This Row],[Proyecto]],D$2:D3178)</f>
        <v>202</v>
      </c>
      <c r="H3178">
        <f>SUMIF(C$2:C3178,Historico_y_Forms[[#This Row],[Proyecto]],F$2:F3178)</f>
        <v>26</v>
      </c>
      <c r="I31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78">
        <f>SUMIF(C$2:C3178,Historico_y_Forms[[#This Row],[Proyecto]],E$2:E3178)</f>
        <v>176</v>
      </c>
    </row>
    <row r="3179" spans="1:10" x14ac:dyDescent="0.25">
      <c r="A3179" s="167">
        <v>45260</v>
      </c>
      <c r="B3179">
        <v>20</v>
      </c>
      <c r="C3179" t="s">
        <v>88</v>
      </c>
      <c r="D3179">
        <v>0</v>
      </c>
      <c r="E3179">
        <v>1</v>
      </c>
      <c r="F3179">
        <v>1</v>
      </c>
      <c r="G3179">
        <f>SUMIF(C$2:C3179,Historico_y_Forms[[#This Row],[Proyecto]],D$2:D3179)</f>
        <v>204</v>
      </c>
      <c r="H3179">
        <f>SUMIF(C$2:C3179,Historico_y_Forms[[#This Row],[Proyecto]],F$2:F3179)</f>
        <v>51</v>
      </c>
      <c r="I3179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179">
        <f>SUMIF(C$2:C3179,Historico_y_Forms[[#This Row],[Proyecto]],E$2:E3179)</f>
        <v>167</v>
      </c>
    </row>
    <row r="3180" spans="1:10" x14ac:dyDescent="0.25">
      <c r="A3180" s="167">
        <v>45260</v>
      </c>
      <c r="B3180">
        <v>45</v>
      </c>
      <c r="C3180" t="s">
        <v>155</v>
      </c>
      <c r="D3180">
        <v>0</v>
      </c>
      <c r="E3180">
        <v>0</v>
      </c>
      <c r="F3180">
        <v>0</v>
      </c>
      <c r="G3180">
        <f>SUMIF(C$2:C3180,Historico_y_Forms[[#This Row],[Proyecto]],D$2:D3180)</f>
        <v>133</v>
      </c>
      <c r="H3180">
        <f>SUMIF(C$2:C3180,Historico_y_Forms[[#This Row],[Proyecto]],F$2:F3180)</f>
        <v>2</v>
      </c>
      <c r="I318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180">
        <f>SUMIF(C$2:C3180,Historico_y_Forms[[#This Row],[Proyecto]],E$2:E3180)</f>
        <v>0</v>
      </c>
    </row>
    <row r="3181" spans="1:10" x14ac:dyDescent="0.25">
      <c r="A3181" s="167">
        <v>45260</v>
      </c>
      <c r="B3181">
        <v>31</v>
      </c>
      <c r="C3181" t="s">
        <v>97</v>
      </c>
      <c r="D3181">
        <v>40</v>
      </c>
      <c r="E3181">
        <v>18</v>
      </c>
      <c r="F3181">
        <v>0</v>
      </c>
      <c r="G3181">
        <f>SUMIF(C$2:C3181,Historico_y_Forms[[#This Row],[Proyecto]],D$2:D3181)</f>
        <v>145</v>
      </c>
      <c r="H3181">
        <f>SUMIF(C$2:C3181,Historico_y_Forms[[#This Row],[Proyecto]],F$2:F3181)</f>
        <v>0</v>
      </c>
      <c r="I3181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181">
        <f>SUMIF(C$2:C3181,Historico_y_Forms[[#This Row],[Proyecto]],E$2:E3181)</f>
        <v>54</v>
      </c>
    </row>
    <row r="3182" spans="1:10" x14ac:dyDescent="0.25">
      <c r="A3182" s="167">
        <v>45260</v>
      </c>
      <c r="B3182">
        <v>32</v>
      </c>
      <c r="C3182" t="s">
        <v>100</v>
      </c>
      <c r="D3182">
        <v>0</v>
      </c>
      <c r="E3182">
        <v>0</v>
      </c>
      <c r="F3182">
        <v>0</v>
      </c>
      <c r="G3182">
        <f>SUMIF(C$2:C3182,Historico_y_Forms[[#This Row],[Proyecto]],D$2:D3182)</f>
        <v>182</v>
      </c>
      <c r="H3182">
        <f>SUMIF(C$2:C3182,Historico_y_Forms[[#This Row],[Proyecto]],F$2:F3182)</f>
        <v>0</v>
      </c>
      <c r="I31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82">
        <f>SUMIF(C$2:C3182,Historico_y_Forms[[#This Row],[Proyecto]],E$2:E3182)</f>
        <v>182</v>
      </c>
    </row>
    <row r="3183" spans="1:10" x14ac:dyDescent="0.25">
      <c r="A3183" s="167">
        <v>45260</v>
      </c>
      <c r="B3183">
        <v>33</v>
      </c>
      <c r="C3183" t="s">
        <v>101</v>
      </c>
      <c r="D3183">
        <v>0</v>
      </c>
      <c r="E3183">
        <v>2</v>
      </c>
      <c r="F3183">
        <v>0</v>
      </c>
      <c r="G3183">
        <f>SUMIF(C$2:C3183,Historico_y_Forms[[#This Row],[Proyecto]],D$2:D3183)</f>
        <v>189</v>
      </c>
      <c r="H3183">
        <f>SUMIF(C$2:C3183,Historico_y_Forms[[#This Row],[Proyecto]],F$2:F3183)</f>
        <v>7</v>
      </c>
      <c r="I31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83">
        <f>SUMIF(C$2:C3183,Historico_y_Forms[[#This Row],[Proyecto]],E$2:E3183)</f>
        <v>164</v>
      </c>
    </row>
    <row r="3184" spans="1:10" x14ac:dyDescent="0.25">
      <c r="A3184" s="167">
        <v>45260</v>
      </c>
      <c r="B3184">
        <v>34</v>
      </c>
      <c r="C3184" t="s">
        <v>102</v>
      </c>
      <c r="D3184">
        <v>2</v>
      </c>
      <c r="E3184">
        <v>0</v>
      </c>
      <c r="F3184">
        <v>0</v>
      </c>
      <c r="G3184">
        <f>SUMIF(C$2:C3184,Historico_y_Forms[[#This Row],[Proyecto]],D$2:D3184)</f>
        <v>202</v>
      </c>
      <c r="H3184">
        <f>SUMIF(C$2:C3184,Historico_y_Forms[[#This Row],[Proyecto]],F$2:F3184)</f>
        <v>16</v>
      </c>
      <c r="I3184">
        <f>VLOOKUP(Historico_y_Forms[[#This Row],[Proyecto]],Dim_Proyectos[[#All],[Proyecto]:[Fecha de terminacion]],5,0)-Historico_y_Forms[[#This Row],[Ventas acumuladas]]+Historico_y_Forms[[#This Row],[Desistimientos acumulados]]</f>
        <v>-2</v>
      </c>
      <c r="J3184">
        <f>SUMIF(C$2:C3184,Historico_y_Forms[[#This Row],[Proyecto]],E$2:E3184)</f>
        <v>184</v>
      </c>
    </row>
    <row r="3185" spans="1:10" x14ac:dyDescent="0.25">
      <c r="A3185" s="167">
        <v>45260</v>
      </c>
      <c r="B3185">
        <v>29</v>
      </c>
      <c r="C3185" t="s">
        <v>32</v>
      </c>
      <c r="D3185">
        <v>62</v>
      </c>
      <c r="E3185">
        <v>10</v>
      </c>
      <c r="F3185">
        <v>0</v>
      </c>
      <c r="G3185">
        <f>SUMIF(C$2:C3185,Historico_y_Forms[[#This Row],[Proyecto]],D$2:D3185)</f>
        <v>71</v>
      </c>
      <c r="H3185">
        <f>SUMIF(C$2:C3185,Historico_y_Forms[[#This Row],[Proyecto]],F$2:F3185)</f>
        <v>0</v>
      </c>
      <c r="I3185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3185">
        <f>SUMIF(C$2:C3185,Historico_y_Forms[[#This Row],[Proyecto]],E$2:E3185)</f>
        <v>20</v>
      </c>
    </row>
    <row r="3186" spans="1:10" x14ac:dyDescent="0.25">
      <c r="A3186" s="167">
        <v>45260</v>
      </c>
      <c r="B3186">
        <v>30</v>
      </c>
      <c r="C3186" t="s">
        <v>33</v>
      </c>
      <c r="D3186">
        <v>0</v>
      </c>
      <c r="E3186">
        <v>0</v>
      </c>
      <c r="F3186">
        <v>0</v>
      </c>
      <c r="G3186">
        <f>SUMIF(C$2:C3186,Historico_y_Forms[[#This Row],[Proyecto]],D$2:D3186)</f>
        <v>0</v>
      </c>
      <c r="H3186">
        <f>SUMIF(C$2:C3186,Historico_y_Forms[[#This Row],[Proyecto]],F$2:F3186)</f>
        <v>0</v>
      </c>
      <c r="I3186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186">
        <f>SUMIF(C$2:C3186,Historico_y_Forms[[#This Row],[Proyecto]],E$2:E3186)</f>
        <v>0</v>
      </c>
    </row>
    <row r="3187" spans="1:10" x14ac:dyDescent="0.25">
      <c r="A3187" s="167">
        <v>45260</v>
      </c>
      <c r="B3187">
        <v>9</v>
      </c>
      <c r="C3187" t="s">
        <v>130</v>
      </c>
      <c r="D3187">
        <v>1</v>
      </c>
      <c r="E3187">
        <v>7</v>
      </c>
      <c r="F3187">
        <v>0</v>
      </c>
      <c r="G3187">
        <f>SUMIF(C$2:C3187,Historico_y_Forms[[#This Row],[Proyecto]],D$2:D3187)</f>
        <v>221</v>
      </c>
      <c r="H3187">
        <f>SUMIF(C$2:C3187,Historico_y_Forms[[#This Row],[Proyecto]],F$2:F3187)</f>
        <v>14</v>
      </c>
      <c r="I3187">
        <f>VLOOKUP(Historico_y_Forms[[#This Row],[Proyecto]],Dim_Proyectos[[#All],[Proyecto]:[Fecha de terminacion]],5,0)-Historico_y_Forms[[#This Row],[Ventas acumuladas]]+Historico_y_Forms[[#This Row],[Desistimientos acumulados]]</f>
        <v>141</v>
      </c>
      <c r="J3187">
        <f>SUMIF(C$2:C3187,Historico_y_Forms[[#This Row],[Proyecto]],E$2:E3187)</f>
        <v>251</v>
      </c>
    </row>
    <row r="3188" spans="1:10" x14ac:dyDescent="0.25">
      <c r="A3188" s="167">
        <v>45260</v>
      </c>
      <c r="B3188">
        <v>35</v>
      </c>
      <c r="C3188" t="s">
        <v>144</v>
      </c>
      <c r="D3188">
        <v>1</v>
      </c>
      <c r="E3188">
        <v>0</v>
      </c>
      <c r="F3188">
        <v>1</v>
      </c>
      <c r="G3188">
        <f>SUMIF(C$2:C3188,Historico_y_Forms[[#This Row],[Proyecto]],D$2:D3188)</f>
        <v>135</v>
      </c>
      <c r="H3188">
        <f>SUMIF(C$2:C3188,Historico_y_Forms[[#This Row],[Proyecto]],F$2:F3188)</f>
        <v>6</v>
      </c>
      <c r="I3188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188">
        <f>SUMIF(C$2:C3188,Historico_y_Forms[[#This Row],[Proyecto]],E$2:E3188)</f>
        <v>140</v>
      </c>
    </row>
    <row r="3189" spans="1:10" x14ac:dyDescent="0.25">
      <c r="A3189" s="167">
        <v>45260</v>
      </c>
      <c r="B3189">
        <v>42</v>
      </c>
      <c r="C3189" t="s">
        <v>151</v>
      </c>
      <c r="D3189">
        <v>0</v>
      </c>
      <c r="E3189">
        <v>0</v>
      </c>
      <c r="F3189">
        <v>0</v>
      </c>
      <c r="G3189">
        <f>SUMIF(C$2:C3189,Historico_y_Forms[[#This Row],[Proyecto]],D$2:D3189)</f>
        <v>321</v>
      </c>
      <c r="H3189">
        <f>SUMIF(C$2:C3189,Historico_y_Forms[[#This Row],[Proyecto]],F$2:F3189)</f>
        <v>15</v>
      </c>
      <c r="I318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189">
        <f>SUMIF(C$2:C3189,Historico_y_Forms[[#This Row],[Proyecto]],E$2:E3189)</f>
        <v>250</v>
      </c>
    </row>
    <row r="3190" spans="1:10" x14ac:dyDescent="0.25">
      <c r="A3190" s="167">
        <v>45260</v>
      </c>
      <c r="B3190">
        <v>39</v>
      </c>
      <c r="C3190" t="s">
        <v>178</v>
      </c>
      <c r="D3190">
        <v>0</v>
      </c>
      <c r="E3190">
        <v>0</v>
      </c>
      <c r="F3190">
        <v>0</v>
      </c>
      <c r="G3190">
        <f>SUMIF(C$2:C3190,Historico_y_Forms[[#This Row],[Proyecto]],D$2:D3190)</f>
        <v>184</v>
      </c>
      <c r="H3190">
        <f>SUMIF(C$2:C3190,Historico_y_Forms[[#This Row],[Proyecto]],F$2:F3190)</f>
        <v>12</v>
      </c>
      <c r="I319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190">
        <f>SUMIF(C$2:C3190,Historico_y_Forms[[#This Row],[Proyecto]],E$2:E3190)</f>
        <v>149</v>
      </c>
    </row>
    <row r="3191" spans="1:10" x14ac:dyDescent="0.25">
      <c r="A3191" s="167">
        <v>45260</v>
      </c>
      <c r="B3191">
        <v>36</v>
      </c>
      <c r="C3191" t="s">
        <v>145</v>
      </c>
      <c r="D3191">
        <v>0</v>
      </c>
      <c r="E3191">
        <v>0</v>
      </c>
      <c r="F3191">
        <v>0</v>
      </c>
      <c r="G3191">
        <f>SUMIF(C$2:C3191,Historico_y_Forms[[#This Row],[Proyecto]],D$2:D3191)</f>
        <v>243</v>
      </c>
      <c r="H3191">
        <f>SUMIF(C$2:C3191,Historico_y_Forms[[#This Row],[Proyecto]],F$2:F3191)</f>
        <v>11</v>
      </c>
      <c r="I319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91">
        <f>SUMIF(C$2:C3191,Historico_y_Forms[[#This Row],[Proyecto]],E$2:E3191)</f>
        <v>240</v>
      </c>
    </row>
    <row r="3192" spans="1:10" x14ac:dyDescent="0.25">
      <c r="A3192" s="167">
        <v>45260</v>
      </c>
      <c r="B3192">
        <v>43</v>
      </c>
      <c r="C3192" t="s">
        <v>153</v>
      </c>
      <c r="D3192">
        <v>0</v>
      </c>
      <c r="E3192">
        <v>0</v>
      </c>
      <c r="F3192">
        <v>0</v>
      </c>
      <c r="G3192">
        <f>SUMIF(C$2:C3192,Historico_y_Forms[[#This Row],[Proyecto]],D$2:D3192)</f>
        <v>89</v>
      </c>
      <c r="H3192">
        <f>SUMIF(C$2:C3192,Historico_y_Forms[[#This Row],[Proyecto]],F$2:F3192)</f>
        <v>6</v>
      </c>
      <c r="I319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192">
        <f>SUMIF(C$2:C3192,Historico_y_Forms[[#This Row],[Proyecto]],E$2:E3192)</f>
        <v>24</v>
      </c>
    </row>
    <row r="3193" spans="1:10" x14ac:dyDescent="0.25">
      <c r="A3193" s="167">
        <v>45260</v>
      </c>
      <c r="B3193">
        <v>21</v>
      </c>
      <c r="C3193" t="s">
        <v>139</v>
      </c>
      <c r="D3193">
        <v>0</v>
      </c>
      <c r="E3193">
        <v>1</v>
      </c>
      <c r="F3193">
        <v>0</v>
      </c>
      <c r="G3193">
        <f>SUMIF(C$2:C3193,Historico_y_Forms[[#This Row],[Proyecto]],D$2:D3193)</f>
        <v>85</v>
      </c>
      <c r="H3193">
        <f>SUMIF(C$2:C3193,Historico_y_Forms[[#This Row],[Proyecto]],F$2:F3193)</f>
        <v>7</v>
      </c>
      <c r="I319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193">
        <f>SUMIF(C$2:C3193,Historico_y_Forms[[#This Row],[Proyecto]],E$2:E3193)</f>
        <v>76</v>
      </c>
    </row>
    <row r="3194" spans="1:10" x14ac:dyDescent="0.25">
      <c r="A3194" s="167">
        <v>45260</v>
      </c>
      <c r="B3194">
        <v>2</v>
      </c>
      <c r="C3194" t="s">
        <v>51</v>
      </c>
      <c r="D3194">
        <v>3</v>
      </c>
      <c r="E3194">
        <v>0</v>
      </c>
      <c r="F3194">
        <v>0</v>
      </c>
      <c r="G3194">
        <f>SUMIF(C$2:C3194,Historico_y_Forms[[#This Row],[Proyecto]],D$2:D3194)</f>
        <v>344</v>
      </c>
      <c r="H3194">
        <f>SUMIF(C$2:C3194,Historico_y_Forms[[#This Row],[Proyecto]],F$2:F3194)</f>
        <v>133</v>
      </c>
      <c r="I3194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194">
        <f>SUMIF(C$2:C3194,Historico_y_Forms[[#This Row],[Proyecto]],E$2:E3194)</f>
        <v>228</v>
      </c>
    </row>
    <row r="3195" spans="1:10" x14ac:dyDescent="0.25">
      <c r="A3195" s="167">
        <v>45260</v>
      </c>
      <c r="B3195">
        <v>3</v>
      </c>
      <c r="C3195" t="s">
        <v>52</v>
      </c>
      <c r="D3195">
        <v>1</v>
      </c>
      <c r="E3195">
        <v>0</v>
      </c>
      <c r="F3195">
        <v>0</v>
      </c>
      <c r="G3195">
        <f>SUMIF(C$2:C3195,Historico_y_Forms[[#This Row],[Proyecto]],D$2:D3195)</f>
        <v>380</v>
      </c>
      <c r="H3195">
        <f>SUMIF(C$2:C3195,Historico_y_Forms[[#This Row],[Proyecto]],F$2:F3195)</f>
        <v>65</v>
      </c>
      <c r="I3195">
        <f>VLOOKUP(Historico_y_Forms[[#This Row],[Proyecto]],Dim_Proyectos[[#All],[Proyecto]:[Fecha de terminacion]],5,0)-Historico_y_Forms[[#This Row],[Ventas acumuladas]]+Historico_y_Forms[[#This Row],[Desistimientos acumulados]]</f>
        <v>57</v>
      </c>
      <c r="J3195">
        <f>SUMIF(C$2:C3195,Historico_y_Forms[[#This Row],[Proyecto]],E$2:E3195)</f>
        <v>372</v>
      </c>
    </row>
    <row r="3196" spans="1:10" x14ac:dyDescent="0.25">
      <c r="A3196" s="167">
        <v>45260</v>
      </c>
      <c r="B3196">
        <v>1</v>
      </c>
      <c r="C3196" t="s">
        <v>50</v>
      </c>
      <c r="D3196">
        <v>0</v>
      </c>
      <c r="E3196">
        <v>0</v>
      </c>
      <c r="F3196">
        <v>0</v>
      </c>
      <c r="G3196">
        <f>SUMIF(C$2:C3196,Historico_y_Forms[[#This Row],[Proyecto]],D$2:D3196)</f>
        <v>616</v>
      </c>
      <c r="H3196">
        <f>SUMIF(C$2:C3196,Historico_y_Forms[[#This Row],[Proyecto]],F$2:F3196)</f>
        <v>124</v>
      </c>
      <c r="I31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196">
        <f>SUMIF(C$2:C3196,Historico_y_Forms[[#This Row],[Proyecto]],E$2:E3196)</f>
        <v>492</v>
      </c>
    </row>
    <row r="3197" spans="1:10" x14ac:dyDescent="0.25">
      <c r="A3197" s="167">
        <v>45291</v>
      </c>
      <c r="B3197">
        <v>22</v>
      </c>
      <c r="C3197" t="s">
        <v>140</v>
      </c>
      <c r="D3197">
        <v>0</v>
      </c>
      <c r="E3197">
        <v>0</v>
      </c>
      <c r="F3197">
        <v>0</v>
      </c>
      <c r="G3197">
        <f>SUMIF(C$2:C3197,Historico_y_Forms[[#This Row],[Proyecto]],D$2:D3197)</f>
        <v>42</v>
      </c>
      <c r="H3197">
        <f>SUMIF(C$2:C3197,Historico_y_Forms[[#This Row],[Proyecto]],F$2:F3197)</f>
        <v>42</v>
      </c>
      <c r="I319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197">
        <f>SUMIF(C$2:C3197,Historico_y_Forms[[#This Row],[Proyecto]],E$2:E3197)</f>
        <v>72</v>
      </c>
    </row>
    <row r="3198" spans="1:10" x14ac:dyDescent="0.25">
      <c r="A3198" s="167">
        <v>45291</v>
      </c>
      <c r="B3198">
        <v>16</v>
      </c>
      <c r="C3198" t="s">
        <v>136</v>
      </c>
      <c r="D3198">
        <v>0</v>
      </c>
      <c r="E3198">
        <v>2</v>
      </c>
      <c r="F3198">
        <v>0</v>
      </c>
      <c r="G3198">
        <f>SUMIF(C$2:C3198,Historico_y_Forms[[#This Row],[Proyecto]],D$2:D3198)</f>
        <v>20</v>
      </c>
      <c r="H3198">
        <f>SUMIF(C$2:C3198,Historico_y_Forms[[#This Row],[Proyecto]],F$2:F3198)</f>
        <v>0</v>
      </c>
      <c r="I3198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198">
        <f>SUMIF(C$2:C3198,Historico_y_Forms[[#This Row],[Proyecto]],E$2:E3198)</f>
        <v>20</v>
      </c>
    </row>
    <row r="3199" spans="1:10" x14ac:dyDescent="0.25">
      <c r="A3199" s="167">
        <v>45291</v>
      </c>
      <c r="B3199">
        <v>17</v>
      </c>
      <c r="C3199" t="s">
        <v>137</v>
      </c>
      <c r="D3199">
        <v>0</v>
      </c>
      <c r="E3199">
        <v>1</v>
      </c>
      <c r="F3199">
        <v>0</v>
      </c>
      <c r="G3199">
        <f>SUMIF(C$2:C3199,Historico_y_Forms[[#This Row],[Proyecto]],D$2:D3199)</f>
        <v>11</v>
      </c>
      <c r="H3199">
        <f>SUMIF(C$2:C3199,Historico_y_Forms[[#This Row],[Proyecto]],F$2:F3199)</f>
        <v>0</v>
      </c>
      <c r="I3199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199">
        <f>SUMIF(C$2:C3199,Historico_y_Forms[[#This Row],[Proyecto]],E$2:E3199)</f>
        <v>13</v>
      </c>
    </row>
    <row r="3200" spans="1:10" x14ac:dyDescent="0.25">
      <c r="A3200" s="167">
        <v>45291</v>
      </c>
      <c r="B3200">
        <v>11</v>
      </c>
      <c r="C3200" t="s">
        <v>131</v>
      </c>
      <c r="D3200">
        <v>1</v>
      </c>
      <c r="E3200">
        <v>0</v>
      </c>
      <c r="F3200">
        <v>0</v>
      </c>
      <c r="G3200">
        <f>SUMIF(C$2:C3200,Historico_y_Forms[[#This Row],[Proyecto]],D$2:D3200)</f>
        <v>699</v>
      </c>
      <c r="H3200">
        <f>SUMIF(C$2:C3200,Historico_y_Forms[[#This Row],[Proyecto]],F$2:F3200)</f>
        <v>256</v>
      </c>
      <c r="I3200">
        <f>VLOOKUP(Historico_y_Forms[[#This Row],[Proyecto]],Dim_Proyectos[[#All],[Proyecto]:[Fecha de terminacion]],5,0)-Historico_y_Forms[[#This Row],[Ventas acumuladas]]+Historico_y_Forms[[#This Row],[Desistimientos acumulados]]</f>
        <v>170</v>
      </c>
      <c r="J3200">
        <f>SUMIF(C$2:C3200,Historico_y_Forms[[#This Row],[Proyecto]],E$2:E3200)</f>
        <v>613</v>
      </c>
    </row>
    <row r="3201" spans="1:10" x14ac:dyDescent="0.25">
      <c r="A3201" s="167">
        <v>45291</v>
      </c>
      <c r="B3201">
        <v>40</v>
      </c>
      <c r="C3201" t="s">
        <v>149</v>
      </c>
      <c r="D3201">
        <v>0</v>
      </c>
      <c r="E3201">
        <v>0</v>
      </c>
      <c r="F3201">
        <v>0</v>
      </c>
      <c r="G3201">
        <f>SUMIF(C$2:C3201,Historico_y_Forms[[#This Row],[Proyecto]],D$2:D3201)</f>
        <v>396</v>
      </c>
      <c r="H3201">
        <f>SUMIF(C$2:C3201,Historico_y_Forms[[#This Row],[Proyecto]],F$2:F3201)</f>
        <v>0</v>
      </c>
      <c r="I32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01">
        <f>SUMIF(C$2:C3201,Historico_y_Forms[[#This Row],[Proyecto]],E$2:E3201)</f>
        <v>0</v>
      </c>
    </row>
    <row r="3202" spans="1:10" x14ac:dyDescent="0.25">
      <c r="A3202" s="167">
        <v>45291</v>
      </c>
      <c r="B3202">
        <v>12</v>
      </c>
      <c r="C3202" t="s">
        <v>132</v>
      </c>
      <c r="D3202">
        <v>3</v>
      </c>
      <c r="E3202">
        <v>10</v>
      </c>
      <c r="F3202">
        <v>3</v>
      </c>
      <c r="G3202">
        <f>SUMIF(C$2:C3202,Historico_y_Forms[[#This Row],[Proyecto]],D$2:D3202)</f>
        <v>152</v>
      </c>
      <c r="H3202">
        <f>SUMIF(C$2:C3202,Historico_y_Forms[[#This Row],[Proyecto]],F$2:F3202)</f>
        <v>13</v>
      </c>
      <c r="I3202">
        <f>VLOOKUP(Historico_y_Forms[[#This Row],[Proyecto]],Dim_Proyectos[[#All],[Proyecto]:[Fecha de terminacion]],5,0)-Historico_y_Forms[[#This Row],[Ventas acumuladas]]+Historico_y_Forms[[#This Row],[Desistimientos acumulados]]</f>
        <v>201</v>
      </c>
      <c r="J3202">
        <f>SUMIF(C$2:C3202,Historico_y_Forms[[#This Row],[Proyecto]],E$2:E3202)</f>
        <v>240</v>
      </c>
    </row>
    <row r="3203" spans="1:10" x14ac:dyDescent="0.25">
      <c r="A3203" s="167">
        <v>45291</v>
      </c>
      <c r="B3203">
        <v>13</v>
      </c>
      <c r="C3203" t="s">
        <v>133</v>
      </c>
      <c r="D3203">
        <v>2</v>
      </c>
      <c r="E3203">
        <v>0</v>
      </c>
      <c r="F3203">
        <v>0</v>
      </c>
      <c r="G3203">
        <f>SUMIF(C$2:C3203,Historico_y_Forms[[#This Row],[Proyecto]],D$2:D3203)</f>
        <v>381</v>
      </c>
      <c r="H3203">
        <f>SUMIF(C$2:C3203,Historico_y_Forms[[#This Row],[Proyecto]],F$2:F3203)</f>
        <v>110</v>
      </c>
      <c r="I3203">
        <f>VLOOKUP(Historico_y_Forms[[#This Row],[Proyecto]],Dim_Proyectos[[#All],[Proyecto]:[Fecha de terminacion]],5,0)-Historico_y_Forms[[#This Row],[Ventas acumuladas]]+Historico_y_Forms[[#This Row],[Desistimientos acumulados]]</f>
        <v>28</v>
      </c>
      <c r="J3203">
        <f>SUMIF(C$2:C3203,Historico_y_Forms[[#This Row],[Proyecto]],E$2:E3203)</f>
        <v>299</v>
      </c>
    </row>
    <row r="3204" spans="1:10" x14ac:dyDescent="0.25">
      <c r="A3204" s="167">
        <v>45291</v>
      </c>
      <c r="B3204">
        <v>14</v>
      </c>
      <c r="C3204" t="s">
        <v>134</v>
      </c>
      <c r="D3204">
        <v>2</v>
      </c>
      <c r="E3204">
        <v>0</v>
      </c>
      <c r="F3204">
        <v>1</v>
      </c>
      <c r="G3204">
        <f>SUMIF(C$2:C3204,Historico_y_Forms[[#This Row],[Proyecto]],D$2:D3204)</f>
        <v>214</v>
      </c>
      <c r="H3204">
        <f>SUMIF(C$2:C3204,Historico_y_Forms[[#This Row],[Proyecto]],F$2:F3204)</f>
        <v>44</v>
      </c>
      <c r="I3204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204">
        <f>SUMIF(C$2:C3204,Historico_y_Forms[[#This Row],[Proyecto]],E$2:E3204)</f>
        <v>180</v>
      </c>
    </row>
    <row r="3205" spans="1:10" x14ac:dyDescent="0.25">
      <c r="A3205" s="167">
        <v>45291</v>
      </c>
      <c r="B3205">
        <v>15</v>
      </c>
      <c r="C3205" t="s">
        <v>135</v>
      </c>
      <c r="D3205">
        <v>9</v>
      </c>
      <c r="E3205">
        <v>10</v>
      </c>
      <c r="F3205">
        <v>0</v>
      </c>
      <c r="G3205">
        <f>SUMIF(C$2:C3205,Historico_y_Forms[[#This Row],[Proyecto]],D$2:D3205)</f>
        <v>170</v>
      </c>
      <c r="H3205">
        <f>SUMIF(C$2:C3205,Historico_y_Forms[[#This Row],[Proyecto]],F$2:F3205)</f>
        <v>21</v>
      </c>
      <c r="I3205">
        <f>VLOOKUP(Historico_y_Forms[[#This Row],[Proyecto]],Dim_Proyectos[[#All],[Proyecto]:[Fecha de terminacion]],5,0)-Historico_y_Forms[[#This Row],[Ventas acumuladas]]+Historico_y_Forms[[#This Row],[Desistimientos acumulados]]</f>
        <v>155</v>
      </c>
      <c r="J3205">
        <f>SUMIF(C$2:C3205,Historico_y_Forms[[#This Row],[Proyecto]],E$2:E3205)</f>
        <v>207</v>
      </c>
    </row>
    <row r="3206" spans="1:10" x14ac:dyDescent="0.25">
      <c r="A3206" s="167">
        <v>45291</v>
      </c>
      <c r="B3206">
        <v>41</v>
      </c>
      <c r="C3206" t="s">
        <v>150</v>
      </c>
      <c r="D3206">
        <v>0</v>
      </c>
      <c r="E3206">
        <v>0</v>
      </c>
      <c r="F3206">
        <v>0</v>
      </c>
      <c r="G3206">
        <f>SUMIF(C$2:C3206,Historico_y_Forms[[#This Row],[Proyecto]],D$2:D3206)</f>
        <v>158</v>
      </c>
      <c r="H3206">
        <f>SUMIF(C$2:C3206,Historico_y_Forms[[#This Row],[Proyecto]],F$2:F3206)</f>
        <v>2</v>
      </c>
      <c r="I32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06">
        <f>SUMIF(C$2:C3206,Historico_y_Forms[[#This Row],[Proyecto]],E$2:E3206)</f>
        <v>156</v>
      </c>
    </row>
    <row r="3207" spans="1:10" x14ac:dyDescent="0.25">
      <c r="A3207" s="167">
        <v>45291</v>
      </c>
      <c r="B3207">
        <v>10</v>
      </c>
      <c r="C3207" t="s">
        <v>81</v>
      </c>
      <c r="D3207">
        <v>3</v>
      </c>
      <c r="E3207">
        <v>0</v>
      </c>
      <c r="F3207">
        <v>0</v>
      </c>
      <c r="G3207">
        <f>SUMIF(C$2:C3207,Historico_y_Forms[[#This Row],[Proyecto]],D$2:D3207)</f>
        <v>223</v>
      </c>
      <c r="H3207">
        <f>SUMIF(C$2:C3207,Historico_y_Forms[[#This Row],[Proyecto]],F$2:F3207)</f>
        <v>59</v>
      </c>
      <c r="I3207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07">
        <f>SUMIF(C$2:C3207,Historico_y_Forms[[#This Row],[Proyecto]],E$2:E3207)</f>
        <v>190</v>
      </c>
    </row>
    <row r="3208" spans="1:10" x14ac:dyDescent="0.25">
      <c r="A3208" s="167">
        <v>45291</v>
      </c>
      <c r="B3208">
        <v>23</v>
      </c>
      <c r="C3208" t="s">
        <v>142</v>
      </c>
      <c r="D3208">
        <v>0</v>
      </c>
      <c r="E3208">
        <v>0</v>
      </c>
      <c r="F3208">
        <v>0</v>
      </c>
      <c r="G3208">
        <f>SUMIF(C$2:C3208,Historico_y_Forms[[#This Row],[Proyecto]],D$2:D3208)</f>
        <v>105</v>
      </c>
      <c r="H3208">
        <f>SUMIF(C$2:C3208,Historico_y_Forms[[#This Row],[Proyecto]],F$2:F3208)</f>
        <v>4</v>
      </c>
      <c r="I320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08">
        <f>SUMIF(C$2:C3208,Historico_y_Forms[[#This Row],[Proyecto]],E$2:E3208)</f>
        <v>0</v>
      </c>
    </row>
    <row r="3209" spans="1:10" x14ac:dyDescent="0.25">
      <c r="A3209" s="167">
        <v>45291</v>
      </c>
      <c r="B3209">
        <v>24</v>
      </c>
      <c r="C3209" t="s">
        <v>143</v>
      </c>
      <c r="D3209">
        <v>0</v>
      </c>
      <c r="E3209">
        <v>0</v>
      </c>
      <c r="F3209">
        <v>0</v>
      </c>
      <c r="G3209">
        <f>SUMIF(C$2:C3209,Historico_y_Forms[[#This Row],[Proyecto]],D$2:D3209)</f>
        <v>125</v>
      </c>
      <c r="H3209">
        <f>SUMIF(C$2:C3209,Historico_y_Forms[[#This Row],[Proyecto]],F$2:F3209)</f>
        <v>23</v>
      </c>
      <c r="I320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09">
        <f>SUMIF(C$2:C3209,Historico_y_Forms[[#This Row],[Proyecto]],E$2:E3209)</f>
        <v>102</v>
      </c>
    </row>
    <row r="3210" spans="1:10" x14ac:dyDescent="0.25">
      <c r="A3210" s="167">
        <v>45291</v>
      </c>
      <c r="B3210">
        <v>25</v>
      </c>
      <c r="C3210" t="s">
        <v>92</v>
      </c>
      <c r="D3210">
        <v>1</v>
      </c>
      <c r="E3210">
        <v>3</v>
      </c>
      <c r="F3210">
        <v>0</v>
      </c>
      <c r="G3210">
        <f>SUMIF(C$2:C3210,Historico_y_Forms[[#This Row],[Proyecto]],D$2:D3210)</f>
        <v>80</v>
      </c>
      <c r="H3210">
        <f>SUMIF(C$2:C3210,Historico_y_Forms[[#This Row],[Proyecto]],F$2:F3210)</f>
        <v>1</v>
      </c>
      <c r="I3210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3210">
        <f>SUMIF(C$2:C3210,Historico_y_Forms[[#This Row],[Proyecto]],E$2:E3210)</f>
        <v>61</v>
      </c>
    </row>
    <row r="3211" spans="1:10" x14ac:dyDescent="0.25">
      <c r="A3211" s="167">
        <v>45291</v>
      </c>
      <c r="B3211">
        <v>26</v>
      </c>
      <c r="C3211" t="s">
        <v>141</v>
      </c>
      <c r="D3211">
        <v>0</v>
      </c>
      <c r="E3211">
        <v>0</v>
      </c>
      <c r="F3211">
        <v>0</v>
      </c>
      <c r="G3211">
        <f>SUMIF(C$2:C3211,Historico_y_Forms[[#This Row],[Proyecto]],D$2:D3211)</f>
        <v>117</v>
      </c>
      <c r="H3211">
        <f>SUMIF(C$2:C3211,Historico_y_Forms[[#This Row],[Proyecto]],F$2:F3211)</f>
        <v>1</v>
      </c>
      <c r="I321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11">
        <f>SUMIF(C$2:C3211,Historico_y_Forms[[#This Row],[Proyecto]],E$2:E3211)</f>
        <v>111</v>
      </c>
    </row>
    <row r="3212" spans="1:10" x14ac:dyDescent="0.25">
      <c r="A3212" s="167">
        <v>45291</v>
      </c>
      <c r="B3212">
        <v>7</v>
      </c>
      <c r="C3212" t="s">
        <v>128</v>
      </c>
      <c r="D3212">
        <v>2</v>
      </c>
      <c r="E3212">
        <v>0</v>
      </c>
      <c r="F3212">
        <v>2</v>
      </c>
      <c r="G3212">
        <f>SUMIF(C$2:C3212,Historico_y_Forms[[#This Row],[Proyecto]],D$2:D3212)</f>
        <v>178</v>
      </c>
      <c r="H3212">
        <f>SUMIF(C$2:C3212,Historico_y_Forms[[#This Row],[Proyecto]],F$2:F3212)</f>
        <v>22</v>
      </c>
      <c r="I3212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12">
        <f>SUMIF(C$2:C3212,Historico_y_Forms[[#This Row],[Proyecto]],E$2:E3212)</f>
        <v>160</v>
      </c>
    </row>
    <row r="3213" spans="1:10" x14ac:dyDescent="0.25">
      <c r="A3213" s="167">
        <v>45291</v>
      </c>
      <c r="B3213">
        <v>27</v>
      </c>
      <c r="C3213" t="s">
        <v>30</v>
      </c>
      <c r="D3213">
        <v>6</v>
      </c>
      <c r="E3213">
        <v>6</v>
      </c>
      <c r="F3213">
        <v>0</v>
      </c>
      <c r="G3213">
        <f>SUMIF(C$2:C3213,Historico_y_Forms[[#This Row],[Proyecto]],D$2:D3213)</f>
        <v>18</v>
      </c>
      <c r="H3213">
        <f>SUMIF(C$2:C3213,Historico_y_Forms[[#This Row],[Proyecto]],F$2:F3213)</f>
        <v>0</v>
      </c>
      <c r="I3213">
        <f>VLOOKUP(Historico_y_Forms[[#This Row],[Proyecto]],Dim_Proyectos[[#All],[Proyecto]:[Fecha de terminacion]],5,0)-Historico_y_Forms[[#This Row],[Ventas acumuladas]]+Historico_y_Forms[[#This Row],[Desistimientos acumulados]]</f>
        <v>112</v>
      </c>
      <c r="J3213">
        <f>SUMIF(C$2:C3213,Historico_y_Forms[[#This Row],[Proyecto]],E$2:E3213)</f>
        <v>17</v>
      </c>
    </row>
    <row r="3214" spans="1:10" x14ac:dyDescent="0.25">
      <c r="A3214" s="167">
        <v>45291</v>
      </c>
      <c r="B3214">
        <v>28</v>
      </c>
      <c r="C3214" t="s">
        <v>31</v>
      </c>
      <c r="D3214">
        <v>0</v>
      </c>
      <c r="E3214">
        <v>0</v>
      </c>
      <c r="F3214">
        <v>0</v>
      </c>
      <c r="G3214">
        <f>SUMIF(C$2:C3214,Historico_y_Forms[[#This Row],[Proyecto]],D$2:D3214)</f>
        <v>0</v>
      </c>
      <c r="H3214">
        <f>SUMIF(C$2:C3214,Historico_y_Forms[[#This Row],[Proyecto]],F$2:F3214)</f>
        <v>0</v>
      </c>
      <c r="I321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214">
        <f>SUMIF(C$2:C3214,Historico_y_Forms[[#This Row],[Proyecto]],E$2:E3214)</f>
        <v>0</v>
      </c>
    </row>
    <row r="3215" spans="1:10" x14ac:dyDescent="0.25">
      <c r="A3215" s="167">
        <v>45291</v>
      </c>
      <c r="B3215">
        <v>44</v>
      </c>
      <c r="C3215" t="s">
        <v>154</v>
      </c>
      <c r="D3215">
        <v>0</v>
      </c>
      <c r="E3215">
        <v>0</v>
      </c>
      <c r="F3215">
        <v>0</v>
      </c>
      <c r="G3215">
        <f>SUMIF(C$2:C3215,Historico_y_Forms[[#This Row],[Proyecto]],D$2:D3215)</f>
        <v>100</v>
      </c>
      <c r="H3215">
        <f>SUMIF(C$2:C3215,Historico_y_Forms[[#This Row],[Proyecto]],F$2:F3215)</f>
        <v>11</v>
      </c>
      <c r="I321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215">
        <f>SUMIF(C$2:C3215,Historico_y_Forms[[#This Row],[Proyecto]],E$2:E3215)</f>
        <v>96</v>
      </c>
    </row>
    <row r="3216" spans="1:10" x14ac:dyDescent="0.25">
      <c r="A3216" s="167">
        <v>45291</v>
      </c>
      <c r="B3216">
        <v>37</v>
      </c>
      <c r="C3216" t="s">
        <v>146</v>
      </c>
      <c r="D3216">
        <v>0</v>
      </c>
      <c r="E3216">
        <v>0</v>
      </c>
      <c r="F3216">
        <v>0</v>
      </c>
      <c r="G3216">
        <f>SUMIF(C$2:C3216,Historico_y_Forms[[#This Row],[Proyecto]],D$2:D3216)</f>
        <v>195</v>
      </c>
      <c r="H3216">
        <f>SUMIF(C$2:C3216,Historico_y_Forms[[#This Row],[Proyecto]],F$2:F3216)</f>
        <v>1</v>
      </c>
      <c r="I321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16">
        <f>SUMIF(C$2:C3216,Historico_y_Forms[[#This Row],[Proyecto]],E$2:E3216)</f>
        <v>196</v>
      </c>
    </row>
    <row r="3217" spans="1:10" x14ac:dyDescent="0.25">
      <c r="A3217" s="167">
        <v>45291</v>
      </c>
      <c r="B3217">
        <v>6</v>
      </c>
      <c r="C3217" t="s">
        <v>127</v>
      </c>
      <c r="D3217">
        <v>0</v>
      </c>
      <c r="E3217">
        <v>0</v>
      </c>
      <c r="F3217">
        <v>0</v>
      </c>
      <c r="G3217">
        <f>SUMIF(C$2:C3217,Historico_y_Forms[[#This Row],[Proyecto]],D$2:D3217)</f>
        <v>224</v>
      </c>
      <c r="H3217">
        <f>SUMIF(C$2:C3217,Historico_y_Forms[[#This Row],[Proyecto]],F$2:F3217)</f>
        <v>44</v>
      </c>
      <c r="I321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17">
        <f>SUMIF(C$2:C3217,Historico_y_Forms[[#This Row],[Proyecto]],E$2:E3217)</f>
        <v>180</v>
      </c>
    </row>
    <row r="3218" spans="1:10" x14ac:dyDescent="0.25">
      <c r="A3218" s="167">
        <v>45291</v>
      </c>
      <c r="B3218">
        <v>5</v>
      </c>
      <c r="C3218" t="s">
        <v>125</v>
      </c>
      <c r="D3218">
        <v>0</v>
      </c>
      <c r="E3218">
        <v>0</v>
      </c>
      <c r="F3218">
        <v>0</v>
      </c>
      <c r="G3218">
        <f>SUMIF(C$2:C3218,Historico_y_Forms[[#This Row],[Proyecto]],D$2:D3218)</f>
        <v>247</v>
      </c>
      <c r="H3218">
        <f>SUMIF(C$2:C3218,Historico_y_Forms[[#This Row],[Proyecto]],F$2:F3218)</f>
        <v>31</v>
      </c>
      <c r="I32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18">
        <f>SUMIF(C$2:C3218,Historico_y_Forms[[#This Row],[Proyecto]],E$2:E3218)</f>
        <v>216</v>
      </c>
    </row>
    <row r="3219" spans="1:10" x14ac:dyDescent="0.25">
      <c r="A3219" s="167">
        <v>45291</v>
      </c>
      <c r="B3219">
        <v>38</v>
      </c>
      <c r="C3219" t="s">
        <v>147</v>
      </c>
      <c r="D3219">
        <v>0</v>
      </c>
      <c r="E3219">
        <v>0</v>
      </c>
      <c r="F3219">
        <v>0</v>
      </c>
      <c r="G3219">
        <f>SUMIF(C$2:C3219,Historico_y_Forms[[#This Row],[Proyecto]],D$2:D3219)</f>
        <v>196</v>
      </c>
      <c r="H3219">
        <f>SUMIF(C$2:C3219,Historico_y_Forms[[#This Row],[Proyecto]],F$2:F3219)</f>
        <v>5</v>
      </c>
      <c r="I321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19">
        <f>SUMIF(C$2:C3219,Historico_y_Forms[[#This Row],[Proyecto]],E$2:E3219)</f>
        <v>0</v>
      </c>
    </row>
    <row r="3220" spans="1:10" x14ac:dyDescent="0.25">
      <c r="A3220" s="167">
        <v>45291</v>
      </c>
      <c r="B3220">
        <v>4</v>
      </c>
      <c r="C3220" t="s">
        <v>126</v>
      </c>
      <c r="D3220">
        <v>0</v>
      </c>
      <c r="E3220">
        <v>0</v>
      </c>
      <c r="F3220">
        <v>0</v>
      </c>
      <c r="G3220">
        <f>SUMIF(C$2:C3220,Historico_y_Forms[[#This Row],[Proyecto]],D$2:D3220)</f>
        <v>289</v>
      </c>
      <c r="H3220">
        <f>SUMIF(C$2:C3220,Historico_y_Forms[[#This Row],[Proyecto]],F$2:F3220)</f>
        <v>49</v>
      </c>
      <c r="I322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20">
        <f>SUMIF(C$2:C3220,Historico_y_Forms[[#This Row],[Proyecto]],E$2:E3220)</f>
        <v>8791</v>
      </c>
    </row>
    <row r="3221" spans="1:10" x14ac:dyDescent="0.25">
      <c r="A3221" s="167">
        <v>45291</v>
      </c>
      <c r="B3221">
        <v>8</v>
      </c>
      <c r="C3221" t="s">
        <v>77</v>
      </c>
      <c r="D3221">
        <v>1</v>
      </c>
      <c r="E3221">
        <v>0</v>
      </c>
      <c r="F3221">
        <v>0</v>
      </c>
      <c r="G3221">
        <f>SUMIF(C$2:C3221,Historico_y_Forms[[#This Row],[Proyecto]],D$2:D3221)</f>
        <v>191</v>
      </c>
      <c r="H3221">
        <f>SUMIF(C$2:C3221,Historico_y_Forms[[#This Row],[Proyecto]],F$2:F3221)</f>
        <v>37</v>
      </c>
      <c r="I322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221">
        <f>SUMIF(C$2:C3221,Historico_y_Forms[[#This Row],[Proyecto]],E$2:E3221)</f>
        <v>168</v>
      </c>
    </row>
    <row r="3222" spans="1:10" x14ac:dyDescent="0.25">
      <c r="A3222" s="167">
        <v>45291</v>
      </c>
      <c r="B3222">
        <v>18</v>
      </c>
      <c r="C3222" t="s">
        <v>152</v>
      </c>
      <c r="D3222">
        <v>0</v>
      </c>
      <c r="E3222">
        <v>0</v>
      </c>
      <c r="F3222">
        <v>0</v>
      </c>
      <c r="G3222">
        <f>SUMIF(C$2:C3222,Historico_y_Forms[[#This Row],[Proyecto]],D$2:D3222)</f>
        <v>174</v>
      </c>
      <c r="H3222">
        <f>SUMIF(C$2:C3222,Historico_y_Forms[[#This Row],[Proyecto]],F$2:F3222)</f>
        <v>10</v>
      </c>
      <c r="I322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22">
        <f>SUMIF(C$2:C3222,Historico_y_Forms[[#This Row],[Proyecto]],E$2:E3222)</f>
        <v>176</v>
      </c>
    </row>
    <row r="3223" spans="1:10" x14ac:dyDescent="0.25">
      <c r="A3223" s="167">
        <v>45291</v>
      </c>
      <c r="B3223">
        <v>19</v>
      </c>
      <c r="C3223" t="s">
        <v>138</v>
      </c>
      <c r="D3223">
        <v>0</v>
      </c>
      <c r="E3223">
        <v>0</v>
      </c>
      <c r="F3223">
        <v>0</v>
      </c>
      <c r="G3223">
        <f>SUMIF(C$2:C3223,Historico_y_Forms[[#This Row],[Proyecto]],D$2:D3223)</f>
        <v>202</v>
      </c>
      <c r="H3223">
        <f>SUMIF(C$2:C3223,Historico_y_Forms[[#This Row],[Proyecto]],F$2:F3223)</f>
        <v>26</v>
      </c>
      <c r="I32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23">
        <f>SUMIF(C$2:C3223,Historico_y_Forms[[#This Row],[Proyecto]],E$2:E3223)</f>
        <v>176</v>
      </c>
    </row>
    <row r="3224" spans="1:10" x14ac:dyDescent="0.25">
      <c r="A3224" s="167">
        <v>45291</v>
      </c>
      <c r="B3224">
        <v>20</v>
      </c>
      <c r="C3224" t="s">
        <v>88</v>
      </c>
      <c r="D3224">
        <v>1</v>
      </c>
      <c r="E3224">
        <v>1</v>
      </c>
      <c r="F3224">
        <v>0</v>
      </c>
      <c r="G3224">
        <f>SUMIF(C$2:C3224,Historico_y_Forms[[#This Row],[Proyecto]],D$2:D3224)</f>
        <v>205</v>
      </c>
      <c r="H3224">
        <f>SUMIF(C$2:C3224,Historico_y_Forms[[#This Row],[Proyecto]],F$2:F3224)</f>
        <v>51</v>
      </c>
      <c r="I3224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24">
        <f>SUMIF(C$2:C3224,Historico_y_Forms[[#This Row],[Proyecto]],E$2:E3224)</f>
        <v>168</v>
      </c>
    </row>
    <row r="3225" spans="1:10" x14ac:dyDescent="0.25">
      <c r="A3225" s="167">
        <v>45291</v>
      </c>
      <c r="B3225">
        <v>45</v>
      </c>
      <c r="C3225" t="s">
        <v>155</v>
      </c>
      <c r="D3225">
        <v>0</v>
      </c>
      <c r="E3225">
        <v>0</v>
      </c>
      <c r="F3225">
        <v>0</v>
      </c>
      <c r="G3225">
        <f>SUMIF(C$2:C3225,Historico_y_Forms[[#This Row],[Proyecto]],D$2:D3225)</f>
        <v>133</v>
      </c>
      <c r="H3225">
        <f>SUMIF(C$2:C3225,Historico_y_Forms[[#This Row],[Proyecto]],F$2:F3225)</f>
        <v>2</v>
      </c>
      <c r="I322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225">
        <f>SUMIF(C$2:C3225,Historico_y_Forms[[#This Row],[Proyecto]],E$2:E3225)</f>
        <v>0</v>
      </c>
    </row>
    <row r="3226" spans="1:10" x14ac:dyDescent="0.25">
      <c r="A3226" s="167">
        <v>45291</v>
      </c>
      <c r="B3226">
        <v>31</v>
      </c>
      <c r="C3226" t="s">
        <v>97</v>
      </c>
      <c r="D3226">
        <v>16</v>
      </c>
      <c r="E3226">
        <v>18</v>
      </c>
      <c r="F3226">
        <v>0</v>
      </c>
      <c r="G3226">
        <f>SUMIF(C$2:C3226,Historico_y_Forms[[#This Row],[Proyecto]],D$2:D3226)</f>
        <v>161</v>
      </c>
      <c r="H3226">
        <f>SUMIF(C$2:C3226,Historico_y_Forms[[#This Row],[Proyecto]],F$2:F3226)</f>
        <v>0</v>
      </c>
      <c r="I3226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226">
        <f>SUMIF(C$2:C3226,Historico_y_Forms[[#This Row],[Proyecto]],E$2:E3226)</f>
        <v>72</v>
      </c>
    </row>
    <row r="3227" spans="1:10" x14ac:dyDescent="0.25">
      <c r="A3227" s="167">
        <v>45291</v>
      </c>
      <c r="B3227">
        <v>32</v>
      </c>
      <c r="C3227" t="s">
        <v>100</v>
      </c>
      <c r="D3227">
        <v>0</v>
      </c>
      <c r="E3227">
        <v>0</v>
      </c>
      <c r="F3227">
        <v>2</v>
      </c>
      <c r="G3227">
        <f>SUMIF(C$2:C3227,Historico_y_Forms[[#This Row],[Proyecto]],D$2:D3227)</f>
        <v>182</v>
      </c>
      <c r="H3227">
        <f>SUMIF(C$2:C3227,Historico_y_Forms[[#This Row],[Proyecto]],F$2:F3227)</f>
        <v>2</v>
      </c>
      <c r="I3227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27">
        <f>SUMIF(C$2:C3227,Historico_y_Forms[[#This Row],[Proyecto]],E$2:E3227)</f>
        <v>182</v>
      </c>
    </row>
    <row r="3228" spans="1:10" x14ac:dyDescent="0.25">
      <c r="A3228" s="167">
        <v>45291</v>
      </c>
      <c r="B3228">
        <v>33</v>
      </c>
      <c r="C3228" t="s">
        <v>101</v>
      </c>
      <c r="D3228">
        <v>1</v>
      </c>
      <c r="E3228">
        <v>2</v>
      </c>
      <c r="F3228">
        <v>3</v>
      </c>
      <c r="G3228">
        <f>SUMIF(C$2:C3228,Historico_y_Forms[[#This Row],[Proyecto]],D$2:D3228)</f>
        <v>190</v>
      </c>
      <c r="H3228">
        <f>SUMIF(C$2:C3228,Historico_y_Forms[[#This Row],[Proyecto]],F$2:F3228)</f>
        <v>10</v>
      </c>
      <c r="I3228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28">
        <f>SUMIF(C$2:C3228,Historico_y_Forms[[#This Row],[Proyecto]],E$2:E3228)</f>
        <v>166</v>
      </c>
    </row>
    <row r="3229" spans="1:10" x14ac:dyDescent="0.25">
      <c r="A3229" s="167">
        <v>45291</v>
      </c>
      <c r="B3229">
        <v>34</v>
      </c>
      <c r="C3229" t="s">
        <v>102</v>
      </c>
      <c r="D3229">
        <v>1</v>
      </c>
      <c r="E3229">
        <v>0</v>
      </c>
      <c r="F3229">
        <v>5</v>
      </c>
      <c r="G3229">
        <f>SUMIF(C$2:C3229,Historico_y_Forms[[#This Row],[Proyecto]],D$2:D3229)</f>
        <v>203</v>
      </c>
      <c r="H3229">
        <f>SUMIF(C$2:C3229,Historico_y_Forms[[#This Row],[Proyecto]],F$2:F3229)</f>
        <v>21</v>
      </c>
      <c r="I322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29">
        <f>SUMIF(C$2:C3229,Historico_y_Forms[[#This Row],[Proyecto]],E$2:E3229)</f>
        <v>184</v>
      </c>
    </row>
    <row r="3230" spans="1:10" x14ac:dyDescent="0.25">
      <c r="A3230" s="167">
        <v>45291</v>
      </c>
      <c r="B3230">
        <v>29</v>
      </c>
      <c r="C3230" t="s">
        <v>32</v>
      </c>
      <c r="D3230">
        <v>12</v>
      </c>
      <c r="E3230">
        <v>10</v>
      </c>
      <c r="F3230">
        <v>0</v>
      </c>
      <c r="G3230">
        <f>SUMIF(C$2:C3230,Historico_y_Forms[[#This Row],[Proyecto]],D$2:D3230)</f>
        <v>83</v>
      </c>
      <c r="H3230">
        <f>SUMIF(C$2:C3230,Historico_y_Forms[[#This Row],[Proyecto]],F$2:F3230)</f>
        <v>0</v>
      </c>
      <c r="I3230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3230">
        <f>SUMIF(C$2:C3230,Historico_y_Forms[[#This Row],[Proyecto]],E$2:E3230)</f>
        <v>30</v>
      </c>
    </row>
    <row r="3231" spans="1:10" x14ac:dyDescent="0.25">
      <c r="A3231" s="167">
        <v>45291</v>
      </c>
      <c r="B3231">
        <v>30</v>
      </c>
      <c r="C3231" t="s">
        <v>33</v>
      </c>
      <c r="D3231">
        <v>0</v>
      </c>
      <c r="E3231">
        <v>0</v>
      </c>
      <c r="F3231">
        <v>0</v>
      </c>
      <c r="G3231">
        <f>SUMIF(C$2:C3231,Historico_y_Forms[[#This Row],[Proyecto]],D$2:D3231)</f>
        <v>0</v>
      </c>
      <c r="H3231">
        <f>SUMIF(C$2:C3231,Historico_y_Forms[[#This Row],[Proyecto]],F$2:F3231)</f>
        <v>0</v>
      </c>
      <c r="I3231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231">
        <f>SUMIF(C$2:C3231,Historico_y_Forms[[#This Row],[Proyecto]],E$2:E3231)</f>
        <v>0</v>
      </c>
    </row>
    <row r="3232" spans="1:10" x14ac:dyDescent="0.25">
      <c r="A3232" s="167">
        <v>45291</v>
      </c>
      <c r="B3232">
        <v>9</v>
      </c>
      <c r="C3232" t="s">
        <v>130</v>
      </c>
      <c r="D3232">
        <v>2</v>
      </c>
      <c r="E3232">
        <v>7</v>
      </c>
      <c r="F3232">
        <v>0</v>
      </c>
      <c r="G3232">
        <f>SUMIF(C$2:C3232,Historico_y_Forms[[#This Row],[Proyecto]],D$2:D3232)</f>
        <v>223</v>
      </c>
      <c r="H3232">
        <f>SUMIF(C$2:C3232,Historico_y_Forms[[#This Row],[Proyecto]],F$2:F3232)</f>
        <v>14</v>
      </c>
      <c r="I3232">
        <f>VLOOKUP(Historico_y_Forms[[#This Row],[Proyecto]],Dim_Proyectos[[#All],[Proyecto]:[Fecha de terminacion]],5,0)-Historico_y_Forms[[#This Row],[Ventas acumuladas]]+Historico_y_Forms[[#This Row],[Desistimientos acumulados]]</f>
        <v>139</v>
      </c>
      <c r="J3232">
        <f>SUMIF(C$2:C3232,Historico_y_Forms[[#This Row],[Proyecto]],E$2:E3232)</f>
        <v>258</v>
      </c>
    </row>
    <row r="3233" spans="1:10" x14ac:dyDescent="0.25">
      <c r="A3233" s="167">
        <v>45291</v>
      </c>
      <c r="B3233">
        <v>35</v>
      </c>
      <c r="C3233" t="s">
        <v>144</v>
      </c>
      <c r="D3233">
        <v>3</v>
      </c>
      <c r="E3233">
        <v>0</v>
      </c>
      <c r="F3233">
        <v>1</v>
      </c>
      <c r="G3233">
        <f>SUMIF(C$2:C3233,Historico_y_Forms[[#This Row],[Proyecto]],D$2:D3233)</f>
        <v>138</v>
      </c>
      <c r="H3233">
        <f>SUMIF(C$2:C3233,Historico_y_Forms[[#This Row],[Proyecto]],F$2:F3233)</f>
        <v>7</v>
      </c>
      <c r="I3233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233">
        <f>SUMIF(C$2:C3233,Historico_y_Forms[[#This Row],[Proyecto]],E$2:E3233)</f>
        <v>140</v>
      </c>
    </row>
    <row r="3234" spans="1:10" x14ac:dyDescent="0.25">
      <c r="A3234" s="167">
        <v>45291</v>
      </c>
      <c r="B3234">
        <v>42</v>
      </c>
      <c r="C3234" t="s">
        <v>151</v>
      </c>
      <c r="D3234">
        <v>0</v>
      </c>
      <c r="E3234">
        <v>0</v>
      </c>
      <c r="F3234">
        <v>0</v>
      </c>
      <c r="G3234">
        <f>SUMIF(C$2:C3234,Historico_y_Forms[[#This Row],[Proyecto]],D$2:D3234)</f>
        <v>321</v>
      </c>
      <c r="H3234">
        <f>SUMIF(C$2:C3234,Historico_y_Forms[[#This Row],[Proyecto]],F$2:F3234)</f>
        <v>15</v>
      </c>
      <c r="I323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234">
        <f>SUMIF(C$2:C3234,Historico_y_Forms[[#This Row],[Proyecto]],E$2:E3234)</f>
        <v>250</v>
      </c>
    </row>
    <row r="3235" spans="1:10" x14ac:dyDescent="0.25">
      <c r="A3235" s="167">
        <v>45291</v>
      </c>
      <c r="B3235">
        <v>39</v>
      </c>
      <c r="C3235" t="s">
        <v>178</v>
      </c>
      <c r="D3235">
        <v>0</v>
      </c>
      <c r="E3235">
        <v>0</v>
      </c>
      <c r="F3235">
        <v>0</v>
      </c>
      <c r="G3235">
        <f>SUMIF(C$2:C3235,Historico_y_Forms[[#This Row],[Proyecto]],D$2:D3235)</f>
        <v>184</v>
      </c>
      <c r="H3235">
        <f>SUMIF(C$2:C3235,Historico_y_Forms[[#This Row],[Proyecto]],F$2:F3235)</f>
        <v>12</v>
      </c>
      <c r="I323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35">
        <f>SUMIF(C$2:C3235,Historico_y_Forms[[#This Row],[Proyecto]],E$2:E3235)</f>
        <v>149</v>
      </c>
    </row>
    <row r="3236" spans="1:10" x14ac:dyDescent="0.25">
      <c r="A3236" s="167">
        <v>45291</v>
      </c>
      <c r="B3236">
        <v>36</v>
      </c>
      <c r="C3236" t="s">
        <v>145</v>
      </c>
      <c r="D3236">
        <v>0</v>
      </c>
      <c r="E3236">
        <v>0</v>
      </c>
      <c r="F3236">
        <v>0</v>
      </c>
      <c r="G3236">
        <f>SUMIF(C$2:C3236,Historico_y_Forms[[#This Row],[Proyecto]],D$2:D3236)</f>
        <v>243</v>
      </c>
      <c r="H3236">
        <f>SUMIF(C$2:C3236,Historico_y_Forms[[#This Row],[Proyecto]],F$2:F3236)</f>
        <v>11</v>
      </c>
      <c r="I323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36">
        <f>SUMIF(C$2:C3236,Historico_y_Forms[[#This Row],[Proyecto]],E$2:E3236)</f>
        <v>240</v>
      </c>
    </row>
    <row r="3237" spans="1:10" x14ac:dyDescent="0.25">
      <c r="A3237" s="167">
        <v>45291</v>
      </c>
      <c r="B3237">
        <v>43</v>
      </c>
      <c r="C3237" t="s">
        <v>153</v>
      </c>
      <c r="D3237">
        <v>0</v>
      </c>
      <c r="E3237">
        <v>0</v>
      </c>
      <c r="F3237">
        <v>0</v>
      </c>
      <c r="G3237">
        <f>SUMIF(C$2:C3237,Historico_y_Forms[[#This Row],[Proyecto]],D$2:D3237)</f>
        <v>89</v>
      </c>
      <c r="H3237">
        <f>SUMIF(C$2:C3237,Historico_y_Forms[[#This Row],[Proyecto]],F$2:F3237)</f>
        <v>6</v>
      </c>
      <c r="I323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37">
        <f>SUMIF(C$2:C3237,Historico_y_Forms[[#This Row],[Proyecto]],E$2:E3237)</f>
        <v>24</v>
      </c>
    </row>
    <row r="3238" spans="1:10" x14ac:dyDescent="0.25">
      <c r="A3238" s="167">
        <v>45291</v>
      </c>
      <c r="B3238">
        <v>21</v>
      </c>
      <c r="C3238" t="s">
        <v>139</v>
      </c>
      <c r="D3238">
        <v>0</v>
      </c>
      <c r="E3238">
        <v>1</v>
      </c>
      <c r="F3238">
        <v>0</v>
      </c>
      <c r="G3238">
        <f>SUMIF(C$2:C3238,Historico_y_Forms[[#This Row],[Proyecto]],D$2:D3238)</f>
        <v>85</v>
      </c>
      <c r="H3238">
        <f>SUMIF(C$2:C3238,Historico_y_Forms[[#This Row],[Proyecto]],F$2:F3238)</f>
        <v>7</v>
      </c>
      <c r="I323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38">
        <f>SUMIF(C$2:C3238,Historico_y_Forms[[#This Row],[Proyecto]],E$2:E3238)</f>
        <v>77</v>
      </c>
    </row>
    <row r="3239" spans="1:10" x14ac:dyDescent="0.25">
      <c r="A3239" s="167">
        <v>45291</v>
      </c>
      <c r="B3239">
        <v>2</v>
      </c>
      <c r="C3239" t="s">
        <v>51</v>
      </c>
      <c r="D3239">
        <v>3</v>
      </c>
      <c r="E3239">
        <v>0</v>
      </c>
      <c r="F3239">
        <v>8</v>
      </c>
      <c r="G3239">
        <f>SUMIF(C$2:C3239,Historico_y_Forms[[#This Row],[Proyecto]],D$2:D3239)</f>
        <v>347</v>
      </c>
      <c r="H3239">
        <f>SUMIF(C$2:C3239,Historico_y_Forms[[#This Row],[Proyecto]],F$2:F3239)</f>
        <v>141</v>
      </c>
      <c r="I3239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239">
        <f>SUMIF(C$2:C3239,Historico_y_Forms[[#This Row],[Proyecto]],E$2:E3239)</f>
        <v>228</v>
      </c>
    </row>
    <row r="3240" spans="1:10" x14ac:dyDescent="0.25">
      <c r="A3240" s="167">
        <v>45291</v>
      </c>
      <c r="B3240">
        <v>3</v>
      </c>
      <c r="C3240" t="s">
        <v>52</v>
      </c>
      <c r="D3240">
        <v>0</v>
      </c>
      <c r="E3240">
        <v>0</v>
      </c>
      <c r="F3240">
        <v>8</v>
      </c>
      <c r="G3240">
        <f>SUMIF(C$2:C3240,Historico_y_Forms[[#This Row],[Proyecto]],D$2:D3240)</f>
        <v>380</v>
      </c>
      <c r="H3240">
        <f>SUMIF(C$2:C3240,Historico_y_Forms[[#This Row],[Proyecto]],F$2:F3240)</f>
        <v>73</v>
      </c>
      <c r="I3240">
        <f>VLOOKUP(Historico_y_Forms[[#This Row],[Proyecto]],Dim_Proyectos[[#All],[Proyecto]:[Fecha de terminacion]],5,0)-Historico_y_Forms[[#This Row],[Ventas acumuladas]]+Historico_y_Forms[[#This Row],[Desistimientos acumulados]]</f>
        <v>65</v>
      </c>
      <c r="J3240">
        <f>SUMIF(C$2:C3240,Historico_y_Forms[[#This Row],[Proyecto]],E$2:E3240)</f>
        <v>372</v>
      </c>
    </row>
    <row r="3241" spans="1:10" x14ac:dyDescent="0.25">
      <c r="A3241" s="167">
        <v>45291</v>
      </c>
      <c r="B3241">
        <v>1</v>
      </c>
      <c r="C3241" t="s">
        <v>50</v>
      </c>
      <c r="D3241">
        <v>0</v>
      </c>
      <c r="E3241">
        <v>0</v>
      </c>
      <c r="F3241">
        <v>0</v>
      </c>
      <c r="G3241">
        <f>SUMIF(C$2:C3241,Historico_y_Forms[[#This Row],[Proyecto]],D$2:D3241)</f>
        <v>616</v>
      </c>
      <c r="H3241">
        <f>SUMIF(C$2:C3241,Historico_y_Forms[[#This Row],[Proyecto]],F$2:F3241)</f>
        <v>124</v>
      </c>
      <c r="I32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41">
        <f>SUMIF(C$2:C3241,Historico_y_Forms[[#This Row],[Proyecto]],E$2:E3241)</f>
        <v>492</v>
      </c>
    </row>
    <row r="3242" spans="1:10" x14ac:dyDescent="0.25">
      <c r="A3242" s="167">
        <v>45322</v>
      </c>
      <c r="B3242">
        <v>22</v>
      </c>
      <c r="C3242" t="s">
        <v>140</v>
      </c>
      <c r="D3242">
        <v>0</v>
      </c>
      <c r="E3242">
        <v>0</v>
      </c>
      <c r="F3242">
        <v>0</v>
      </c>
      <c r="G3242">
        <f>SUMIF(C$2:C3242,Historico_y_Forms[[#This Row],[Proyecto]],D$2:D3242)</f>
        <v>42</v>
      </c>
      <c r="H3242">
        <f>SUMIF(C$2:C3242,Historico_y_Forms[[#This Row],[Proyecto]],F$2:F3242)</f>
        <v>42</v>
      </c>
      <c r="I324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242">
        <f>SUMIF(C$2:C3242,Historico_y_Forms[[#This Row],[Proyecto]],E$2:E3242)</f>
        <v>72</v>
      </c>
    </row>
    <row r="3243" spans="1:10" x14ac:dyDescent="0.25">
      <c r="A3243" s="167">
        <v>45322</v>
      </c>
      <c r="B3243">
        <v>16</v>
      </c>
      <c r="C3243" t="s">
        <v>136</v>
      </c>
      <c r="D3243">
        <v>2</v>
      </c>
      <c r="E3243">
        <v>2</v>
      </c>
      <c r="F3243">
        <v>0</v>
      </c>
      <c r="G3243">
        <f>SUMIF(C$2:C3243,Historico_y_Forms[[#This Row],[Proyecto]],D$2:D3243)</f>
        <v>22</v>
      </c>
      <c r="H3243">
        <f>SUMIF(C$2:C3243,Historico_y_Forms[[#This Row],[Proyecto]],F$2:F3243)</f>
        <v>0</v>
      </c>
      <c r="I3243">
        <f>VLOOKUP(Historico_y_Forms[[#This Row],[Proyecto]],Dim_Proyectos[[#All],[Proyecto]:[Fecha de terminacion]],5,0)-Historico_y_Forms[[#This Row],[Ventas acumuladas]]+Historico_y_Forms[[#This Row],[Desistimientos acumulados]]</f>
        <v>128</v>
      </c>
      <c r="J3243">
        <f>SUMIF(C$2:C3243,Historico_y_Forms[[#This Row],[Proyecto]],E$2:E3243)</f>
        <v>22</v>
      </c>
    </row>
    <row r="3244" spans="1:10" x14ac:dyDescent="0.25">
      <c r="A3244" s="167">
        <v>45322</v>
      </c>
      <c r="B3244">
        <v>17</v>
      </c>
      <c r="C3244" t="s">
        <v>137</v>
      </c>
      <c r="D3244">
        <v>2</v>
      </c>
      <c r="E3244">
        <v>2</v>
      </c>
      <c r="F3244">
        <v>0</v>
      </c>
      <c r="G3244">
        <f>SUMIF(C$2:C3244,Historico_y_Forms[[#This Row],[Proyecto]],D$2:D3244)</f>
        <v>13</v>
      </c>
      <c r="H3244">
        <f>SUMIF(C$2:C3244,Historico_y_Forms[[#This Row],[Proyecto]],F$2:F3244)</f>
        <v>0</v>
      </c>
      <c r="I3244">
        <f>VLOOKUP(Historico_y_Forms[[#This Row],[Proyecto]],Dim_Proyectos[[#All],[Proyecto]:[Fecha de terminacion]],5,0)-Historico_y_Forms[[#This Row],[Ventas acumuladas]]+Historico_y_Forms[[#This Row],[Desistimientos acumulados]]</f>
        <v>137</v>
      </c>
      <c r="J3244">
        <f>SUMIF(C$2:C3244,Historico_y_Forms[[#This Row],[Proyecto]],E$2:E3244)</f>
        <v>15</v>
      </c>
    </row>
    <row r="3245" spans="1:10" x14ac:dyDescent="0.25">
      <c r="A3245" s="167">
        <v>45322</v>
      </c>
      <c r="B3245">
        <v>11</v>
      </c>
      <c r="C3245" t="s">
        <v>131</v>
      </c>
      <c r="D3245">
        <v>1</v>
      </c>
      <c r="E3245">
        <v>0</v>
      </c>
      <c r="F3245">
        <v>0</v>
      </c>
      <c r="G3245">
        <f>SUMIF(C$2:C3245,Historico_y_Forms[[#This Row],[Proyecto]],D$2:D3245)</f>
        <v>700</v>
      </c>
      <c r="H3245">
        <f>SUMIF(C$2:C3245,Historico_y_Forms[[#This Row],[Proyecto]],F$2:F3245)</f>
        <v>256</v>
      </c>
      <c r="I3245">
        <f>VLOOKUP(Historico_y_Forms[[#This Row],[Proyecto]],Dim_Proyectos[[#All],[Proyecto]:[Fecha de terminacion]],5,0)-Historico_y_Forms[[#This Row],[Ventas acumuladas]]+Historico_y_Forms[[#This Row],[Desistimientos acumulados]]</f>
        <v>169</v>
      </c>
      <c r="J3245">
        <f>SUMIF(C$2:C3245,Historico_y_Forms[[#This Row],[Proyecto]],E$2:E3245)</f>
        <v>613</v>
      </c>
    </row>
    <row r="3246" spans="1:10" x14ac:dyDescent="0.25">
      <c r="A3246" s="167">
        <v>45322</v>
      </c>
      <c r="B3246">
        <v>40</v>
      </c>
      <c r="C3246" t="s">
        <v>149</v>
      </c>
      <c r="D3246">
        <v>0</v>
      </c>
      <c r="E3246">
        <v>0</v>
      </c>
      <c r="F3246">
        <v>0</v>
      </c>
      <c r="G3246">
        <f>SUMIF(C$2:C3246,Historico_y_Forms[[#This Row],[Proyecto]],D$2:D3246)</f>
        <v>396</v>
      </c>
      <c r="H3246">
        <f>SUMIF(C$2:C3246,Historico_y_Forms[[#This Row],[Proyecto]],F$2:F3246)</f>
        <v>0</v>
      </c>
      <c r="I32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46">
        <f>SUMIF(C$2:C3246,Historico_y_Forms[[#This Row],[Proyecto]],E$2:E3246)</f>
        <v>0</v>
      </c>
    </row>
    <row r="3247" spans="1:10" x14ac:dyDescent="0.25">
      <c r="A3247" s="167">
        <v>45322</v>
      </c>
      <c r="B3247">
        <v>12</v>
      </c>
      <c r="C3247" t="s">
        <v>132</v>
      </c>
      <c r="D3247">
        <v>6</v>
      </c>
      <c r="E3247">
        <v>10</v>
      </c>
      <c r="F3247">
        <v>1</v>
      </c>
      <c r="G3247">
        <f>SUMIF(C$2:C3247,Historico_y_Forms[[#This Row],[Proyecto]],D$2:D3247)</f>
        <v>158</v>
      </c>
      <c r="H3247">
        <f>SUMIF(C$2:C3247,Historico_y_Forms[[#This Row],[Proyecto]],F$2:F3247)</f>
        <v>14</v>
      </c>
      <c r="I3247">
        <f>VLOOKUP(Historico_y_Forms[[#This Row],[Proyecto]],Dim_Proyectos[[#All],[Proyecto]:[Fecha de terminacion]],5,0)-Historico_y_Forms[[#This Row],[Ventas acumuladas]]+Historico_y_Forms[[#This Row],[Desistimientos acumulados]]</f>
        <v>196</v>
      </c>
      <c r="J3247">
        <f>SUMIF(C$2:C3247,Historico_y_Forms[[#This Row],[Proyecto]],E$2:E3247)</f>
        <v>250</v>
      </c>
    </row>
    <row r="3248" spans="1:10" x14ac:dyDescent="0.25">
      <c r="A3248" s="167">
        <v>45322</v>
      </c>
      <c r="B3248">
        <v>13</v>
      </c>
      <c r="C3248" t="s">
        <v>133</v>
      </c>
      <c r="D3248">
        <v>4</v>
      </c>
      <c r="E3248">
        <v>0</v>
      </c>
      <c r="F3248">
        <v>2</v>
      </c>
      <c r="G3248">
        <f>SUMIF(C$2:C3248,Historico_y_Forms[[#This Row],[Proyecto]],D$2:D3248)</f>
        <v>385</v>
      </c>
      <c r="H3248">
        <f>SUMIF(C$2:C3248,Historico_y_Forms[[#This Row],[Proyecto]],F$2:F3248)</f>
        <v>112</v>
      </c>
      <c r="I3248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48">
        <f>SUMIF(C$2:C3248,Historico_y_Forms[[#This Row],[Proyecto]],E$2:E3248)</f>
        <v>299</v>
      </c>
    </row>
    <row r="3249" spans="1:10" x14ac:dyDescent="0.25">
      <c r="A3249" s="167">
        <v>45322</v>
      </c>
      <c r="B3249">
        <v>14</v>
      </c>
      <c r="C3249" t="s">
        <v>134</v>
      </c>
      <c r="D3249">
        <v>1</v>
      </c>
      <c r="E3249">
        <v>0</v>
      </c>
      <c r="F3249">
        <v>2</v>
      </c>
      <c r="G3249">
        <f>SUMIF(C$2:C3249,Historico_y_Forms[[#This Row],[Proyecto]],D$2:D3249)</f>
        <v>215</v>
      </c>
      <c r="H3249">
        <f>SUMIF(C$2:C3249,Historico_y_Forms[[#This Row],[Proyecto]],F$2:F3249)</f>
        <v>46</v>
      </c>
      <c r="I324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249">
        <f>SUMIF(C$2:C3249,Historico_y_Forms[[#This Row],[Proyecto]],E$2:E3249)</f>
        <v>180</v>
      </c>
    </row>
    <row r="3250" spans="1:10" x14ac:dyDescent="0.25">
      <c r="A3250" s="167">
        <v>45322</v>
      </c>
      <c r="B3250">
        <v>15</v>
      </c>
      <c r="C3250" t="s">
        <v>135</v>
      </c>
      <c r="D3250">
        <v>11</v>
      </c>
      <c r="E3250">
        <v>10</v>
      </c>
      <c r="F3250">
        <v>0</v>
      </c>
      <c r="G3250">
        <f>SUMIF(C$2:C3250,Historico_y_Forms[[#This Row],[Proyecto]],D$2:D3250)</f>
        <v>181</v>
      </c>
      <c r="H3250">
        <f>SUMIF(C$2:C3250,Historico_y_Forms[[#This Row],[Proyecto]],F$2:F3250)</f>
        <v>21</v>
      </c>
      <c r="I3250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3250">
        <f>SUMIF(C$2:C3250,Historico_y_Forms[[#This Row],[Proyecto]],E$2:E3250)</f>
        <v>217</v>
      </c>
    </row>
    <row r="3251" spans="1:10" x14ac:dyDescent="0.25">
      <c r="A3251" s="167">
        <v>45322</v>
      </c>
      <c r="B3251">
        <v>41</v>
      </c>
      <c r="C3251" t="s">
        <v>150</v>
      </c>
      <c r="D3251">
        <v>0</v>
      </c>
      <c r="E3251">
        <v>0</v>
      </c>
      <c r="F3251">
        <v>0</v>
      </c>
      <c r="G3251">
        <f>SUMIF(C$2:C3251,Historico_y_Forms[[#This Row],[Proyecto]],D$2:D3251)</f>
        <v>158</v>
      </c>
      <c r="H3251">
        <f>SUMIF(C$2:C3251,Historico_y_Forms[[#This Row],[Proyecto]],F$2:F3251)</f>
        <v>2</v>
      </c>
      <c r="I32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51">
        <f>SUMIF(C$2:C3251,Historico_y_Forms[[#This Row],[Proyecto]],E$2:E3251)</f>
        <v>156</v>
      </c>
    </row>
    <row r="3252" spans="1:10" x14ac:dyDescent="0.25">
      <c r="A3252" s="167">
        <v>45322</v>
      </c>
      <c r="B3252">
        <v>10</v>
      </c>
      <c r="C3252" t="s">
        <v>81</v>
      </c>
      <c r="D3252">
        <v>0</v>
      </c>
      <c r="E3252">
        <v>0</v>
      </c>
      <c r="F3252">
        <v>0</v>
      </c>
      <c r="G3252">
        <f>SUMIF(C$2:C3252,Historico_y_Forms[[#This Row],[Proyecto]],D$2:D3252)</f>
        <v>223</v>
      </c>
      <c r="H3252">
        <f>SUMIF(C$2:C3252,Historico_y_Forms[[#This Row],[Proyecto]],F$2:F3252)</f>
        <v>59</v>
      </c>
      <c r="I3252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252">
        <f>SUMIF(C$2:C3252,Historico_y_Forms[[#This Row],[Proyecto]],E$2:E3252)</f>
        <v>190</v>
      </c>
    </row>
    <row r="3253" spans="1:10" x14ac:dyDescent="0.25">
      <c r="A3253" s="167">
        <v>45322</v>
      </c>
      <c r="B3253">
        <v>23</v>
      </c>
      <c r="C3253" t="s">
        <v>142</v>
      </c>
      <c r="D3253">
        <v>0</v>
      </c>
      <c r="E3253">
        <v>0</v>
      </c>
      <c r="F3253">
        <v>0</v>
      </c>
      <c r="G3253">
        <f>SUMIF(C$2:C3253,Historico_y_Forms[[#This Row],[Proyecto]],D$2:D3253)</f>
        <v>105</v>
      </c>
      <c r="H3253">
        <f>SUMIF(C$2:C3253,Historico_y_Forms[[#This Row],[Proyecto]],F$2:F3253)</f>
        <v>4</v>
      </c>
      <c r="I325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53">
        <f>SUMIF(C$2:C3253,Historico_y_Forms[[#This Row],[Proyecto]],E$2:E3253)</f>
        <v>0</v>
      </c>
    </row>
    <row r="3254" spans="1:10" x14ac:dyDescent="0.25">
      <c r="A3254" s="167">
        <v>45322</v>
      </c>
      <c r="B3254">
        <v>24</v>
      </c>
      <c r="C3254" t="s">
        <v>143</v>
      </c>
      <c r="D3254">
        <v>0</v>
      </c>
      <c r="E3254">
        <v>0</v>
      </c>
      <c r="F3254">
        <v>0</v>
      </c>
      <c r="G3254">
        <f>SUMIF(C$2:C3254,Historico_y_Forms[[#This Row],[Proyecto]],D$2:D3254)</f>
        <v>125</v>
      </c>
      <c r="H3254">
        <f>SUMIF(C$2:C3254,Historico_y_Forms[[#This Row],[Proyecto]],F$2:F3254)</f>
        <v>23</v>
      </c>
      <c r="I325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54">
        <f>SUMIF(C$2:C3254,Historico_y_Forms[[#This Row],[Proyecto]],E$2:E3254)</f>
        <v>102</v>
      </c>
    </row>
    <row r="3255" spans="1:10" x14ac:dyDescent="0.25">
      <c r="A3255" s="167">
        <v>45322</v>
      </c>
      <c r="B3255">
        <v>25</v>
      </c>
      <c r="C3255" t="s">
        <v>92</v>
      </c>
      <c r="D3255">
        <v>2</v>
      </c>
      <c r="E3255">
        <v>4</v>
      </c>
      <c r="F3255">
        <v>0</v>
      </c>
      <c r="G3255">
        <f>SUMIF(C$2:C3255,Historico_y_Forms[[#This Row],[Proyecto]],D$2:D3255)</f>
        <v>82</v>
      </c>
      <c r="H3255">
        <f>SUMIF(C$2:C3255,Historico_y_Forms[[#This Row],[Proyecto]],F$2:F3255)</f>
        <v>1</v>
      </c>
      <c r="I3255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3255">
        <f>SUMIF(C$2:C3255,Historico_y_Forms[[#This Row],[Proyecto]],E$2:E3255)</f>
        <v>65</v>
      </c>
    </row>
    <row r="3256" spans="1:10" x14ac:dyDescent="0.25">
      <c r="A3256" s="167">
        <v>45322</v>
      </c>
      <c r="B3256">
        <v>26</v>
      </c>
      <c r="C3256" t="s">
        <v>141</v>
      </c>
      <c r="D3256">
        <v>0</v>
      </c>
      <c r="E3256">
        <v>1</v>
      </c>
      <c r="F3256">
        <v>0</v>
      </c>
      <c r="G3256">
        <f>SUMIF(C$2:C3256,Historico_y_Forms[[#This Row],[Proyecto]],D$2:D3256)</f>
        <v>117</v>
      </c>
      <c r="H3256">
        <f>SUMIF(C$2:C3256,Historico_y_Forms[[#This Row],[Proyecto]],F$2:F3256)</f>
        <v>1</v>
      </c>
      <c r="I325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56">
        <f>SUMIF(C$2:C3256,Historico_y_Forms[[#This Row],[Proyecto]],E$2:E3256)</f>
        <v>112</v>
      </c>
    </row>
    <row r="3257" spans="1:10" x14ac:dyDescent="0.25">
      <c r="A3257" s="167">
        <v>45322</v>
      </c>
      <c r="B3257">
        <v>7</v>
      </c>
      <c r="C3257" t="s">
        <v>128</v>
      </c>
      <c r="D3257">
        <v>3</v>
      </c>
      <c r="E3257">
        <v>0</v>
      </c>
      <c r="F3257">
        <v>2</v>
      </c>
      <c r="G3257">
        <f>SUMIF(C$2:C3257,Historico_y_Forms[[#This Row],[Proyecto]],D$2:D3257)</f>
        <v>181</v>
      </c>
      <c r="H3257">
        <f>SUMIF(C$2:C3257,Historico_y_Forms[[#This Row],[Proyecto]],F$2:F3257)</f>
        <v>24</v>
      </c>
      <c r="I325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257">
        <f>SUMIF(C$2:C3257,Historico_y_Forms[[#This Row],[Proyecto]],E$2:E3257)</f>
        <v>160</v>
      </c>
    </row>
    <row r="3258" spans="1:10" x14ac:dyDescent="0.25">
      <c r="A3258" s="167">
        <v>45322</v>
      </c>
      <c r="B3258">
        <v>27</v>
      </c>
      <c r="C3258" t="s">
        <v>30</v>
      </c>
      <c r="D3258">
        <v>9</v>
      </c>
      <c r="E3258">
        <v>6</v>
      </c>
      <c r="F3258">
        <v>0</v>
      </c>
      <c r="G3258">
        <f>SUMIF(C$2:C3258,Historico_y_Forms[[#This Row],[Proyecto]],D$2:D3258)</f>
        <v>27</v>
      </c>
      <c r="H3258">
        <f>SUMIF(C$2:C3258,Historico_y_Forms[[#This Row],[Proyecto]],F$2:F3258)</f>
        <v>0</v>
      </c>
      <c r="I3258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3258">
        <f>SUMIF(C$2:C3258,Historico_y_Forms[[#This Row],[Proyecto]],E$2:E3258)</f>
        <v>23</v>
      </c>
    </row>
    <row r="3259" spans="1:10" x14ac:dyDescent="0.25">
      <c r="A3259" s="167">
        <v>45322</v>
      </c>
      <c r="B3259">
        <v>28</v>
      </c>
      <c r="C3259" t="s">
        <v>31</v>
      </c>
      <c r="D3259">
        <v>0</v>
      </c>
      <c r="E3259">
        <v>0</v>
      </c>
      <c r="F3259">
        <v>0</v>
      </c>
      <c r="G3259">
        <f>SUMIF(C$2:C3259,Historico_y_Forms[[#This Row],[Proyecto]],D$2:D3259)</f>
        <v>0</v>
      </c>
      <c r="H3259">
        <f>SUMIF(C$2:C3259,Historico_y_Forms[[#This Row],[Proyecto]],F$2:F3259)</f>
        <v>0</v>
      </c>
      <c r="I325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259">
        <f>SUMIF(C$2:C3259,Historico_y_Forms[[#This Row],[Proyecto]],E$2:E3259)</f>
        <v>0</v>
      </c>
    </row>
    <row r="3260" spans="1:10" x14ac:dyDescent="0.25">
      <c r="A3260" s="167">
        <v>45322</v>
      </c>
      <c r="B3260">
        <v>44</v>
      </c>
      <c r="C3260" t="s">
        <v>154</v>
      </c>
      <c r="D3260">
        <v>0</v>
      </c>
      <c r="E3260">
        <v>0</v>
      </c>
      <c r="F3260">
        <v>0</v>
      </c>
      <c r="G3260">
        <f>SUMIF(C$2:C3260,Historico_y_Forms[[#This Row],[Proyecto]],D$2:D3260)</f>
        <v>100</v>
      </c>
      <c r="H3260">
        <f>SUMIF(C$2:C3260,Historico_y_Forms[[#This Row],[Proyecto]],F$2:F3260)</f>
        <v>11</v>
      </c>
      <c r="I326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260">
        <f>SUMIF(C$2:C3260,Historico_y_Forms[[#This Row],[Proyecto]],E$2:E3260)</f>
        <v>96</v>
      </c>
    </row>
    <row r="3261" spans="1:10" x14ac:dyDescent="0.25">
      <c r="A3261" s="167">
        <v>45322</v>
      </c>
      <c r="B3261">
        <v>37</v>
      </c>
      <c r="C3261" t="s">
        <v>146</v>
      </c>
      <c r="D3261">
        <v>0</v>
      </c>
      <c r="E3261">
        <v>0</v>
      </c>
      <c r="F3261">
        <v>0</v>
      </c>
      <c r="G3261">
        <f>SUMIF(C$2:C3261,Historico_y_Forms[[#This Row],[Proyecto]],D$2:D3261)</f>
        <v>195</v>
      </c>
      <c r="H3261">
        <f>SUMIF(C$2:C3261,Historico_y_Forms[[#This Row],[Proyecto]],F$2:F3261)</f>
        <v>1</v>
      </c>
      <c r="I326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261">
        <f>SUMIF(C$2:C3261,Historico_y_Forms[[#This Row],[Proyecto]],E$2:E3261)</f>
        <v>196</v>
      </c>
    </row>
    <row r="3262" spans="1:10" x14ac:dyDescent="0.25">
      <c r="A3262" s="167">
        <v>45322</v>
      </c>
      <c r="B3262">
        <v>6</v>
      </c>
      <c r="C3262" t="s">
        <v>127</v>
      </c>
      <c r="D3262">
        <v>0</v>
      </c>
      <c r="E3262">
        <v>0</v>
      </c>
      <c r="F3262">
        <v>0</v>
      </c>
      <c r="G3262">
        <f>SUMIF(C$2:C3262,Historico_y_Forms[[#This Row],[Proyecto]],D$2:D3262)</f>
        <v>224</v>
      </c>
      <c r="H3262">
        <f>SUMIF(C$2:C3262,Historico_y_Forms[[#This Row],[Proyecto]],F$2:F3262)</f>
        <v>44</v>
      </c>
      <c r="I326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2">
        <f>SUMIF(C$2:C3262,Historico_y_Forms[[#This Row],[Proyecto]],E$2:E3262)</f>
        <v>180</v>
      </c>
    </row>
    <row r="3263" spans="1:10" x14ac:dyDescent="0.25">
      <c r="A3263" s="167">
        <v>45322</v>
      </c>
      <c r="B3263">
        <v>5</v>
      </c>
      <c r="C3263" t="s">
        <v>125</v>
      </c>
      <c r="D3263">
        <v>0</v>
      </c>
      <c r="E3263">
        <v>0</v>
      </c>
      <c r="F3263">
        <v>0</v>
      </c>
      <c r="G3263">
        <f>SUMIF(C$2:C3263,Historico_y_Forms[[#This Row],[Proyecto]],D$2:D3263)</f>
        <v>247</v>
      </c>
      <c r="H3263">
        <f>SUMIF(C$2:C3263,Historico_y_Forms[[#This Row],[Proyecto]],F$2:F3263)</f>
        <v>31</v>
      </c>
      <c r="I32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3">
        <f>SUMIF(C$2:C3263,Historico_y_Forms[[#This Row],[Proyecto]],E$2:E3263)</f>
        <v>216</v>
      </c>
    </row>
    <row r="3264" spans="1:10" x14ac:dyDescent="0.25">
      <c r="A3264" s="167">
        <v>45322</v>
      </c>
      <c r="B3264">
        <v>38</v>
      </c>
      <c r="C3264" t="s">
        <v>147</v>
      </c>
      <c r="D3264">
        <v>0</v>
      </c>
      <c r="E3264">
        <v>0</v>
      </c>
      <c r="F3264">
        <v>0</v>
      </c>
      <c r="G3264">
        <f>SUMIF(C$2:C3264,Historico_y_Forms[[#This Row],[Proyecto]],D$2:D3264)</f>
        <v>196</v>
      </c>
      <c r="H3264">
        <f>SUMIF(C$2:C3264,Historico_y_Forms[[#This Row],[Proyecto]],F$2:F3264)</f>
        <v>5</v>
      </c>
      <c r="I326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64">
        <f>SUMIF(C$2:C3264,Historico_y_Forms[[#This Row],[Proyecto]],E$2:E3264)</f>
        <v>0</v>
      </c>
    </row>
    <row r="3265" spans="1:10" x14ac:dyDescent="0.25">
      <c r="A3265" s="167">
        <v>45322</v>
      </c>
      <c r="B3265">
        <v>4</v>
      </c>
      <c r="C3265" t="s">
        <v>126</v>
      </c>
      <c r="D3265">
        <v>0</v>
      </c>
      <c r="E3265">
        <v>0</v>
      </c>
      <c r="F3265">
        <v>0</v>
      </c>
      <c r="G3265">
        <f>SUMIF(C$2:C3265,Historico_y_Forms[[#This Row],[Proyecto]],D$2:D3265)</f>
        <v>289</v>
      </c>
      <c r="H3265">
        <f>SUMIF(C$2:C3265,Historico_y_Forms[[#This Row],[Proyecto]],F$2:F3265)</f>
        <v>49</v>
      </c>
      <c r="I326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5">
        <f>SUMIF(C$2:C3265,Historico_y_Forms[[#This Row],[Proyecto]],E$2:E3265)</f>
        <v>8791</v>
      </c>
    </row>
    <row r="3266" spans="1:10" x14ac:dyDescent="0.25">
      <c r="A3266" s="167">
        <v>45322</v>
      </c>
      <c r="B3266">
        <v>8</v>
      </c>
      <c r="C3266" t="s">
        <v>77</v>
      </c>
      <c r="D3266">
        <v>1</v>
      </c>
      <c r="E3266">
        <v>0</v>
      </c>
      <c r="F3266">
        <v>0</v>
      </c>
      <c r="G3266">
        <f>SUMIF(C$2:C3266,Historico_y_Forms[[#This Row],[Proyecto]],D$2:D3266)</f>
        <v>192</v>
      </c>
      <c r="H3266">
        <f>SUMIF(C$2:C3266,Historico_y_Forms[[#This Row],[Proyecto]],F$2:F3266)</f>
        <v>37</v>
      </c>
      <c r="I3266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266">
        <f>SUMIF(C$2:C3266,Historico_y_Forms[[#This Row],[Proyecto]],E$2:E3266)</f>
        <v>168</v>
      </c>
    </row>
    <row r="3267" spans="1:10" x14ac:dyDescent="0.25">
      <c r="A3267" s="167">
        <v>45322</v>
      </c>
      <c r="B3267">
        <v>18</v>
      </c>
      <c r="C3267" t="s">
        <v>152</v>
      </c>
      <c r="D3267">
        <v>0</v>
      </c>
      <c r="E3267">
        <v>0</v>
      </c>
      <c r="F3267">
        <v>0</v>
      </c>
      <c r="G3267">
        <f>SUMIF(C$2:C3267,Historico_y_Forms[[#This Row],[Proyecto]],D$2:D3267)</f>
        <v>174</v>
      </c>
      <c r="H3267">
        <f>SUMIF(C$2:C3267,Historico_y_Forms[[#This Row],[Proyecto]],F$2:F3267)</f>
        <v>10</v>
      </c>
      <c r="I326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67">
        <f>SUMIF(C$2:C3267,Historico_y_Forms[[#This Row],[Proyecto]],E$2:E3267)</f>
        <v>176</v>
      </c>
    </row>
    <row r="3268" spans="1:10" x14ac:dyDescent="0.25">
      <c r="A3268" s="167">
        <v>45322</v>
      </c>
      <c r="B3268">
        <v>19</v>
      </c>
      <c r="C3268" t="s">
        <v>138</v>
      </c>
      <c r="D3268">
        <v>0</v>
      </c>
      <c r="E3268">
        <v>0</v>
      </c>
      <c r="F3268">
        <v>0</v>
      </c>
      <c r="G3268">
        <f>SUMIF(C$2:C3268,Historico_y_Forms[[#This Row],[Proyecto]],D$2:D3268)</f>
        <v>202</v>
      </c>
      <c r="H3268">
        <f>SUMIF(C$2:C3268,Historico_y_Forms[[#This Row],[Proyecto]],F$2:F3268)</f>
        <v>26</v>
      </c>
      <c r="I32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68">
        <f>SUMIF(C$2:C3268,Historico_y_Forms[[#This Row],[Proyecto]],E$2:E3268)</f>
        <v>176</v>
      </c>
    </row>
    <row r="3269" spans="1:10" x14ac:dyDescent="0.25">
      <c r="A3269" s="167">
        <v>45322</v>
      </c>
      <c r="B3269">
        <v>20</v>
      </c>
      <c r="C3269" t="s">
        <v>88</v>
      </c>
      <c r="D3269">
        <v>2</v>
      </c>
      <c r="E3269">
        <v>1</v>
      </c>
      <c r="F3269">
        <v>0</v>
      </c>
      <c r="G3269">
        <f>SUMIF(C$2:C3269,Historico_y_Forms[[#This Row],[Proyecto]],D$2:D3269)</f>
        <v>207</v>
      </c>
      <c r="H3269">
        <f>SUMIF(C$2:C3269,Historico_y_Forms[[#This Row],[Proyecto]],F$2:F3269)</f>
        <v>51</v>
      </c>
      <c r="I3269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269">
        <f>SUMIF(C$2:C3269,Historico_y_Forms[[#This Row],[Proyecto]],E$2:E3269)</f>
        <v>169</v>
      </c>
    </row>
    <row r="3270" spans="1:10" x14ac:dyDescent="0.25">
      <c r="A3270" s="167">
        <v>45322</v>
      </c>
      <c r="B3270">
        <v>45</v>
      </c>
      <c r="C3270" t="s">
        <v>155</v>
      </c>
      <c r="D3270">
        <v>0</v>
      </c>
      <c r="E3270">
        <v>0</v>
      </c>
      <c r="F3270">
        <v>0</v>
      </c>
      <c r="G3270">
        <f>SUMIF(C$2:C3270,Historico_y_Forms[[#This Row],[Proyecto]],D$2:D3270)</f>
        <v>133</v>
      </c>
      <c r="H3270">
        <f>SUMIF(C$2:C3270,Historico_y_Forms[[#This Row],[Proyecto]],F$2:F3270)</f>
        <v>2</v>
      </c>
      <c r="I327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270">
        <f>SUMIF(C$2:C3270,Historico_y_Forms[[#This Row],[Proyecto]],E$2:E3270)</f>
        <v>0</v>
      </c>
    </row>
    <row r="3271" spans="1:10" x14ac:dyDescent="0.25">
      <c r="A3271" s="167">
        <v>45322</v>
      </c>
      <c r="B3271">
        <v>31</v>
      </c>
      <c r="C3271" t="s">
        <v>97</v>
      </c>
      <c r="D3271">
        <v>7</v>
      </c>
      <c r="E3271">
        <v>18</v>
      </c>
      <c r="F3271">
        <v>1</v>
      </c>
      <c r="G3271">
        <f>SUMIF(C$2:C3271,Historico_y_Forms[[#This Row],[Proyecto]],D$2:D3271)</f>
        <v>168</v>
      </c>
      <c r="H3271">
        <f>SUMIF(C$2:C3271,Historico_y_Forms[[#This Row],[Proyecto]],F$2:F3271)</f>
        <v>1</v>
      </c>
      <c r="I327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271">
        <f>SUMIF(C$2:C3271,Historico_y_Forms[[#This Row],[Proyecto]],E$2:E3271)</f>
        <v>90</v>
      </c>
    </row>
    <row r="3272" spans="1:10" x14ac:dyDescent="0.25">
      <c r="A3272" s="167">
        <v>45322</v>
      </c>
      <c r="B3272">
        <v>32</v>
      </c>
      <c r="C3272" t="s">
        <v>100</v>
      </c>
      <c r="D3272">
        <v>2</v>
      </c>
      <c r="E3272">
        <v>0</v>
      </c>
      <c r="F3272">
        <v>4</v>
      </c>
      <c r="G3272">
        <f>SUMIF(C$2:C3272,Historico_y_Forms[[#This Row],[Proyecto]],D$2:D3272)</f>
        <v>184</v>
      </c>
      <c r="H3272">
        <f>SUMIF(C$2:C3272,Historico_y_Forms[[#This Row],[Proyecto]],F$2:F3272)</f>
        <v>6</v>
      </c>
      <c r="I3272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272">
        <f>SUMIF(C$2:C3272,Historico_y_Forms[[#This Row],[Proyecto]],E$2:E3272)</f>
        <v>182</v>
      </c>
    </row>
    <row r="3273" spans="1:10" x14ac:dyDescent="0.25">
      <c r="A3273" s="167">
        <v>45322</v>
      </c>
      <c r="B3273">
        <v>33</v>
      </c>
      <c r="C3273" t="s">
        <v>101</v>
      </c>
      <c r="D3273">
        <v>0</v>
      </c>
      <c r="E3273">
        <v>2</v>
      </c>
      <c r="F3273">
        <v>4</v>
      </c>
      <c r="G3273">
        <f>SUMIF(C$2:C3273,Historico_y_Forms[[#This Row],[Proyecto]],D$2:D3273)</f>
        <v>190</v>
      </c>
      <c r="H3273">
        <f>SUMIF(C$2:C3273,Historico_y_Forms[[#This Row],[Proyecto]],F$2:F3273)</f>
        <v>14</v>
      </c>
      <c r="I327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73">
        <f>SUMIF(C$2:C3273,Historico_y_Forms[[#This Row],[Proyecto]],E$2:E3273)</f>
        <v>168</v>
      </c>
    </row>
    <row r="3274" spans="1:10" x14ac:dyDescent="0.25">
      <c r="A3274" s="167">
        <v>45322</v>
      </c>
      <c r="B3274">
        <v>34</v>
      </c>
      <c r="C3274" t="s">
        <v>102</v>
      </c>
      <c r="D3274">
        <v>3</v>
      </c>
      <c r="E3274">
        <v>0</v>
      </c>
      <c r="F3274">
        <v>2</v>
      </c>
      <c r="G3274">
        <f>SUMIF(C$2:C3274,Historico_y_Forms[[#This Row],[Proyecto]],D$2:D3274)</f>
        <v>206</v>
      </c>
      <c r="H3274">
        <f>SUMIF(C$2:C3274,Historico_y_Forms[[#This Row],[Proyecto]],F$2:F3274)</f>
        <v>23</v>
      </c>
      <c r="I327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74">
        <f>SUMIF(C$2:C3274,Historico_y_Forms[[#This Row],[Proyecto]],E$2:E3274)</f>
        <v>184</v>
      </c>
    </row>
    <row r="3275" spans="1:10" x14ac:dyDescent="0.25">
      <c r="A3275" s="167">
        <v>45322</v>
      </c>
      <c r="B3275">
        <v>29</v>
      </c>
      <c r="C3275" t="s">
        <v>32</v>
      </c>
      <c r="D3275">
        <v>4</v>
      </c>
      <c r="E3275">
        <v>6</v>
      </c>
      <c r="F3275">
        <v>0</v>
      </c>
      <c r="G3275">
        <f>SUMIF(C$2:C3275,Historico_y_Forms[[#This Row],[Proyecto]],D$2:D3275)</f>
        <v>87</v>
      </c>
      <c r="H3275">
        <f>SUMIF(C$2:C3275,Historico_y_Forms[[#This Row],[Proyecto]],F$2:F3275)</f>
        <v>0</v>
      </c>
      <c r="I3275">
        <f>VLOOKUP(Historico_y_Forms[[#This Row],[Proyecto]],Dim_Proyectos[[#All],[Proyecto]:[Fecha de terminacion]],5,0)-Historico_y_Forms[[#This Row],[Ventas acumuladas]]+Historico_y_Forms[[#This Row],[Desistimientos acumulados]]</f>
        <v>69</v>
      </c>
      <c r="J3275">
        <f>SUMIF(C$2:C3275,Historico_y_Forms[[#This Row],[Proyecto]],E$2:E3275)</f>
        <v>36</v>
      </c>
    </row>
    <row r="3276" spans="1:10" x14ac:dyDescent="0.25">
      <c r="A3276" s="167">
        <v>45322</v>
      </c>
      <c r="B3276">
        <v>30</v>
      </c>
      <c r="C3276" t="s">
        <v>33</v>
      </c>
      <c r="D3276">
        <v>3</v>
      </c>
      <c r="E3276">
        <v>10</v>
      </c>
      <c r="F3276">
        <v>0</v>
      </c>
      <c r="G3276">
        <f>SUMIF(C$2:C3276,Historico_y_Forms[[#This Row],[Proyecto]],D$2:D3276)</f>
        <v>3</v>
      </c>
      <c r="H3276">
        <f>SUMIF(C$2:C3276,Historico_y_Forms[[#This Row],[Proyecto]],F$2:F3276)</f>
        <v>0</v>
      </c>
      <c r="I3276">
        <f>VLOOKUP(Historico_y_Forms[[#This Row],[Proyecto]],Dim_Proyectos[[#All],[Proyecto]:[Fecha de terminacion]],5,0)-Historico_y_Forms[[#This Row],[Ventas acumuladas]]+Historico_y_Forms[[#This Row],[Desistimientos acumulados]]</f>
        <v>153</v>
      </c>
      <c r="J3276">
        <f>SUMIF(C$2:C3276,Historico_y_Forms[[#This Row],[Proyecto]],E$2:E3276)</f>
        <v>10</v>
      </c>
    </row>
    <row r="3277" spans="1:10" x14ac:dyDescent="0.25">
      <c r="A3277" s="167">
        <v>45322</v>
      </c>
      <c r="B3277">
        <v>9</v>
      </c>
      <c r="C3277" t="s">
        <v>130</v>
      </c>
      <c r="D3277">
        <v>8</v>
      </c>
      <c r="E3277">
        <v>7</v>
      </c>
      <c r="F3277">
        <v>0</v>
      </c>
      <c r="G3277">
        <f>SUMIF(C$2:C3277,Historico_y_Forms[[#This Row],[Proyecto]],D$2:D3277)</f>
        <v>231</v>
      </c>
      <c r="H3277">
        <f>SUMIF(C$2:C3277,Historico_y_Forms[[#This Row],[Proyecto]],F$2:F3277)</f>
        <v>14</v>
      </c>
      <c r="I3277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277">
        <f>SUMIF(C$2:C3277,Historico_y_Forms[[#This Row],[Proyecto]],E$2:E3277)</f>
        <v>265</v>
      </c>
    </row>
    <row r="3278" spans="1:10" x14ac:dyDescent="0.25">
      <c r="A3278" s="167">
        <v>45322</v>
      </c>
      <c r="B3278">
        <v>35</v>
      </c>
      <c r="C3278" t="s">
        <v>144</v>
      </c>
      <c r="D3278">
        <v>3</v>
      </c>
      <c r="E3278">
        <v>0</v>
      </c>
      <c r="F3278">
        <v>3</v>
      </c>
      <c r="G3278">
        <f>SUMIF(C$2:C3278,Historico_y_Forms[[#This Row],[Proyecto]],D$2:D3278)</f>
        <v>141</v>
      </c>
      <c r="H3278">
        <f>SUMIF(C$2:C3278,Historico_y_Forms[[#This Row],[Proyecto]],F$2:F3278)</f>
        <v>10</v>
      </c>
      <c r="I3278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278">
        <f>SUMIF(C$2:C3278,Historico_y_Forms[[#This Row],[Proyecto]],E$2:E3278)</f>
        <v>140</v>
      </c>
    </row>
    <row r="3279" spans="1:10" x14ac:dyDescent="0.25">
      <c r="A3279" s="167">
        <v>45322</v>
      </c>
      <c r="B3279">
        <v>42</v>
      </c>
      <c r="C3279" t="s">
        <v>151</v>
      </c>
      <c r="D3279">
        <v>0</v>
      </c>
      <c r="E3279">
        <v>0</v>
      </c>
      <c r="F3279">
        <v>0</v>
      </c>
      <c r="G3279">
        <f>SUMIF(C$2:C3279,Historico_y_Forms[[#This Row],[Proyecto]],D$2:D3279)</f>
        <v>321</v>
      </c>
      <c r="H3279">
        <f>SUMIF(C$2:C3279,Historico_y_Forms[[#This Row],[Proyecto]],F$2:F3279)</f>
        <v>15</v>
      </c>
      <c r="I327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279">
        <f>SUMIF(C$2:C3279,Historico_y_Forms[[#This Row],[Proyecto]],E$2:E3279)</f>
        <v>250</v>
      </c>
    </row>
    <row r="3280" spans="1:10" x14ac:dyDescent="0.25">
      <c r="A3280" s="167">
        <v>45322</v>
      </c>
      <c r="B3280">
        <v>39</v>
      </c>
      <c r="C3280" t="s">
        <v>178</v>
      </c>
      <c r="D3280">
        <v>0</v>
      </c>
      <c r="E3280">
        <v>0</v>
      </c>
      <c r="F3280">
        <v>0</v>
      </c>
      <c r="G3280">
        <f>SUMIF(C$2:C3280,Historico_y_Forms[[#This Row],[Proyecto]],D$2:D3280)</f>
        <v>184</v>
      </c>
      <c r="H3280">
        <f>SUMIF(C$2:C3280,Historico_y_Forms[[#This Row],[Proyecto]],F$2:F3280)</f>
        <v>12</v>
      </c>
      <c r="I328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280">
        <f>SUMIF(C$2:C3280,Historico_y_Forms[[#This Row],[Proyecto]],E$2:E3280)</f>
        <v>149</v>
      </c>
    </row>
    <row r="3281" spans="1:10" x14ac:dyDescent="0.25">
      <c r="A3281" s="167">
        <v>45322</v>
      </c>
      <c r="B3281">
        <v>36</v>
      </c>
      <c r="C3281" t="s">
        <v>145</v>
      </c>
      <c r="D3281">
        <v>0</v>
      </c>
      <c r="E3281">
        <v>0</v>
      </c>
      <c r="F3281">
        <v>0</v>
      </c>
      <c r="G3281">
        <f>SUMIF(C$2:C3281,Historico_y_Forms[[#This Row],[Proyecto]],D$2:D3281)</f>
        <v>243</v>
      </c>
      <c r="H3281">
        <f>SUMIF(C$2:C3281,Historico_y_Forms[[#This Row],[Proyecto]],F$2:F3281)</f>
        <v>11</v>
      </c>
      <c r="I328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81">
        <f>SUMIF(C$2:C3281,Historico_y_Forms[[#This Row],[Proyecto]],E$2:E3281)</f>
        <v>240</v>
      </c>
    </row>
    <row r="3282" spans="1:10" x14ac:dyDescent="0.25">
      <c r="A3282" s="167">
        <v>45322</v>
      </c>
      <c r="B3282">
        <v>43</v>
      </c>
      <c r="C3282" t="s">
        <v>153</v>
      </c>
      <c r="D3282">
        <v>0</v>
      </c>
      <c r="E3282">
        <v>0</v>
      </c>
      <c r="F3282">
        <v>0</v>
      </c>
      <c r="G3282">
        <f>SUMIF(C$2:C3282,Historico_y_Forms[[#This Row],[Proyecto]],D$2:D3282)</f>
        <v>89</v>
      </c>
      <c r="H3282">
        <f>SUMIF(C$2:C3282,Historico_y_Forms[[#This Row],[Proyecto]],F$2:F3282)</f>
        <v>6</v>
      </c>
      <c r="I328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282">
        <f>SUMIF(C$2:C3282,Historico_y_Forms[[#This Row],[Proyecto]],E$2:E3282)</f>
        <v>24</v>
      </c>
    </row>
    <row r="3283" spans="1:10" x14ac:dyDescent="0.25">
      <c r="A3283" s="167">
        <v>45322</v>
      </c>
      <c r="B3283">
        <v>21</v>
      </c>
      <c r="C3283" t="s">
        <v>139</v>
      </c>
      <c r="D3283">
        <v>0</v>
      </c>
      <c r="E3283">
        <v>1</v>
      </c>
      <c r="F3283">
        <v>0</v>
      </c>
      <c r="G3283">
        <f>SUMIF(C$2:C3283,Historico_y_Forms[[#This Row],[Proyecto]],D$2:D3283)</f>
        <v>85</v>
      </c>
      <c r="H3283">
        <f>SUMIF(C$2:C3283,Historico_y_Forms[[#This Row],[Proyecto]],F$2:F3283)</f>
        <v>7</v>
      </c>
      <c r="I328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283">
        <f>SUMIF(C$2:C3283,Historico_y_Forms[[#This Row],[Proyecto]],E$2:E3283)</f>
        <v>78</v>
      </c>
    </row>
    <row r="3284" spans="1:10" x14ac:dyDescent="0.25">
      <c r="A3284" s="167">
        <v>45322</v>
      </c>
      <c r="B3284">
        <v>2</v>
      </c>
      <c r="C3284" t="s">
        <v>51</v>
      </c>
      <c r="D3284">
        <v>4</v>
      </c>
      <c r="E3284">
        <v>0</v>
      </c>
      <c r="F3284">
        <v>0</v>
      </c>
      <c r="G3284">
        <f>SUMIF(C$2:C3284,Historico_y_Forms[[#This Row],[Proyecto]],D$2:D3284)</f>
        <v>351</v>
      </c>
      <c r="H3284">
        <f>SUMIF(C$2:C3284,Historico_y_Forms[[#This Row],[Proyecto]],F$2:F3284)</f>
        <v>141</v>
      </c>
      <c r="I3284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284">
        <f>SUMIF(C$2:C3284,Historico_y_Forms[[#This Row],[Proyecto]],E$2:E3284)</f>
        <v>228</v>
      </c>
    </row>
    <row r="3285" spans="1:10" x14ac:dyDescent="0.25">
      <c r="A3285" s="167">
        <v>45322</v>
      </c>
      <c r="B3285">
        <v>3</v>
      </c>
      <c r="C3285" t="s">
        <v>52</v>
      </c>
      <c r="D3285">
        <v>10</v>
      </c>
      <c r="E3285">
        <v>0</v>
      </c>
      <c r="F3285">
        <v>0</v>
      </c>
      <c r="G3285">
        <f>SUMIF(C$2:C3285,Historico_y_Forms[[#This Row],[Proyecto]],D$2:D3285)</f>
        <v>390</v>
      </c>
      <c r="H3285">
        <f>SUMIF(C$2:C3285,Historico_y_Forms[[#This Row],[Proyecto]],F$2:F3285)</f>
        <v>73</v>
      </c>
      <c r="I3285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285">
        <f>SUMIF(C$2:C3285,Historico_y_Forms[[#This Row],[Proyecto]],E$2:E3285)</f>
        <v>372</v>
      </c>
    </row>
    <row r="3286" spans="1:10" x14ac:dyDescent="0.25">
      <c r="A3286" s="167">
        <v>45322</v>
      </c>
      <c r="B3286">
        <v>1</v>
      </c>
      <c r="C3286" t="s">
        <v>50</v>
      </c>
      <c r="D3286">
        <v>0</v>
      </c>
      <c r="E3286">
        <v>0</v>
      </c>
      <c r="F3286">
        <v>0</v>
      </c>
      <c r="G3286">
        <f>SUMIF(C$2:C3286,Historico_y_Forms[[#This Row],[Proyecto]],D$2:D3286)</f>
        <v>616</v>
      </c>
      <c r="H3286">
        <f>SUMIF(C$2:C3286,Historico_y_Forms[[#This Row],[Proyecto]],F$2:F3286)</f>
        <v>124</v>
      </c>
      <c r="I32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86">
        <f>SUMIF(C$2:C3286,Historico_y_Forms[[#This Row],[Proyecto]],E$2:E3286)</f>
        <v>492</v>
      </c>
    </row>
    <row r="3287" spans="1:10" x14ac:dyDescent="0.25">
      <c r="A3287" s="167">
        <v>45351</v>
      </c>
      <c r="B3287">
        <v>22</v>
      </c>
      <c r="C3287" t="s">
        <v>140</v>
      </c>
      <c r="D3287">
        <v>0</v>
      </c>
      <c r="E3287">
        <v>0</v>
      </c>
      <c r="F3287">
        <v>0</v>
      </c>
      <c r="G3287">
        <f>SUMIF(C$2:C3287,Historico_y_Forms[[#This Row],[Proyecto]],D$2:D3287)</f>
        <v>42</v>
      </c>
      <c r="H3287">
        <f>SUMIF(C$2:C3287,Historico_y_Forms[[#This Row],[Proyecto]],F$2:F3287)</f>
        <v>42</v>
      </c>
      <c r="I328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287">
        <f>SUMIF(C$2:C3287,Historico_y_Forms[[#This Row],[Proyecto]],E$2:E3287)</f>
        <v>72</v>
      </c>
    </row>
    <row r="3288" spans="1:10" x14ac:dyDescent="0.25">
      <c r="A3288" s="167">
        <v>45351</v>
      </c>
      <c r="B3288">
        <v>16</v>
      </c>
      <c r="C3288" t="s">
        <v>136</v>
      </c>
      <c r="D3288">
        <v>1</v>
      </c>
      <c r="E3288">
        <v>0</v>
      </c>
      <c r="F3288">
        <v>0</v>
      </c>
      <c r="G3288">
        <f>SUMIF(C$2:C3288,Historico_y_Forms[[#This Row],[Proyecto]],D$2:D3288)</f>
        <v>23</v>
      </c>
      <c r="H3288">
        <f>SUMIF(C$2:C3288,Historico_y_Forms[[#This Row],[Proyecto]],F$2:F3288)</f>
        <v>0</v>
      </c>
      <c r="I3288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288">
        <f>SUMIF(C$2:C3288,Historico_y_Forms[[#This Row],[Proyecto]],E$2:E3288)</f>
        <v>22</v>
      </c>
    </row>
    <row r="3289" spans="1:10" x14ac:dyDescent="0.25">
      <c r="A3289" s="167">
        <v>45351</v>
      </c>
      <c r="B3289">
        <v>17</v>
      </c>
      <c r="C3289" t="s">
        <v>137</v>
      </c>
      <c r="D3289">
        <v>2</v>
      </c>
      <c r="E3289">
        <v>1</v>
      </c>
      <c r="F3289">
        <v>0</v>
      </c>
      <c r="G3289">
        <f>SUMIF(C$2:C3289,Historico_y_Forms[[#This Row],[Proyecto]],D$2:D3289)</f>
        <v>15</v>
      </c>
      <c r="H3289">
        <f>SUMIF(C$2:C3289,Historico_y_Forms[[#This Row],[Proyecto]],F$2:F3289)</f>
        <v>0</v>
      </c>
      <c r="I3289">
        <f>VLOOKUP(Historico_y_Forms[[#This Row],[Proyecto]],Dim_Proyectos[[#All],[Proyecto]:[Fecha de terminacion]],5,0)-Historico_y_Forms[[#This Row],[Ventas acumuladas]]+Historico_y_Forms[[#This Row],[Desistimientos acumulados]]</f>
        <v>135</v>
      </c>
      <c r="J3289">
        <f>SUMIF(C$2:C3289,Historico_y_Forms[[#This Row],[Proyecto]],E$2:E3289)</f>
        <v>16</v>
      </c>
    </row>
    <row r="3290" spans="1:10" x14ac:dyDescent="0.25">
      <c r="A3290" s="167">
        <v>45351</v>
      </c>
      <c r="B3290">
        <v>11</v>
      </c>
      <c r="C3290" t="s">
        <v>131</v>
      </c>
      <c r="D3290">
        <v>1</v>
      </c>
      <c r="E3290">
        <v>0</v>
      </c>
      <c r="F3290">
        <v>2</v>
      </c>
      <c r="G3290">
        <f>SUMIF(C$2:C3290,Historico_y_Forms[[#This Row],[Proyecto]],D$2:D3290)</f>
        <v>701</v>
      </c>
      <c r="H3290">
        <f>SUMIF(C$2:C3290,Historico_y_Forms[[#This Row],[Proyecto]],F$2:F3290)</f>
        <v>258</v>
      </c>
      <c r="I3290">
        <f>VLOOKUP(Historico_y_Forms[[#This Row],[Proyecto]],Dim_Proyectos[[#All],[Proyecto]:[Fecha de terminacion]],5,0)-Historico_y_Forms[[#This Row],[Ventas acumuladas]]+Historico_y_Forms[[#This Row],[Desistimientos acumulados]]</f>
        <v>170</v>
      </c>
      <c r="J3290">
        <f>SUMIF(C$2:C3290,Historico_y_Forms[[#This Row],[Proyecto]],E$2:E3290)</f>
        <v>613</v>
      </c>
    </row>
    <row r="3291" spans="1:10" x14ac:dyDescent="0.25">
      <c r="A3291" s="167">
        <v>45351</v>
      </c>
      <c r="B3291">
        <v>40</v>
      </c>
      <c r="C3291" t="s">
        <v>149</v>
      </c>
      <c r="D3291">
        <v>0</v>
      </c>
      <c r="E3291">
        <v>0</v>
      </c>
      <c r="F3291">
        <v>0</v>
      </c>
      <c r="G3291">
        <f>SUMIF(C$2:C3291,Historico_y_Forms[[#This Row],[Proyecto]],D$2:D3291)</f>
        <v>396</v>
      </c>
      <c r="H3291">
        <f>SUMIF(C$2:C3291,Historico_y_Forms[[#This Row],[Proyecto]],F$2:F3291)</f>
        <v>0</v>
      </c>
      <c r="I32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91">
        <f>SUMIF(C$2:C3291,Historico_y_Forms[[#This Row],[Proyecto]],E$2:E3291)</f>
        <v>0</v>
      </c>
    </row>
    <row r="3292" spans="1:10" x14ac:dyDescent="0.25">
      <c r="A3292" s="167">
        <v>45351</v>
      </c>
      <c r="B3292">
        <v>12</v>
      </c>
      <c r="C3292" t="s">
        <v>132</v>
      </c>
      <c r="D3292">
        <v>6</v>
      </c>
      <c r="E3292">
        <v>10</v>
      </c>
      <c r="F3292">
        <v>2</v>
      </c>
      <c r="G3292">
        <f>SUMIF(C$2:C3292,Historico_y_Forms[[#This Row],[Proyecto]],D$2:D3292)</f>
        <v>164</v>
      </c>
      <c r="H3292">
        <f>SUMIF(C$2:C3292,Historico_y_Forms[[#This Row],[Proyecto]],F$2:F3292)</f>
        <v>16</v>
      </c>
      <c r="I3292">
        <f>VLOOKUP(Historico_y_Forms[[#This Row],[Proyecto]],Dim_Proyectos[[#All],[Proyecto]:[Fecha de terminacion]],5,0)-Historico_y_Forms[[#This Row],[Ventas acumuladas]]+Historico_y_Forms[[#This Row],[Desistimientos acumulados]]</f>
        <v>192</v>
      </c>
      <c r="J3292">
        <f>SUMIF(C$2:C3292,Historico_y_Forms[[#This Row],[Proyecto]],E$2:E3292)</f>
        <v>260</v>
      </c>
    </row>
    <row r="3293" spans="1:10" x14ac:dyDescent="0.25">
      <c r="A3293" s="167">
        <v>45351</v>
      </c>
      <c r="B3293">
        <v>13</v>
      </c>
      <c r="C3293" t="s">
        <v>133</v>
      </c>
      <c r="D3293">
        <v>5</v>
      </c>
      <c r="E3293">
        <v>0</v>
      </c>
      <c r="F3293">
        <v>0</v>
      </c>
      <c r="G3293">
        <f>SUMIF(C$2:C3293,Historico_y_Forms[[#This Row],[Proyecto]],D$2:D3293)</f>
        <v>390</v>
      </c>
      <c r="H3293">
        <f>SUMIF(C$2:C3293,Historico_y_Forms[[#This Row],[Proyecto]],F$2:F3293)</f>
        <v>112</v>
      </c>
      <c r="I3293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293">
        <f>SUMIF(C$2:C3293,Historico_y_Forms[[#This Row],[Proyecto]],E$2:E3293)</f>
        <v>299</v>
      </c>
    </row>
    <row r="3294" spans="1:10" x14ac:dyDescent="0.25">
      <c r="A3294" s="167">
        <v>45351</v>
      </c>
      <c r="B3294">
        <v>14</v>
      </c>
      <c r="C3294" t="s">
        <v>134</v>
      </c>
      <c r="D3294">
        <v>2</v>
      </c>
      <c r="E3294">
        <v>0</v>
      </c>
      <c r="F3294">
        <v>1</v>
      </c>
      <c r="G3294">
        <f>SUMIF(C$2:C3294,Historico_y_Forms[[#This Row],[Proyecto]],D$2:D3294)</f>
        <v>217</v>
      </c>
      <c r="H3294">
        <f>SUMIF(C$2:C3294,Historico_y_Forms[[#This Row],[Proyecto]],F$2:F3294)</f>
        <v>47</v>
      </c>
      <c r="I3294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294">
        <f>SUMIF(C$2:C3294,Historico_y_Forms[[#This Row],[Proyecto]],E$2:E3294)</f>
        <v>180</v>
      </c>
    </row>
    <row r="3295" spans="1:10" x14ac:dyDescent="0.25">
      <c r="A3295" s="167">
        <v>45351</v>
      </c>
      <c r="B3295">
        <v>15</v>
      </c>
      <c r="C3295" t="s">
        <v>135</v>
      </c>
      <c r="D3295">
        <v>13</v>
      </c>
      <c r="E3295">
        <v>10</v>
      </c>
      <c r="F3295">
        <v>3</v>
      </c>
      <c r="G3295">
        <f>SUMIF(C$2:C3295,Historico_y_Forms[[#This Row],[Proyecto]],D$2:D3295)</f>
        <v>194</v>
      </c>
      <c r="H3295">
        <f>SUMIF(C$2:C3295,Historico_y_Forms[[#This Row],[Proyecto]],F$2:F3295)</f>
        <v>24</v>
      </c>
      <c r="I3295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3295">
        <f>SUMIF(C$2:C3295,Historico_y_Forms[[#This Row],[Proyecto]],E$2:E3295)</f>
        <v>227</v>
      </c>
    </row>
    <row r="3296" spans="1:10" x14ac:dyDescent="0.25">
      <c r="A3296" s="167">
        <v>45351</v>
      </c>
      <c r="B3296">
        <v>41</v>
      </c>
      <c r="C3296" t="s">
        <v>150</v>
      </c>
      <c r="D3296">
        <v>0</v>
      </c>
      <c r="E3296">
        <v>0</v>
      </c>
      <c r="F3296">
        <v>0</v>
      </c>
      <c r="G3296">
        <f>SUMIF(C$2:C3296,Historico_y_Forms[[#This Row],[Proyecto]],D$2:D3296)</f>
        <v>158</v>
      </c>
      <c r="H3296">
        <f>SUMIF(C$2:C3296,Historico_y_Forms[[#This Row],[Proyecto]],F$2:F3296)</f>
        <v>2</v>
      </c>
      <c r="I32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96">
        <f>SUMIF(C$2:C3296,Historico_y_Forms[[#This Row],[Proyecto]],E$2:E3296)</f>
        <v>156</v>
      </c>
    </row>
    <row r="3297" spans="1:10" x14ac:dyDescent="0.25">
      <c r="A3297" s="167">
        <v>45351</v>
      </c>
      <c r="B3297">
        <v>10</v>
      </c>
      <c r="C3297" t="s">
        <v>81</v>
      </c>
      <c r="D3297">
        <v>0</v>
      </c>
      <c r="E3297">
        <v>0</v>
      </c>
      <c r="F3297">
        <v>3</v>
      </c>
      <c r="G3297">
        <f>SUMIF(C$2:C3297,Historico_y_Forms[[#This Row],[Proyecto]],D$2:D3297)</f>
        <v>223</v>
      </c>
      <c r="H3297">
        <f>SUMIF(C$2:C3297,Historico_y_Forms[[#This Row],[Proyecto]],F$2:F3297)</f>
        <v>62</v>
      </c>
      <c r="I3297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3297">
        <f>SUMIF(C$2:C3297,Historico_y_Forms[[#This Row],[Proyecto]],E$2:E3297)</f>
        <v>190</v>
      </c>
    </row>
    <row r="3298" spans="1:10" x14ac:dyDescent="0.25">
      <c r="A3298" s="167">
        <v>45351</v>
      </c>
      <c r="B3298">
        <v>23</v>
      </c>
      <c r="C3298" t="s">
        <v>142</v>
      </c>
      <c r="D3298">
        <v>0</v>
      </c>
      <c r="E3298">
        <v>0</v>
      </c>
      <c r="F3298">
        <v>0</v>
      </c>
      <c r="G3298">
        <f>SUMIF(C$2:C3298,Historico_y_Forms[[#This Row],[Proyecto]],D$2:D3298)</f>
        <v>105</v>
      </c>
      <c r="H3298">
        <f>SUMIF(C$2:C3298,Historico_y_Forms[[#This Row],[Proyecto]],F$2:F3298)</f>
        <v>4</v>
      </c>
      <c r="I329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298">
        <f>SUMIF(C$2:C3298,Historico_y_Forms[[#This Row],[Proyecto]],E$2:E3298)</f>
        <v>0</v>
      </c>
    </row>
    <row r="3299" spans="1:10" x14ac:dyDescent="0.25">
      <c r="A3299" s="167">
        <v>45351</v>
      </c>
      <c r="B3299">
        <v>24</v>
      </c>
      <c r="C3299" t="s">
        <v>143</v>
      </c>
      <c r="D3299">
        <v>0</v>
      </c>
      <c r="E3299">
        <v>0</v>
      </c>
      <c r="F3299">
        <v>0</v>
      </c>
      <c r="G3299">
        <f>SUMIF(C$2:C3299,Historico_y_Forms[[#This Row],[Proyecto]],D$2:D3299)</f>
        <v>125</v>
      </c>
      <c r="H3299">
        <f>SUMIF(C$2:C3299,Historico_y_Forms[[#This Row],[Proyecto]],F$2:F3299)</f>
        <v>23</v>
      </c>
      <c r="I329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299">
        <f>SUMIF(C$2:C3299,Historico_y_Forms[[#This Row],[Proyecto]],E$2:E3299)</f>
        <v>102</v>
      </c>
    </row>
    <row r="3300" spans="1:10" x14ac:dyDescent="0.25">
      <c r="A3300" s="167">
        <v>45351</v>
      </c>
      <c r="B3300">
        <v>25</v>
      </c>
      <c r="C3300" t="s">
        <v>92</v>
      </c>
      <c r="D3300">
        <v>2</v>
      </c>
      <c r="E3300">
        <v>4</v>
      </c>
      <c r="F3300">
        <v>0</v>
      </c>
      <c r="G3300">
        <f>SUMIF(C$2:C3300,Historico_y_Forms[[#This Row],[Proyecto]],D$2:D3300)</f>
        <v>84</v>
      </c>
      <c r="H3300">
        <f>SUMIF(C$2:C3300,Historico_y_Forms[[#This Row],[Proyecto]],F$2:F3300)</f>
        <v>1</v>
      </c>
      <c r="I3300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300">
        <f>SUMIF(C$2:C3300,Historico_y_Forms[[#This Row],[Proyecto]],E$2:E3300)</f>
        <v>69</v>
      </c>
    </row>
    <row r="3301" spans="1:10" x14ac:dyDescent="0.25">
      <c r="A3301" s="167">
        <v>45351</v>
      </c>
      <c r="B3301">
        <v>26</v>
      </c>
      <c r="C3301" t="s">
        <v>141</v>
      </c>
      <c r="D3301">
        <v>0</v>
      </c>
      <c r="E3301">
        <v>1</v>
      </c>
      <c r="F3301">
        <v>0</v>
      </c>
      <c r="G3301">
        <f>SUMIF(C$2:C3301,Historico_y_Forms[[#This Row],[Proyecto]],D$2:D3301)</f>
        <v>117</v>
      </c>
      <c r="H3301">
        <f>SUMIF(C$2:C3301,Historico_y_Forms[[#This Row],[Proyecto]],F$2:F3301)</f>
        <v>1</v>
      </c>
      <c r="I3301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301">
        <f>SUMIF(C$2:C3301,Historico_y_Forms[[#This Row],[Proyecto]],E$2:E3301)</f>
        <v>113</v>
      </c>
    </row>
    <row r="3302" spans="1:10" x14ac:dyDescent="0.25">
      <c r="A3302" s="167">
        <v>45351</v>
      </c>
      <c r="B3302">
        <v>7</v>
      </c>
      <c r="C3302" t="s">
        <v>128</v>
      </c>
      <c r="D3302">
        <v>0</v>
      </c>
      <c r="E3302">
        <v>0</v>
      </c>
      <c r="F3302">
        <v>0</v>
      </c>
      <c r="G3302">
        <f>SUMIF(C$2:C3302,Historico_y_Forms[[#This Row],[Proyecto]],D$2:D3302)</f>
        <v>181</v>
      </c>
      <c r="H3302">
        <f>SUMIF(C$2:C3302,Historico_y_Forms[[#This Row],[Proyecto]],F$2:F3302)</f>
        <v>24</v>
      </c>
      <c r="I330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302">
        <f>SUMIF(C$2:C3302,Historico_y_Forms[[#This Row],[Proyecto]],E$2:E3302)</f>
        <v>160</v>
      </c>
    </row>
    <row r="3303" spans="1:10" x14ac:dyDescent="0.25">
      <c r="A3303" s="167">
        <v>45351</v>
      </c>
      <c r="B3303">
        <v>27</v>
      </c>
      <c r="C3303" t="s">
        <v>30</v>
      </c>
      <c r="D3303">
        <v>4</v>
      </c>
      <c r="E3303">
        <v>6</v>
      </c>
      <c r="F3303">
        <v>0</v>
      </c>
      <c r="G3303">
        <f>SUMIF(C$2:C3303,Historico_y_Forms[[#This Row],[Proyecto]],D$2:D3303)</f>
        <v>31</v>
      </c>
      <c r="H3303">
        <f>SUMIF(C$2:C3303,Historico_y_Forms[[#This Row],[Proyecto]],F$2:F3303)</f>
        <v>0</v>
      </c>
      <c r="I3303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3303">
        <f>SUMIF(C$2:C3303,Historico_y_Forms[[#This Row],[Proyecto]],E$2:E3303)</f>
        <v>29</v>
      </c>
    </row>
    <row r="3304" spans="1:10" x14ac:dyDescent="0.25">
      <c r="A3304" s="167">
        <v>45351</v>
      </c>
      <c r="B3304">
        <v>28</v>
      </c>
      <c r="C3304" t="s">
        <v>31</v>
      </c>
      <c r="D3304">
        <v>0</v>
      </c>
      <c r="E3304">
        <v>0</v>
      </c>
      <c r="F3304">
        <v>0</v>
      </c>
      <c r="G3304">
        <f>SUMIF(C$2:C3304,Historico_y_Forms[[#This Row],[Proyecto]],D$2:D3304)</f>
        <v>0</v>
      </c>
      <c r="H3304">
        <f>SUMIF(C$2:C3304,Historico_y_Forms[[#This Row],[Proyecto]],F$2:F3304)</f>
        <v>0</v>
      </c>
      <c r="I330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04">
        <f>SUMIF(C$2:C3304,Historico_y_Forms[[#This Row],[Proyecto]],E$2:E3304)</f>
        <v>0</v>
      </c>
    </row>
    <row r="3305" spans="1:10" x14ac:dyDescent="0.25">
      <c r="A3305" s="167">
        <v>45351</v>
      </c>
      <c r="B3305">
        <v>44</v>
      </c>
      <c r="C3305" t="s">
        <v>154</v>
      </c>
      <c r="D3305">
        <v>0</v>
      </c>
      <c r="E3305">
        <v>0</v>
      </c>
      <c r="F3305">
        <v>0</v>
      </c>
      <c r="G3305">
        <f>SUMIF(C$2:C3305,Historico_y_Forms[[#This Row],[Proyecto]],D$2:D3305)</f>
        <v>100</v>
      </c>
      <c r="H3305">
        <f>SUMIF(C$2:C3305,Historico_y_Forms[[#This Row],[Proyecto]],F$2:F3305)</f>
        <v>11</v>
      </c>
      <c r="I330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05">
        <f>SUMIF(C$2:C3305,Historico_y_Forms[[#This Row],[Proyecto]],E$2:E3305)</f>
        <v>96</v>
      </c>
    </row>
    <row r="3306" spans="1:10" x14ac:dyDescent="0.25">
      <c r="A3306" s="167">
        <v>45351</v>
      </c>
      <c r="B3306">
        <v>37</v>
      </c>
      <c r="C3306" t="s">
        <v>146</v>
      </c>
      <c r="D3306">
        <v>0</v>
      </c>
      <c r="E3306">
        <v>0</v>
      </c>
      <c r="F3306">
        <v>0</v>
      </c>
      <c r="G3306">
        <f>SUMIF(C$2:C3306,Historico_y_Forms[[#This Row],[Proyecto]],D$2:D3306)</f>
        <v>195</v>
      </c>
      <c r="H3306">
        <f>SUMIF(C$2:C3306,Historico_y_Forms[[#This Row],[Proyecto]],F$2:F3306)</f>
        <v>1</v>
      </c>
      <c r="I330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306">
        <f>SUMIF(C$2:C3306,Historico_y_Forms[[#This Row],[Proyecto]],E$2:E3306)</f>
        <v>196</v>
      </c>
    </row>
    <row r="3307" spans="1:10" x14ac:dyDescent="0.25">
      <c r="A3307" s="167">
        <v>45351</v>
      </c>
      <c r="B3307">
        <v>6</v>
      </c>
      <c r="C3307" t="s">
        <v>127</v>
      </c>
      <c r="D3307">
        <v>0</v>
      </c>
      <c r="E3307">
        <v>0</v>
      </c>
      <c r="F3307">
        <v>0</v>
      </c>
      <c r="G3307">
        <f>SUMIF(C$2:C3307,Historico_y_Forms[[#This Row],[Proyecto]],D$2:D3307)</f>
        <v>224</v>
      </c>
      <c r="H3307">
        <f>SUMIF(C$2:C3307,Historico_y_Forms[[#This Row],[Proyecto]],F$2:F3307)</f>
        <v>44</v>
      </c>
      <c r="I330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07">
        <f>SUMIF(C$2:C3307,Historico_y_Forms[[#This Row],[Proyecto]],E$2:E3307)</f>
        <v>180</v>
      </c>
    </row>
    <row r="3308" spans="1:10" x14ac:dyDescent="0.25">
      <c r="A3308" s="167">
        <v>45351</v>
      </c>
      <c r="B3308">
        <v>5</v>
      </c>
      <c r="C3308" t="s">
        <v>125</v>
      </c>
      <c r="D3308">
        <v>0</v>
      </c>
      <c r="E3308">
        <v>0</v>
      </c>
      <c r="F3308">
        <v>0</v>
      </c>
      <c r="G3308">
        <f>SUMIF(C$2:C3308,Historico_y_Forms[[#This Row],[Proyecto]],D$2:D3308)</f>
        <v>247</v>
      </c>
      <c r="H3308">
        <f>SUMIF(C$2:C3308,Historico_y_Forms[[#This Row],[Proyecto]],F$2:F3308)</f>
        <v>31</v>
      </c>
      <c r="I33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08">
        <f>SUMIF(C$2:C3308,Historico_y_Forms[[#This Row],[Proyecto]],E$2:E3308)</f>
        <v>216</v>
      </c>
    </row>
    <row r="3309" spans="1:10" x14ac:dyDescent="0.25">
      <c r="A3309" s="167">
        <v>45351</v>
      </c>
      <c r="B3309">
        <v>38</v>
      </c>
      <c r="C3309" t="s">
        <v>147</v>
      </c>
      <c r="D3309">
        <v>0</v>
      </c>
      <c r="E3309">
        <v>0</v>
      </c>
      <c r="F3309">
        <v>0</v>
      </c>
      <c r="G3309">
        <f>SUMIF(C$2:C3309,Historico_y_Forms[[#This Row],[Proyecto]],D$2:D3309)</f>
        <v>196</v>
      </c>
      <c r="H3309">
        <f>SUMIF(C$2:C3309,Historico_y_Forms[[#This Row],[Proyecto]],F$2:F3309)</f>
        <v>5</v>
      </c>
      <c r="I330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09">
        <f>SUMIF(C$2:C3309,Historico_y_Forms[[#This Row],[Proyecto]],E$2:E3309)</f>
        <v>0</v>
      </c>
    </row>
    <row r="3310" spans="1:10" x14ac:dyDescent="0.25">
      <c r="A3310" s="167">
        <v>45351</v>
      </c>
      <c r="B3310">
        <v>4</v>
      </c>
      <c r="C3310" t="s">
        <v>126</v>
      </c>
      <c r="D3310">
        <v>0</v>
      </c>
      <c r="E3310">
        <v>0</v>
      </c>
      <c r="F3310">
        <v>0</v>
      </c>
      <c r="G3310">
        <f>SUMIF(C$2:C3310,Historico_y_Forms[[#This Row],[Proyecto]],D$2:D3310)</f>
        <v>289</v>
      </c>
      <c r="H3310">
        <f>SUMIF(C$2:C3310,Historico_y_Forms[[#This Row],[Proyecto]],F$2:F3310)</f>
        <v>49</v>
      </c>
      <c r="I331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10">
        <f>SUMIF(C$2:C3310,Historico_y_Forms[[#This Row],[Proyecto]],E$2:E3310)</f>
        <v>8791</v>
      </c>
    </row>
    <row r="3311" spans="1:10" x14ac:dyDescent="0.25">
      <c r="A3311" s="167">
        <v>45351</v>
      </c>
      <c r="B3311">
        <v>8</v>
      </c>
      <c r="C3311" t="s">
        <v>77</v>
      </c>
      <c r="D3311">
        <v>1</v>
      </c>
      <c r="E3311">
        <v>0</v>
      </c>
      <c r="F3311">
        <v>0</v>
      </c>
      <c r="G3311">
        <f>SUMIF(C$2:C3311,Historico_y_Forms[[#This Row],[Proyecto]],D$2:D3311)</f>
        <v>193</v>
      </c>
      <c r="H3311">
        <f>SUMIF(C$2:C3311,Historico_y_Forms[[#This Row],[Proyecto]],F$2:F3311)</f>
        <v>37</v>
      </c>
      <c r="I331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11">
        <f>SUMIF(C$2:C3311,Historico_y_Forms[[#This Row],[Proyecto]],E$2:E3311)</f>
        <v>168</v>
      </c>
    </row>
    <row r="3312" spans="1:10" x14ac:dyDescent="0.25">
      <c r="A3312" s="167">
        <v>45351</v>
      </c>
      <c r="B3312">
        <v>18</v>
      </c>
      <c r="C3312" t="s">
        <v>152</v>
      </c>
      <c r="D3312">
        <v>0</v>
      </c>
      <c r="E3312">
        <v>0</v>
      </c>
      <c r="F3312">
        <v>0</v>
      </c>
      <c r="G3312">
        <f>SUMIF(C$2:C3312,Historico_y_Forms[[#This Row],[Proyecto]],D$2:D3312)</f>
        <v>174</v>
      </c>
      <c r="H3312">
        <f>SUMIF(C$2:C3312,Historico_y_Forms[[#This Row],[Proyecto]],F$2:F3312)</f>
        <v>10</v>
      </c>
      <c r="I331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12">
        <f>SUMIF(C$2:C3312,Historico_y_Forms[[#This Row],[Proyecto]],E$2:E3312)</f>
        <v>176</v>
      </c>
    </row>
    <row r="3313" spans="1:10" x14ac:dyDescent="0.25">
      <c r="A3313" s="167">
        <v>45351</v>
      </c>
      <c r="B3313">
        <v>19</v>
      </c>
      <c r="C3313" t="s">
        <v>138</v>
      </c>
      <c r="D3313">
        <v>0</v>
      </c>
      <c r="E3313">
        <v>0</v>
      </c>
      <c r="F3313">
        <v>0</v>
      </c>
      <c r="G3313">
        <f>SUMIF(C$2:C3313,Historico_y_Forms[[#This Row],[Proyecto]],D$2:D3313)</f>
        <v>202</v>
      </c>
      <c r="H3313">
        <f>SUMIF(C$2:C3313,Historico_y_Forms[[#This Row],[Proyecto]],F$2:F3313)</f>
        <v>26</v>
      </c>
      <c r="I33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13">
        <f>SUMIF(C$2:C3313,Historico_y_Forms[[#This Row],[Proyecto]],E$2:E3313)</f>
        <v>176</v>
      </c>
    </row>
    <row r="3314" spans="1:10" x14ac:dyDescent="0.25">
      <c r="A3314" s="167">
        <v>45351</v>
      </c>
      <c r="B3314">
        <v>20</v>
      </c>
      <c r="C3314" t="s">
        <v>88</v>
      </c>
      <c r="D3314">
        <v>3</v>
      </c>
      <c r="E3314">
        <v>1</v>
      </c>
      <c r="F3314">
        <v>2</v>
      </c>
      <c r="G3314">
        <f>SUMIF(C$2:C3314,Historico_y_Forms[[#This Row],[Proyecto]],D$2:D3314)</f>
        <v>210</v>
      </c>
      <c r="H3314">
        <f>SUMIF(C$2:C3314,Historico_y_Forms[[#This Row],[Proyecto]],F$2:F3314)</f>
        <v>53</v>
      </c>
      <c r="I3314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314">
        <f>SUMIF(C$2:C3314,Historico_y_Forms[[#This Row],[Proyecto]],E$2:E3314)</f>
        <v>170</v>
      </c>
    </row>
    <row r="3315" spans="1:10" x14ac:dyDescent="0.25">
      <c r="A3315" s="167">
        <v>45351</v>
      </c>
      <c r="B3315">
        <v>45</v>
      </c>
      <c r="C3315" t="s">
        <v>155</v>
      </c>
      <c r="D3315">
        <v>0</v>
      </c>
      <c r="E3315">
        <v>0</v>
      </c>
      <c r="F3315">
        <v>0</v>
      </c>
      <c r="G3315">
        <f>SUMIF(C$2:C3315,Historico_y_Forms[[#This Row],[Proyecto]],D$2:D3315)</f>
        <v>133</v>
      </c>
      <c r="H3315">
        <f>SUMIF(C$2:C3315,Historico_y_Forms[[#This Row],[Proyecto]],F$2:F3315)</f>
        <v>2</v>
      </c>
      <c r="I331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315">
        <f>SUMIF(C$2:C3315,Historico_y_Forms[[#This Row],[Proyecto]],E$2:E3315)</f>
        <v>0</v>
      </c>
    </row>
    <row r="3316" spans="1:10" x14ac:dyDescent="0.25">
      <c r="A3316" s="167">
        <v>45351</v>
      </c>
      <c r="B3316">
        <v>31</v>
      </c>
      <c r="C3316" t="s">
        <v>97</v>
      </c>
      <c r="D3316">
        <v>5</v>
      </c>
      <c r="E3316">
        <v>18</v>
      </c>
      <c r="F3316">
        <v>0</v>
      </c>
      <c r="G3316">
        <f>SUMIF(C$2:C3316,Historico_y_Forms[[#This Row],[Proyecto]],D$2:D3316)</f>
        <v>173</v>
      </c>
      <c r="H3316">
        <f>SUMIF(C$2:C3316,Historico_y_Forms[[#This Row],[Proyecto]],F$2:F3316)</f>
        <v>1</v>
      </c>
      <c r="I331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316">
        <f>SUMIF(C$2:C3316,Historico_y_Forms[[#This Row],[Proyecto]],E$2:E3316)</f>
        <v>108</v>
      </c>
    </row>
    <row r="3317" spans="1:10" x14ac:dyDescent="0.25">
      <c r="A3317" s="167">
        <v>45351</v>
      </c>
      <c r="B3317">
        <v>32</v>
      </c>
      <c r="C3317" t="s">
        <v>100</v>
      </c>
      <c r="D3317">
        <v>0</v>
      </c>
      <c r="E3317">
        <v>0</v>
      </c>
      <c r="F3317">
        <v>0</v>
      </c>
      <c r="G3317">
        <f>SUMIF(C$2:C3317,Historico_y_Forms[[#This Row],[Proyecto]],D$2:D3317)</f>
        <v>184</v>
      </c>
      <c r="H3317">
        <f>SUMIF(C$2:C3317,Historico_y_Forms[[#This Row],[Proyecto]],F$2:F3317)</f>
        <v>6</v>
      </c>
      <c r="I3317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317">
        <f>SUMIF(C$2:C3317,Historico_y_Forms[[#This Row],[Proyecto]],E$2:E3317)</f>
        <v>182</v>
      </c>
    </row>
    <row r="3318" spans="1:10" x14ac:dyDescent="0.25">
      <c r="A3318" s="167">
        <v>45351</v>
      </c>
      <c r="B3318">
        <v>33</v>
      </c>
      <c r="C3318" t="s">
        <v>101</v>
      </c>
      <c r="D3318">
        <v>0</v>
      </c>
      <c r="E3318">
        <v>2</v>
      </c>
      <c r="F3318">
        <v>2</v>
      </c>
      <c r="G3318">
        <f>SUMIF(C$2:C3318,Historico_y_Forms[[#This Row],[Proyecto]],D$2:D3318)</f>
        <v>190</v>
      </c>
      <c r="H3318">
        <f>SUMIF(C$2:C3318,Historico_y_Forms[[#This Row],[Proyecto]],F$2:F3318)</f>
        <v>16</v>
      </c>
      <c r="I331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18">
        <f>SUMIF(C$2:C3318,Historico_y_Forms[[#This Row],[Proyecto]],E$2:E3318)</f>
        <v>170</v>
      </c>
    </row>
    <row r="3319" spans="1:10" x14ac:dyDescent="0.25">
      <c r="A3319" s="167">
        <v>45351</v>
      </c>
      <c r="B3319">
        <v>34</v>
      </c>
      <c r="C3319" t="s">
        <v>102</v>
      </c>
      <c r="D3319">
        <v>1</v>
      </c>
      <c r="E3319">
        <v>0</v>
      </c>
      <c r="F3319">
        <v>0</v>
      </c>
      <c r="G3319">
        <f>SUMIF(C$2:C3319,Historico_y_Forms[[#This Row],[Proyecto]],D$2:D3319)</f>
        <v>207</v>
      </c>
      <c r="H3319">
        <f>SUMIF(C$2:C3319,Historico_y_Forms[[#This Row],[Proyecto]],F$2:F3319)</f>
        <v>23</v>
      </c>
      <c r="I331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19">
        <f>SUMIF(C$2:C3319,Historico_y_Forms[[#This Row],[Proyecto]],E$2:E3319)</f>
        <v>184</v>
      </c>
    </row>
    <row r="3320" spans="1:10" x14ac:dyDescent="0.25">
      <c r="A3320" s="167">
        <v>45351</v>
      </c>
      <c r="B3320">
        <v>29</v>
      </c>
      <c r="C3320" t="s">
        <v>32</v>
      </c>
      <c r="D3320">
        <v>8</v>
      </c>
      <c r="E3320">
        <v>6</v>
      </c>
      <c r="F3320">
        <v>0</v>
      </c>
      <c r="G3320">
        <f>SUMIF(C$2:C3320,Historico_y_Forms[[#This Row],[Proyecto]],D$2:D3320)</f>
        <v>95</v>
      </c>
      <c r="H3320">
        <f>SUMIF(C$2:C3320,Historico_y_Forms[[#This Row],[Proyecto]],F$2:F3320)</f>
        <v>0</v>
      </c>
      <c r="I3320">
        <f>VLOOKUP(Historico_y_Forms[[#This Row],[Proyecto]],Dim_Proyectos[[#All],[Proyecto]:[Fecha de terminacion]],5,0)-Historico_y_Forms[[#This Row],[Ventas acumuladas]]+Historico_y_Forms[[#This Row],[Desistimientos acumulados]]</f>
        <v>61</v>
      </c>
      <c r="J3320">
        <f>SUMIF(C$2:C3320,Historico_y_Forms[[#This Row],[Proyecto]],E$2:E3320)</f>
        <v>42</v>
      </c>
    </row>
    <row r="3321" spans="1:10" x14ac:dyDescent="0.25">
      <c r="A3321" s="167">
        <v>45351</v>
      </c>
      <c r="B3321">
        <v>30</v>
      </c>
      <c r="C3321" t="s">
        <v>33</v>
      </c>
      <c r="D3321">
        <v>7</v>
      </c>
      <c r="E3321">
        <v>10</v>
      </c>
      <c r="F3321">
        <v>0</v>
      </c>
      <c r="G3321">
        <f>SUMIF(C$2:C3321,Historico_y_Forms[[#This Row],[Proyecto]],D$2:D3321)</f>
        <v>10</v>
      </c>
      <c r="H3321">
        <f>SUMIF(C$2:C3321,Historico_y_Forms[[#This Row],[Proyecto]],F$2:F3321)</f>
        <v>0</v>
      </c>
      <c r="I3321">
        <f>VLOOKUP(Historico_y_Forms[[#This Row],[Proyecto]],Dim_Proyectos[[#All],[Proyecto]:[Fecha de terminacion]],5,0)-Historico_y_Forms[[#This Row],[Ventas acumuladas]]+Historico_y_Forms[[#This Row],[Desistimientos acumulados]]</f>
        <v>146</v>
      </c>
      <c r="J3321">
        <f>SUMIF(C$2:C3321,Historico_y_Forms[[#This Row],[Proyecto]],E$2:E3321)</f>
        <v>20</v>
      </c>
    </row>
    <row r="3322" spans="1:10" x14ac:dyDescent="0.25">
      <c r="A3322" s="167">
        <v>45351</v>
      </c>
      <c r="B3322">
        <v>9</v>
      </c>
      <c r="C3322" t="s">
        <v>130</v>
      </c>
      <c r="D3322">
        <v>8</v>
      </c>
      <c r="E3322">
        <v>7</v>
      </c>
      <c r="F3322">
        <v>2</v>
      </c>
      <c r="G3322">
        <f>SUMIF(C$2:C3322,Historico_y_Forms[[#This Row],[Proyecto]],D$2:D3322)</f>
        <v>239</v>
      </c>
      <c r="H3322">
        <f>SUMIF(C$2:C3322,Historico_y_Forms[[#This Row],[Proyecto]],F$2:F3322)</f>
        <v>16</v>
      </c>
      <c r="I3322">
        <f>VLOOKUP(Historico_y_Forms[[#This Row],[Proyecto]],Dim_Proyectos[[#All],[Proyecto]:[Fecha de terminacion]],5,0)-Historico_y_Forms[[#This Row],[Ventas acumuladas]]+Historico_y_Forms[[#This Row],[Desistimientos acumulados]]</f>
        <v>125</v>
      </c>
      <c r="J3322">
        <f>SUMIF(C$2:C3322,Historico_y_Forms[[#This Row],[Proyecto]],E$2:E3322)</f>
        <v>272</v>
      </c>
    </row>
    <row r="3323" spans="1:10" x14ac:dyDescent="0.25">
      <c r="A3323" s="167">
        <v>45351</v>
      </c>
      <c r="B3323">
        <v>35</v>
      </c>
      <c r="C3323" t="s">
        <v>144</v>
      </c>
      <c r="D3323">
        <v>1</v>
      </c>
      <c r="E3323">
        <v>0</v>
      </c>
      <c r="F3323">
        <v>1</v>
      </c>
      <c r="G3323">
        <f>SUMIF(C$2:C3323,Historico_y_Forms[[#This Row],[Proyecto]],D$2:D3323)</f>
        <v>142</v>
      </c>
      <c r="H3323">
        <f>SUMIF(C$2:C3323,Historico_y_Forms[[#This Row],[Proyecto]],F$2:F3323)</f>
        <v>11</v>
      </c>
      <c r="I3323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323">
        <f>SUMIF(C$2:C3323,Historico_y_Forms[[#This Row],[Proyecto]],E$2:E3323)</f>
        <v>140</v>
      </c>
    </row>
    <row r="3324" spans="1:10" x14ac:dyDescent="0.25">
      <c r="A3324" s="167">
        <v>45351</v>
      </c>
      <c r="B3324">
        <v>42</v>
      </c>
      <c r="C3324" t="s">
        <v>151</v>
      </c>
      <c r="D3324">
        <v>0</v>
      </c>
      <c r="E3324">
        <v>0</v>
      </c>
      <c r="F3324">
        <v>0</v>
      </c>
      <c r="G3324">
        <f>SUMIF(C$2:C3324,Historico_y_Forms[[#This Row],[Proyecto]],D$2:D3324)</f>
        <v>321</v>
      </c>
      <c r="H3324">
        <f>SUMIF(C$2:C3324,Historico_y_Forms[[#This Row],[Proyecto]],F$2:F3324)</f>
        <v>15</v>
      </c>
      <c r="I332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324">
        <f>SUMIF(C$2:C3324,Historico_y_Forms[[#This Row],[Proyecto]],E$2:E3324)</f>
        <v>250</v>
      </c>
    </row>
    <row r="3325" spans="1:10" x14ac:dyDescent="0.25">
      <c r="A3325" s="167">
        <v>45351</v>
      </c>
      <c r="B3325">
        <v>39</v>
      </c>
      <c r="C3325" t="s">
        <v>178</v>
      </c>
      <c r="D3325">
        <v>0</v>
      </c>
      <c r="E3325">
        <v>0</v>
      </c>
      <c r="F3325">
        <v>0</v>
      </c>
      <c r="G3325">
        <f>SUMIF(C$2:C3325,Historico_y_Forms[[#This Row],[Proyecto]],D$2:D3325)</f>
        <v>184</v>
      </c>
      <c r="H3325">
        <f>SUMIF(C$2:C3325,Historico_y_Forms[[#This Row],[Proyecto]],F$2:F3325)</f>
        <v>12</v>
      </c>
      <c r="I332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25">
        <f>SUMIF(C$2:C3325,Historico_y_Forms[[#This Row],[Proyecto]],E$2:E3325)</f>
        <v>149</v>
      </c>
    </row>
    <row r="3326" spans="1:10" x14ac:dyDescent="0.25">
      <c r="A3326" s="167">
        <v>45351</v>
      </c>
      <c r="B3326">
        <v>36</v>
      </c>
      <c r="C3326" t="s">
        <v>145</v>
      </c>
      <c r="D3326">
        <v>0</v>
      </c>
      <c r="E3326">
        <v>0</v>
      </c>
      <c r="F3326">
        <v>0</v>
      </c>
      <c r="G3326">
        <f>SUMIF(C$2:C3326,Historico_y_Forms[[#This Row],[Proyecto]],D$2:D3326)</f>
        <v>243</v>
      </c>
      <c r="H3326">
        <f>SUMIF(C$2:C3326,Historico_y_Forms[[#This Row],[Proyecto]],F$2:F3326)</f>
        <v>11</v>
      </c>
      <c r="I332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26">
        <f>SUMIF(C$2:C3326,Historico_y_Forms[[#This Row],[Proyecto]],E$2:E3326)</f>
        <v>240</v>
      </c>
    </row>
    <row r="3327" spans="1:10" x14ac:dyDescent="0.25">
      <c r="A3327" s="167">
        <v>45351</v>
      </c>
      <c r="B3327">
        <v>43</v>
      </c>
      <c r="C3327" t="s">
        <v>153</v>
      </c>
      <c r="D3327">
        <v>0</v>
      </c>
      <c r="E3327">
        <v>0</v>
      </c>
      <c r="F3327">
        <v>0</v>
      </c>
      <c r="G3327">
        <f>SUMIF(C$2:C3327,Historico_y_Forms[[#This Row],[Proyecto]],D$2:D3327)</f>
        <v>89</v>
      </c>
      <c r="H3327">
        <f>SUMIF(C$2:C3327,Historico_y_Forms[[#This Row],[Proyecto]],F$2:F3327)</f>
        <v>6</v>
      </c>
      <c r="I332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327">
        <f>SUMIF(C$2:C3327,Historico_y_Forms[[#This Row],[Proyecto]],E$2:E3327)</f>
        <v>24</v>
      </c>
    </row>
    <row r="3328" spans="1:10" x14ac:dyDescent="0.25">
      <c r="A3328" s="167">
        <v>45351</v>
      </c>
      <c r="B3328">
        <v>21</v>
      </c>
      <c r="C3328" t="s">
        <v>139</v>
      </c>
      <c r="D3328">
        <v>1</v>
      </c>
      <c r="E3328">
        <v>1</v>
      </c>
      <c r="F3328">
        <v>0</v>
      </c>
      <c r="G3328">
        <f>SUMIF(C$2:C3328,Historico_y_Forms[[#This Row],[Proyecto]],D$2:D3328)</f>
        <v>86</v>
      </c>
      <c r="H3328">
        <f>SUMIF(C$2:C3328,Historico_y_Forms[[#This Row],[Proyecto]],F$2:F3328)</f>
        <v>7</v>
      </c>
      <c r="I332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28">
        <f>SUMIF(C$2:C3328,Historico_y_Forms[[#This Row],[Proyecto]],E$2:E3328)</f>
        <v>79</v>
      </c>
    </row>
    <row r="3329" spans="1:10" x14ac:dyDescent="0.25">
      <c r="A3329" s="167">
        <v>45351</v>
      </c>
      <c r="B3329">
        <v>2</v>
      </c>
      <c r="C3329" t="s">
        <v>51</v>
      </c>
      <c r="D3329">
        <v>0</v>
      </c>
      <c r="E3329">
        <v>0</v>
      </c>
      <c r="F3329">
        <v>0</v>
      </c>
      <c r="G3329">
        <f>SUMIF(C$2:C3329,Historico_y_Forms[[#This Row],[Proyecto]],D$2:D3329)</f>
        <v>351</v>
      </c>
      <c r="H3329">
        <f>SUMIF(C$2:C3329,Historico_y_Forms[[#This Row],[Proyecto]],F$2:F3329)</f>
        <v>141</v>
      </c>
      <c r="I3329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329">
        <f>SUMIF(C$2:C3329,Historico_y_Forms[[#This Row],[Proyecto]],E$2:E3329)</f>
        <v>228</v>
      </c>
    </row>
    <row r="3330" spans="1:10" x14ac:dyDescent="0.25">
      <c r="A3330" s="167">
        <v>45351</v>
      </c>
      <c r="B3330">
        <v>3</v>
      </c>
      <c r="C3330" t="s">
        <v>52</v>
      </c>
      <c r="D3330">
        <v>11</v>
      </c>
      <c r="E3330">
        <v>0</v>
      </c>
      <c r="F3330">
        <v>3</v>
      </c>
      <c r="G3330">
        <f>SUMIF(C$2:C3330,Historico_y_Forms[[#This Row],[Proyecto]],D$2:D3330)</f>
        <v>401</v>
      </c>
      <c r="H3330">
        <f>SUMIF(C$2:C3330,Historico_y_Forms[[#This Row],[Proyecto]],F$2:F3330)</f>
        <v>76</v>
      </c>
      <c r="I3330">
        <f>VLOOKUP(Historico_y_Forms[[#This Row],[Proyecto]],Dim_Proyectos[[#All],[Proyecto]:[Fecha de terminacion]],5,0)-Historico_y_Forms[[#This Row],[Ventas acumuladas]]+Historico_y_Forms[[#This Row],[Desistimientos acumulados]]</f>
        <v>47</v>
      </c>
      <c r="J3330">
        <f>SUMIF(C$2:C3330,Historico_y_Forms[[#This Row],[Proyecto]],E$2:E3330)</f>
        <v>372</v>
      </c>
    </row>
    <row r="3331" spans="1:10" x14ac:dyDescent="0.25">
      <c r="A3331" s="167">
        <v>45351</v>
      </c>
      <c r="B3331">
        <v>1</v>
      </c>
      <c r="C3331" t="s">
        <v>50</v>
      </c>
      <c r="D3331">
        <v>0</v>
      </c>
      <c r="E3331">
        <v>0</v>
      </c>
      <c r="F3331">
        <v>0</v>
      </c>
      <c r="G3331">
        <f>SUMIF(C$2:C3331,Historico_y_Forms[[#This Row],[Proyecto]],D$2:D3331)</f>
        <v>616</v>
      </c>
      <c r="H3331">
        <f>SUMIF(C$2:C3331,Historico_y_Forms[[#This Row],[Proyecto]],F$2:F3331)</f>
        <v>124</v>
      </c>
      <c r="I33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31">
        <f>SUMIF(C$2:C3331,Historico_y_Forms[[#This Row],[Proyecto]],E$2:E3331)</f>
        <v>492</v>
      </c>
    </row>
    <row r="3332" spans="1:10" x14ac:dyDescent="0.25">
      <c r="A3332" s="167">
        <v>45382</v>
      </c>
      <c r="B3332">
        <v>22</v>
      </c>
      <c r="C3332" t="s">
        <v>140</v>
      </c>
      <c r="D3332">
        <v>0</v>
      </c>
      <c r="E3332">
        <v>0</v>
      </c>
      <c r="F3332">
        <v>0</v>
      </c>
      <c r="G3332">
        <f>SUMIF(C$2:C3332,Historico_y_Forms[[#This Row],[Proyecto]],D$2:D3332)</f>
        <v>42</v>
      </c>
      <c r="H3332">
        <f>SUMIF(C$2:C3332,Historico_y_Forms[[#This Row],[Proyecto]],F$2:F3332)</f>
        <v>42</v>
      </c>
      <c r="I333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332">
        <f>SUMIF(C$2:C3332,Historico_y_Forms[[#This Row],[Proyecto]],E$2:E3332)</f>
        <v>72</v>
      </c>
    </row>
    <row r="3333" spans="1:10" x14ac:dyDescent="0.25">
      <c r="A3333" s="167">
        <v>45382</v>
      </c>
      <c r="B3333">
        <v>16</v>
      </c>
      <c r="C3333" t="s">
        <v>136</v>
      </c>
      <c r="D3333">
        <v>0</v>
      </c>
      <c r="E3333">
        <v>4</v>
      </c>
      <c r="F3333">
        <v>0</v>
      </c>
      <c r="G3333">
        <f>SUMIF(C$2:C3333,Historico_y_Forms[[#This Row],[Proyecto]],D$2:D3333)</f>
        <v>23</v>
      </c>
      <c r="H3333">
        <f>SUMIF(C$2:C3333,Historico_y_Forms[[#This Row],[Proyecto]],F$2:F3333)</f>
        <v>0</v>
      </c>
      <c r="I3333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333">
        <f>SUMIF(C$2:C3333,Historico_y_Forms[[#This Row],[Proyecto]],E$2:E3333)</f>
        <v>26</v>
      </c>
    </row>
    <row r="3334" spans="1:10" x14ac:dyDescent="0.25">
      <c r="A3334" s="167">
        <v>45382</v>
      </c>
      <c r="B3334">
        <v>17</v>
      </c>
      <c r="C3334" t="s">
        <v>137</v>
      </c>
      <c r="D3334">
        <v>2</v>
      </c>
      <c r="E3334">
        <v>3</v>
      </c>
      <c r="F3334">
        <v>0</v>
      </c>
      <c r="G3334">
        <f>SUMIF(C$2:C3334,Historico_y_Forms[[#This Row],[Proyecto]],D$2:D3334)</f>
        <v>17</v>
      </c>
      <c r="H3334">
        <f>SUMIF(C$2:C3334,Historico_y_Forms[[#This Row],[Proyecto]],F$2:F3334)</f>
        <v>0</v>
      </c>
      <c r="I3334">
        <f>VLOOKUP(Historico_y_Forms[[#This Row],[Proyecto]],Dim_Proyectos[[#All],[Proyecto]:[Fecha de terminacion]],5,0)-Historico_y_Forms[[#This Row],[Ventas acumuladas]]+Historico_y_Forms[[#This Row],[Desistimientos acumulados]]</f>
        <v>133</v>
      </c>
      <c r="J3334">
        <f>SUMIF(C$2:C3334,Historico_y_Forms[[#This Row],[Proyecto]],E$2:E3334)</f>
        <v>19</v>
      </c>
    </row>
    <row r="3335" spans="1:10" x14ac:dyDescent="0.25">
      <c r="A3335" s="167">
        <v>45382</v>
      </c>
      <c r="B3335">
        <v>11</v>
      </c>
      <c r="C3335" t="s">
        <v>131</v>
      </c>
      <c r="D3335">
        <v>2</v>
      </c>
      <c r="E3335">
        <v>0</v>
      </c>
      <c r="F3335">
        <v>1</v>
      </c>
      <c r="G3335">
        <f>SUMIF(C$2:C3335,Historico_y_Forms[[#This Row],[Proyecto]],D$2:D3335)</f>
        <v>703</v>
      </c>
      <c r="H3335">
        <f>SUMIF(C$2:C3335,Historico_y_Forms[[#This Row],[Proyecto]],F$2:F3335)</f>
        <v>259</v>
      </c>
      <c r="I3335">
        <f>VLOOKUP(Historico_y_Forms[[#This Row],[Proyecto]],Dim_Proyectos[[#All],[Proyecto]:[Fecha de terminacion]],5,0)-Historico_y_Forms[[#This Row],[Ventas acumuladas]]+Historico_y_Forms[[#This Row],[Desistimientos acumulados]]</f>
        <v>169</v>
      </c>
      <c r="J3335">
        <f>SUMIF(C$2:C3335,Historico_y_Forms[[#This Row],[Proyecto]],E$2:E3335)</f>
        <v>613</v>
      </c>
    </row>
    <row r="3336" spans="1:10" x14ac:dyDescent="0.25">
      <c r="A3336" s="167">
        <v>45382</v>
      </c>
      <c r="B3336">
        <v>40</v>
      </c>
      <c r="C3336" t="s">
        <v>149</v>
      </c>
      <c r="D3336">
        <v>0</v>
      </c>
      <c r="E3336">
        <v>0</v>
      </c>
      <c r="F3336">
        <v>0</v>
      </c>
      <c r="G3336">
        <f>SUMIF(C$2:C3336,Historico_y_Forms[[#This Row],[Proyecto]],D$2:D3336)</f>
        <v>396</v>
      </c>
      <c r="H3336">
        <f>SUMIF(C$2:C3336,Historico_y_Forms[[#This Row],[Proyecto]],F$2:F3336)</f>
        <v>0</v>
      </c>
      <c r="I33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36">
        <f>SUMIF(C$2:C3336,Historico_y_Forms[[#This Row],[Proyecto]],E$2:E3336)</f>
        <v>0</v>
      </c>
    </row>
    <row r="3337" spans="1:10" x14ac:dyDescent="0.25">
      <c r="A3337" s="167">
        <v>45382</v>
      </c>
      <c r="B3337">
        <v>12</v>
      </c>
      <c r="C3337" t="s">
        <v>132</v>
      </c>
      <c r="D3337">
        <v>2</v>
      </c>
      <c r="E3337">
        <v>10</v>
      </c>
      <c r="F3337">
        <v>1</v>
      </c>
      <c r="G3337">
        <f>SUMIF(C$2:C3337,Historico_y_Forms[[#This Row],[Proyecto]],D$2:D3337)</f>
        <v>166</v>
      </c>
      <c r="H3337">
        <f>SUMIF(C$2:C3337,Historico_y_Forms[[#This Row],[Proyecto]],F$2:F3337)</f>
        <v>17</v>
      </c>
      <c r="I3337">
        <f>VLOOKUP(Historico_y_Forms[[#This Row],[Proyecto]],Dim_Proyectos[[#All],[Proyecto]:[Fecha de terminacion]],5,0)-Historico_y_Forms[[#This Row],[Ventas acumuladas]]+Historico_y_Forms[[#This Row],[Desistimientos acumulados]]</f>
        <v>191</v>
      </c>
      <c r="J3337">
        <f>SUMIF(C$2:C3337,Historico_y_Forms[[#This Row],[Proyecto]],E$2:E3337)</f>
        <v>270</v>
      </c>
    </row>
    <row r="3338" spans="1:10" x14ac:dyDescent="0.25">
      <c r="A3338" s="167">
        <v>45382</v>
      </c>
      <c r="B3338">
        <v>13</v>
      </c>
      <c r="C3338" t="s">
        <v>133</v>
      </c>
      <c r="D3338">
        <v>3</v>
      </c>
      <c r="E3338">
        <v>0</v>
      </c>
      <c r="F3338">
        <v>0</v>
      </c>
      <c r="G3338">
        <f>SUMIF(C$2:C3338,Historico_y_Forms[[#This Row],[Proyecto]],D$2:D3338)</f>
        <v>393</v>
      </c>
      <c r="H3338">
        <f>SUMIF(C$2:C3338,Historico_y_Forms[[#This Row],[Proyecto]],F$2:F3338)</f>
        <v>112</v>
      </c>
      <c r="I333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338">
        <f>SUMIF(C$2:C3338,Historico_y_Forms[[#This Row],[Proyecto]],E$2:E3338)</f>
        <v>299</v>
      </c>
    </row>
    <row r="3339" spans="1:10" x14ac:dyDescent="0.25">
      <c r="A3339" s="167">
        <v>45382</v>
      </c>
      <c r="B3339">
        <v>14</v>
      </c>
      <c r="C3339" t="s">
        <v>134</v>
      </c>
      <c r="D3339">
        <v>2</v>
      </c>
      <c r="E3339">
        <v>0</v>
      </c>
      <c r="F3339">
        <v>3</v>
      </c>
      <c r="G3339">
        <f>SUMIF(C$2:C3339,Historico_y_Forms[[#This Row],[Proyecto]],D$2:D3339)</f>
        <v>219</v>
      </c>
      <c r="H3339">
        <f>SUMIF(C$2:C3339,Historico_y_Forms[[#This Row],[Proyecto]],F$2:F3339)</f>
        <v>50</v>
      </c>
      <c r="I333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339">
        <f>SUMIF(C$2:C3339,Historico_y_Forms[[#This Row],[Proyecto]],E$2:E3339)</f>
        <v>180</v>
      </c>
    </row>
    <row r="3340" spans="1:10" x14ac:dyDescent="0.25">
      <c r="A3340" s="167">
        <v>45382</v>
      </c>
      <c r="B3340">
        <v>15</v>
      </c>
      <c r="C3340" t="s">
        <v>135</v>
      </c>
      <c r="D3340">
        <v>15</v>
      </c>
      <c r="E3340">
        <v>10</v>
      </c>
      <c r="F3340">
        <v>2</v>
      </c>
      <c r="G3340">
        <f>SUMIF(C$2:C3340,Historico_y_Forms[[#This Row],[Proyecto]],D$2:D3340)</f>
        <v>209</v>
      </c>
      <c r="H3340">
        <f>SUMIF(C$2:C3340,Historico_y_Forms[[#This Row],[Proyecto]],F$2:F3340)</f>
        <v>26</v>
      </c>
      <c r="I3340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3340">
        <f>SUMIF(C$2:C3340,Historico_y_Forms[[#This Row],[Proyecto]],E$2:E3340)</f>
        <v>237</v>
      </c>
    </row>
    <row r="3341" spans="1:10" x14ac:dyDescent="0.25">
      <c r="A3341" s="167">
        <v>45382</v>
      </c>
      <c r="B3341">
        <v>41</v>
      </c>
      <c r="C3341" t="s">
        <v>150</v>
      </c>
      <c r="D3341">
        <v>0</v>
      </c>
      <c r="E3341">
        <v>0</v>
      </c>
      <c r="F3341">
        <v>0</v>
      </c>
      <c r="G3341">
        <f>SUMIF(C$2:C3341,Historico_y_Forms[[#This Row],[Proyecto]],D$2:D3341)</f>
        <v>158</v>
      </c>
      <c r="H3341">
        <f>SUMIF(C$2:C3341,Historico_y_Forms[[#This Row],[Proyecto]],F$2:F3341)</f>
        <v>2</v>
      </c>
      <c r="I33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41">
        <f>SUMIF(C$2:C3341,Historico_y_Forms[[#This Row],[Proyecto]],E$2:E3341)</f>
        <v>156</v>
      </c>
    </row>
    <row r="3342" spans="1:10" x14ac:dyDescent="0.25">
      <c r="A3342" s="167">
        <v>45382</v>
      </c>
      <c r="B3342">
        <v>10</v>
      </c>
      <c r="C3342" t="s">
        <v>81</v>
      </c>
      <c r="D3342">
        <v>2</v>
      </c>
      <c r="E3342">
        <v>0</v>
      </c>
      <c r="F3342">
        <v>0</v>
      </c>
      <c r="G3342">
        <f>SUMIF(C$2:C3342,Historico_y_Forms[[#This Row],[Proyecto]],D$2:D3342)</f>
        <v>225</v>
      </c>
      <c r="H3342">
        <f>SUMIF(C$2:C3342,Historico_y_Forms[[#This Row],[Proyecto]],F$2:F3342)</f>
        <v>62</v>
      </c>
      <c r="I3342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342">
        <f>SUMIF(C$2:C3342,Historico_y_Forms[[#This Row],[Proyecto]],E$2:E3342)</f>
        <v>190</v>
      </c>
    </row>
    <row r="3343" spans="1:10" x14ac:dyDescent="0.25">
      <c r="A3343" s="167">
        <v>45382</v>
      </c>
      <c r="B3343">
        <v>23</v>
      </c>
      <c r="C3343" t="s">
        <v>142</v>
      </c>
      <c r="D3343">
        <v>0</v>
      </c>
      <c r="E3343">
        <v>0</v>
      </c>
      <c r="F3343">
        <v>0</v>
      </c>
      <c r="G3343">
        <f>SUMIF(C$2:C3343,Historico_y_Forms[[#This Row],[Proyecto]],D$2:D3343)</f>
        <v>105</v>
      </c>
      <c r="H3343">
        <f>SUMIF(C$2:C3343,Historico_y_Forms[[#This Row],[Proyecto]],F$2:F3343)</f>
        <v>4</v>
      </c>
      <c r="I334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43">
        <f>SUMIF(C$2:C3343,Historico_y_Forms[[#This Row],[Proyecto]],E$2:E3343)</f>
        <v>0</v>
      </c>
    </row>
    <row r="3344" spans="1:10" x14ac:dyDescent="0.25">
      <c r="A3344" s="167">
        <v>45382</v>
      </c>
      <c r="B3344">
        <v>24</v>
      </c>
      <c r="C3344" t="s">
        <v>143</v>
      </c>
      <c r="D3344">
        <v>0</v>
      </c>
      <c r="E3344">
        <v>0</v>
      </c>
      <c r="F3344">
        <v>0</v>
      </c>
      <c r="G3344">
        <f>SUMIF(C$2:C3344,Historico_y_Forms[[#This Row],[Proyecto]],D$2:D3344)</f>
        <v>125</v>
      </c>
      <c r="H3344">
        <f>SUMIF(C$2:C3344,Historico_y_Forms[[#This Row],[Proyecto]],F$2:F3344)</f>
        <v>23</v>
      </c>
      <c r="I334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44">
        <f>SUMIF(C$2:C3344,Historico_y_Forms[[#This Row],[Proyecto]],E$2:E3344)</f>
        <v>102</v>
      </c>
    </row>
    <row r="3345" spans="1:10" x14ac:dyDescent="0.25">
      <c r="A3345" s="167">
        <v>45382</v>
      </c>
      <c r="B3345">
        <v>25</v>
      </c>
      <c r="C3345" t="s">
        <v>92</v>
      </c>
      <c r="D3345">
        <v>0</v>
      </c>
      <c r="E3345">
        <v>4</v>
      </c>
      <c r="F3345">
        <v>0</v>
      </c>
      <c r="G3345">
        <f>SUMIF(C$2:C3345,Historico_y_Forms[[#This Row],[Proyecto]],D$2:D3345)</f>
        <v>84</v>
      </c>
      <c r="H3345">
        <f>SUMIF(C$2:C3345,Historico_y_Forms[[#This Row],[Proyecto]],F$2:F3345)</f>
        <v>1</v>
      </c>
      <c r="I3345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345">
        <f>SUMIF(C$2:C3345,Historico_y_Forms[[#This Row],[Proyecto]],E$2:E3345)</f>
        <v>73</v>
      </c>
    </row>
    <row r="3346" spans="1:10" x14ac:dyDescent="0.25">
      <c r="A3346" s="167">
        <v>45382</v>
      </c>
      <c r="B3346">
        <v>26</v>
      </c>
      <c r="C3346" t="s">
        <v>141</v>
      </c>
      <c r="D3346">
        <v>0</v>
      </c>
      <c r="E3346">
        <v>1</v>
      </c>
      <c r="F3346">
        <v>0</v>
      </c>
      <c r="G3346">
        <f>SUMIF(C$2:C3346,Historico_y_Forms[[#This Row],[Proyecto]],D$2:D3346)</f>
        <v>117</v>
      </c>
      <c r="H3346">
        <f>SUMIF(C$2:C3346,Historico_y_Forms[[#This Row],[Proyecto]],F$2:F3346)</f>
        <v>1</v>
      </c>
      <c r="I3346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346">
        <f>SUMIF(C$2:C3346,Historico_y_Forms[[#This Row],[Proyecto]],E$2:E3346)</f>
        <v>114</v>
      </c>
    </row>
    <row r="3347" spans="1:10" x14ac:dyDescent="0.25">
      <c r="A3347" s="167">
        <v>45382</v>
      </c>
      <c r="B3347">
        <v>7</v>
      </c>
      <c r="C3347" t="s">
        <v>128</v>
      </c>
      <c r="D3347">
        <v>2</v>
      </c>
      <c r="E3347">
        <v>0</v>
      </c>
      <c r="F3347">
        <v>0</v>
      </c>
      <c r="G3347">
        <f>SUMIF(C$2:C3347,Historico_y_Forms[[#This Row],[Proyecto]],D$2:D3347)</f>
        <v>183</v>
      </c>
      <c r="H3347">
        <f>SUMIF(C$2:C3347,Historico_y_Forms[[#This Row],[Proyecto]],F$2:F3347)</f>
        <v>24</v>
      </c>
      <c r="I3347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47">
        <f>SUMIF(C$2:C3347,Historico_y_Forms[[#This Row],[Proyecto]],E$2:E3347)</f>
        <v>160</v>
      </c>
    </row>
    <row r="3348" spans="1:10" x14ac:dyDescent="0.25">
      <c r="A3348" s="167">
        <v>45382</v>
      </c>
      <c r="B3348">
        <v>27</v>
      </c>
      <c r="C3348" t="s">
        <v>30</v>
      </c>
      <c r="D3348">
        <v>6</v>
      </c>
      <c r="E3348">
        <v>6</v>
      </c>
      <c r="F3348">
        <v>0</v>
      </c>
      <c r="G3348">
        <f>SUMIF(C$2:C3348,Historico_y_Forms[[#This Row],[Proyecto]],D$2:D3348)</f>
        <v>37</v>
      </c>
      <c r="H3348">
        <f>SUMIF(C$2:C3348,Historico_y_Forms[[#This Row],[Proyecto]],F$2:F3348)</f>
        <v>0</v>
      </c>
      <c r="I3348">
        <f>VLOOKUP(Historico_y_Forms[[#This Row],[Proyecto]],Dim_Proyectos[[#All],[Proyecto]:[Fecha de terminacion]],5,0)-Historico_y_Forms[[#This Row],[Ventas acumuladas]]+Historico_y_Forms[[#This Row],[Desistimientos acumulados]]</f>
        <v>93</v>
      </c>
      <c r="J3348">
        <f>SUMIF(C$2:C3348,Historico_y_Forms[[#This Row],[Proyecto]],E$2:E3348)</f>
        <v>35</v>
      </c>
    </row>
    <row r="3349" spans="1:10" x14ac:dyDescent="0.25">
      <c r="A3349" s="167">
        <v>45382</v>
      </c>
      <c r="B3349">
        <v>28</v>
      </c>
      <c r="C3349" t="s">
        <v>31</v>
      </c>
      <c r="D3349">
        <v>0</v>
      </c>
      <c r="E3349">
        <v>0</v>
      </c>
      <c r="F3349">
        <v>0</v>
      </c>
      <c r="G3349">
        <f>SUMIF(C$2:C3349,Historico_y_Forms[[#This Row],[Proyecto]],D$2:D3349)</f>
        <v>0</v>
      </c>
      <c r="H3349">
        <f>SUMIF(C$2:C3349,Historico_y_Forms[[#This Row],[Proyecto]],F$2:F3349)</f>
        <v>0</v>
      </c>
      <c r="I3349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49">
        <f>SUMIF(C$2:C3349,Historico_y_Forms[[#This Row],[Proyecto]],E$2:E3349)</f>
        <v>0</v>
      </c>
    </row>
    <row r="3350" spans="1:10" x14ac:dyDescent="0.25">
      <c r="A3350" s="167">
        <v>45382</v>
      </c>
      <c r="B3350">
        <v>44</v>
      </c>
      <c r="C3350" t="s">
        <v>154</v>
      </c>
      <c r="D3350">
        <v>0</v>
      </c>
      <c r="E3350">
        <v>0</v>
      </c>
      <c r="F3350">
        <v>0</v>
      </c>
      <c r="G3350">
        <f>SUMIF(C$2:C3350,Historico_y_Forms[[#This Row],[Proyecto]],D$2:D3350)</f>
        <v>100</v>
      </c>
      <c r="H3350">
        <f>SUMIF(C$2:C3350,Historico_y_Forms[[#This Row],[Proyecto]],F$2:F3350)</f>
        <v>11</v>
      </c>
      <c r="I335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50">
        <f>SUMIF(C$2:C3350,Historico_y_Forms[[#This Row],[Proyecto]],E$2:E3350)</f>
        <v>96</v>
      </c>
    </row>
    <row r="3351" spans="1:10" x14ac:dyDescent="0.25">
      <c r="A3351" s="167">
        <v>45382</v>
      </c>
      <c r="B3351">
        <v>37</v>
      </c>
      <c r="C3351" t="s">
        <v>146</v>
      </c>
      <c r="D3351">
        <v>0</v>
      </c>
      <c r="E3351">
        <v>0</v>
      </c>
      <c r="F3351">
        <v>0</v>
      </c>
      <c r="G3351">
        <f>SUMIF(C$2:C3351,Historico_y_Forms[[#This Row],[Proyecto]],D$2:D3351)</f>
        <v>195</v>
      </c>
      <c r="H3351">
        <f>SUMIF(C$2:C3351,Historico_y_Forms[[#This Row],[Proyecto]],F$2:F3351)</f>
        <v>1</v>
      </c>
      <c r="I335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351">
        <f>SUMIF(C$2:C3351,Historico_y_Forms[[#This Row],[Proyecto]],E$2:E3351)</f>
        <v>196</v>
      </c>
    </row>
    <row r="3352" spans="1:10" x14ac:dyDescent="0.25">
      <c r="A3352" s="167">
        <v>45382</v>
      </c>
      <c r="B3352">
        <v>6</v>
      </c>
      <c r="C3352" t="s">
        <v>127</v>
      </c>
      <c r="D3352">
        <v>0</v>
      </c>
      <c r="E3352">
        <v>0</v>
      </c>
      <c r="F3352">
        <v>0</v>
      </c>
      <c r="G3352">
        <f>SUMIF(C$2:C3352,Historico_y_Forms[[#This Row],[Proyecto]],D$2:D3352)</f>
        <v>224</v>
      </c>
      <c r="H3352">
        <f>SUMIF(C$2:C3352,Historico_y_Forms[[#This Row],[Proyecto]],F$2:F3352)</f>
        <v>44</v>
      </c>
      <c r="I335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2">
        <f>SUMIF(C$2:C3352,Historico_y_Forms[[#This Row],[Proyecto]],E$2:E3352)</f>
        <v>180</v>
      </c>
    </row>
    <row r="3353" spans="1:10" x14ac:dyDescent="0.25">
      <c r="A3353" s="167">
        <v>45382</v>
      </c>
      <c r="B3353">
        <v>5</v>
      </c>
      <c r="C3353" t="s">
        <v>125</v>
      </c>
      <c r="D3353">
        <v>0</v>
      </c>
      <c r="E3353">
        <v>0</v>
      </c>
      <c r="F3353">
        <v>0</v>
      </c>
      <c r="G3353">
        <f>SUMIF(C$2:C3353,Historico_y_Forms[[#This Row],[Proyecto]],D$2:D3353)</f>
        <v>247</v>
      </c>
      <c r="H3353">
        <f>SUMIF(C$2:C3353,Historico_y_Forms[[#This Row],[Proyecto]],F$2:F3353)</f>
        <v>31</v>
      </c>
      <c r="I33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3">
        <f>SUMIF(C$2:C3353,Historico_y_Forms[[#This Row],[Proyecto]],E$2:E3353)</f>
        <v>216</v>
      </c>
    </row>
    <row r="3354" spans="1:10" x14ac:dyDescent="0.25">
      <c r="A3354" s="167">
        <v>45382</v>
      </c>
      <c r="B3354">
        <v>38</v>
      </c>
      <c r="C3354" t="s">
        <v>147</v>
      </c>
      <c r="D3354">
        <v>0</v>
      </c>
      <c r="E3354">
        <v>0</v>
      </c>
      <c r="F3354">
        <v>0</v>
      </c>
      <c r="G3354">
        <f>SUMIF(C$2:C3354,Historico_y_Forms[[#This Row],[Proyecto]],D$2:D3354)</f>
        <v>196</v>
      </c>
      <c r="H3354">
        <f>SUMIF(C$2:C3354,Historico_y_Forms[[#This Row],[Proyecto]],F$2:F3354)</f>
        <v>5</v>
      </c>
      <c r="I335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54">
        <f>SUMIF(C$2:C3354,Historico_y_Forms[[#This Row],[Proyecto]],E$2:E3354)</f>
        <v>0</v>
      </c>
    </row>
    <row r="3355" spans="1:10" x14ac:dyDescent="0.25">
      <c r="A3355" s="167">
        <v>45382</v>
      </c>
      <c r="B3355">
        <v>4</v>
      </c>
      <c r="C3355" t="s">
        <v>126</v>
      </c>
      <c r="D3355">
        <v>0</v>
      </c>
      <c r="E3355">
        <v>0</v>
      </c>
      <c r="F3355">
        <v>0</v>
      </c>
      <c r="G3355">
        <f>SUMIF(C$2:C3355,Historico_y_Forms[[#This Row],[Proyecto]],D$2:D3355)</f>
        <v>289</v>
      </c>
      <c r="H3355">
        <f>SUMIF(C$2:C3355,Historico_y_Forms[[#This Row],[Proyecto]],F$2:F3355)</f>
        <v>49</v>
      </c>
      <c r="I335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5">
        <f>SUMIF(C$2:C3355,Historico_y_Forms[[#This Row],[Proyecto]],E$2:E3355)</f>
        <v>8791</v>
      </c>
    </row>
    <row r="3356" spans="1:10" x14ac:dyDescent="0.25">
      <c r="A3356" s="167">
        <v>45382</v>
      </c>
      <c r="B3356">
        <v>8</v>
      </c>
      <c r="C3356" t="s">
        <v>77</v>
      </c>
      <c r="D3356">
        <v>0</v>
      </c>
      <c r="E3356">
        <v>0</v>
      </c>
      <c r="F3356">
        <v>0</v>
      </c>
      <c r="G3356">
        <f>SUMIF(C$2:C3356,Historico_y_Forms[[#This Row],[Proyecto]],D$2:D3356)</f>
        <v>193</v>
      </c>
      <c r="H3356">
        <f>SUMIF(C$2:C3356,Historico_y_Forms[[#This Row],[Proyecto]],F$2:F3356)</f>
        <v>37</v>
      </c>
      <c r="I3356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56">
        <f>SUMIF(C$2:C3356,Historico_y_Forms[[#This Row],[Proyecto]],E$2:E3356)</f>
        <v>168</v>
      </c>
    </row>
    <row r="3357" spans="1:10" x14ac:dyDescent="0.25">
      <c r="A3357" s="167">
        <v>45382</v>
      </c>
      <c r="B3357">
        <v>18</v>
      </c>
      <c r="C3357" t="s">
        <v>152</v>
      </c>
      <c r="D3357">
        <v>0</v>
      </c>
      <c r="E3357">
        <v>0</v>
      </c>
      <c r="F3357">
        <v>0</v>
      </c>
      <c r="G3357">
        <f>SUMIF(C$2:C3357,Historico_y_Forms[[#This Row],[Proyecto]],D$2:D3357)</f>
        <v>174</v>
      </c>
      <c r="H3357">
        <f>SUMIF(C$2:C3357,Historico_y_Forms[[#This Row],[Proyecto]],F$2:F3357)</f>
        <v>10</v>
      </c>
      <c r="I335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57">
        <f>SUMIF(C$2:C3357,Historico_y_Forms[[#This Row],[Proyecto]],E$2:E3357)</f>
        <v>176</v>
      </c>
    </row>
    <row r="3358" spans="1:10" x14ac:dyDescent="0.25">
      <c r="A3358" s="167">
        <v>45382</v>
      </c>
      <c r="B3358">
        <v>19</v>
      </c>
      <c r="C3358" t="s">
        <v>138</v>
      </c>
      <c r="D3358">
        <v>0</v>
      </c>
      <c r="E3358">
        <v>0</v>
      </c>
      <c r="F3358">
        <v>0</v>
      </c>
      <c r="G3358">
        <f>SUMIF(C$2:C3358,Historico_y_Forms[[#This Row],[Proyecto]],D$2:D3358)</f>
        <v>202</v>
      </c>
      <c r="H3358">
        <f>SUMIF(C$2:C3358,Historico_y_Forms[[#This Row],[Proyecto]],F$2:F3358)</f>
        <v>26</v>
      </c>
      <c r="I33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58">
        <f>SUMIF(C$2:C3358,Historico_y_Forms[[#This Row],[Proyecto]],E$2:E3358)</f>
        <v>176</v>
      </c>
    </row>
    <row r="3359" spans="1:10" x14ac:dyDescent="0.25">
      <c r="A3359" s="167">
        <v>45382</v>
      </c>
      <c r="B3359">
        <v>20</v>
      </c>
      <c r="C3359" t="s">
        <v>88</v>
      </c>
      <c r="D3359">
        <v>7</v>
      </c>
      <c r="E3359">
        <v>1</v>
      </c>
      <c r="F3359">
        <v>3</v>
      </c>
      <c r="G3359">
        <f>SUMIF(C$2:C3359,Historico_y_Forms[[#This Row],[Proyecto]],D$2:D3359)</f>
        <v>217</v>
      </c>
      <c r="H3359">
        <f>SUMIF(C$2:C3359,Historico_y_Forms[[#This Row],[Proyecto]],F$2:F3359)</f>
        <v>56</v>
      </c>
      <c r="I3359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359">
        <f>SUMIF(C$2:C3359,Historico_y_Forms[[#This Row],[Proyecto]],E$2:E3359)</f>
        <v>171</v>
      </c>
    </row>
    <row r="3360" spans="1:10" x14ac:dyDescent="0.25">
      <c r="A3360" s="167">
        <v>45382</v>
      </c>
      <c r="B3360">
        <v>45</v>
      </c>
      <c r="C3360" t="s">
        <v>155</v>
      </c>
      <c r="D3360">
        <v>0</v>
      </c>
      <c r="E3360">
        <v>0</v>
      </c>
      <c r="F3360">
        <v>0</v>
      </c>
      <c r="G3360">
        <f>SUMIF(C$2:C3360,Historico_y_Forms[[#This Row],[Proyecto]],D$2:D3360)</f>
        <v>133</v>
      </c>
      <c r="H3360">
        <f>SUMIF(C$2:C3360,Historico_y_Forms[[#This Row],[Proyecto]],F$2:F3360)</f>
        <v>2</v>
      </c>
      <c r="I336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360">
        <f>SUMIF(C$2:C3360,Historico_y_Forms[[#This Row],[Proyecto]],E$2:E3360)</f>
        <v>0</v>
      </c>
    </row>
    <row r="3361" spans="1:10" x14ac:dyDescent="0.25">
      <c r="A3361" s="167">
        <v>45382</v>
      </c>
      <c r="B3361">
        <v>31</v>
      </c>
      <c r="C3361" t="s">
        <v>97</v>
      </c>
      <c r="D3361">
        <v>2</v>
      </c>
      <c r="E3361">
        <v>18</v>
      </c>
      <c r="F3361">
        <v>1</v>
      </c>
      <c r="G3361">
        <f>SUMIF(C$2:C3361,Historico_y_Forms[[#This Row],[Proyecto]],D$2:D3361)</f>
        <v>175</v>
      </c>
      <c r="H3361">
        <f>SUMIF(C$2:C3361,Historico_y_Forms[[#This Row],[Proyecto]],F$2:F3361)</f>
        <v>2</v>
      </c>
      <c r="I3361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361">
        <f>SUMIF(C$2:C3361,Historico_y_Forms[[#This Row],[Proyecto]],E$2:E3361)</f>
        <v>126</v>
      </c>
    </row>
    <row r="3362" spans="1:10" x14ac:dyDescent="0.25">
      <c r="A3362" s="167">
        <v>45382</v>
      </c>
      <c r="B3362">
        <v>32</v>
      </c>
      <c r="C3362" t="s">
        <v>100</v>
      </c>
      <c r="D3362">
        <v>2</v>
      </c>
      <c r="E3362">
        <v>0</v>
      </c>
      <c r="F3362">
        <v>1</v>
      </c>
      <c r="G3362">
        <f>SUMIF(C$2:C3362,Historico_y_Forms[[#This Row],[Proyecto]],D$2:D3362)</f>
        <v>186</v>
      </c>
      <c r="H3362">
        <f>SUMIF(C$2:C3362,Historico_y_Forms[[#This Row],[Proyecto]],F$2:F3362)</f>
        <v>7</v>
      </c>
      <c r="I336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362">
        <f>SUMIF(C$2:C3362,Historico_y_Forms[[#This Row],[Proyecto]],E$2:E3362)</f>
        <v>182</v>
      </c>
    </row>
    <row r="3363" spans="1:10" x14ac:dyDescent="0.25">
      <c r="A3363" s="167">
        <v>45382</v>
      </c>
      <c r="B3363">
        <v>33</v>
      </c>
      <c r="C3363" t="s">
        <v>101</v>
      </c>
      <c r="D3363">
        <v>0</v>
      </c>
      <c r="E3363">
        <v>2</v>
      </c>
      <c r="F3363">
        <v>0</v>
      </c>
      <c r="G3363">
        <f>SUMIF(C$2:C3363,Historico_y_Forms[[#This Row],[Proyecto]],D$2:D3363)</f>
        <v>190</v>
      </c>
      <c r="H3363">
        <f>SUMIF(C$2:C3363,Historico_y_Forms[[#This Row],[Proyecto]],F$2:F3363)</f>
        <v>16</v>
      </c>
      <c r="I336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63">
        <f>SUMIF(C$2:C3363,Historico_y_Forms[[#This Row],[Proyecto]],E$2:E3363)</f>
        <v>172</v>
      </c>
    </row>
    <row r="3364" spans="1:10" x14ac:dyDescent="0.25">
      <c r="A3364" s="167">
        <v>45382</v>
      </c>
      <c r="B3364">
        <v>34</v>
      </c>
      <c r="C3364" t="s">
        <v>102</v>
      </c>
      <c r="D3364">
        <v>0</v>
      </c>
      <c r="E3364">
        <v>0</v>
      </c>
      <c r="F3364">
        <v>0</v>
      </c>
      <c r="G3364">
        <f>SUMIF(C$2:C3364,Historico_y_Forms[[#This Row],[Proyecto]],D$2:D3364)</f>
        <v>207</v>
      </c>
      <c r="H3364">
        <f>SUMIF(C$2:C3364,Historico_y_Forms[[#This Row],[Proyecto]],F$2:F3364)</f>
        <v>23</v>
      </c>
      <c r="I336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64">
        <f>SUMIF(C$2:C3364,Historico_y_Forms[[#This Row],[Proyecto]],E$2:E3364)</f>
        <v>184</v>
      </c>
    </row>
    <row r="3365" spans="1:10" x14ac:dyDescent="0.25">
      <c r="A3365" s="167">
        <v>45382</v>
      </c>
      <c r="B3365">
        <v>29</v>
      </c>
      <c r="C3365" t="s">
        <v>32</v>
      </c>
      <c r="D3365">
        <v>1</v>
      </c>
      <c r="E3365">
        <v>6</v>
      </c>
      <c r="F3365">
        <v>0</v>
      </c>
      <c r="G3365">
        <f>SUMIF(C$2:C3365,Historico_y_Forms[[#This Row],[Proyecto]],D$2:D3365)</f>
        <v>96</v>
      </c>
      <c r="H3365">
        <f>SUMIF(C$2:C3365,Historico_y_Forms[[#This Row],[Proyecto]],F$2:F3365)</f>
        <v>0</v>
      </c>
      <c r="I3365">
        <f>VLOOKUP(Historico_y_Forms[[#This Row],[Proyecto]],Dim_Proyectos[[#All],[Proyecto]:[Fecha de terminacion]],5,0)-Historico_y_Forms[[#This Row],[Ventas acumuladas]]+Historico_y_Forms[[#This Row],[Desistimientos acumulados]]</f>
        <v>60</v>
      </c>
      <c r="J3365">
        <f>SUMIF(C$2:C3365,Historico_y_Forms[[#This Row],[Proyecto]],E$2:E3365)</f>
        <v>48</v>
      </c>
    </row>
    <row r="3366" spans="1:10" x14ac:dyDescent="0.25">
      <c r="A3366" s="167">
        <v>45382</v>
      </c>
      <c r="B3366">
        <v>30</v>
      </c>
      <c r="C3366" t="s">
        <v>33</v>
      </c>
      <c r="D3366">
        <v>19</v>
      </c>
      <c r="E3366">
        <v>10</v>
      </c>
      <c r="F3366">
        <v>0</v>
      </c>
      <c r="G3366">
        <f>SUMIF(C$2:C3366,Historico_y_Forms[[#This Row],[Proyecto]],D$2:D3366)</f>
        <v>29</v>
      </c>
      <c r="H3366">
        <f>SUMIF(C$2:C3366,Historico_y_Forms[[#This Row],[Proyecto]],F$2:F3366)</f>
        <v>0</v>
      </c>
      <c r="I3366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366">
        <f>SUMIF(C$2:C3366,Historico_y_Forms[[#This Row],[Proyecto]],E$2:E3366)</f>
        <v>30</v>
      </c>
    </row>
    <row r="3367" spans="1:10" x14ac:dyDescent="0.25">
      <c r="A3367" s="167">
        <v>45382</v>
      </c>
      <c r="B3367">
        <v>9</v>
      </c>
      <c r="C3367" t="s">
        <v>130</v>
      </c>
      <c r="D3367">
        <v>4</v>
      </c>
      <c r="E3367">
        <v>7</v>
      </c>
      <c r="F3367">
        <v>0</v>
      </c>
      <c r="G3367">
        <f>SUMIF(C$2:C3367,Historico_y_Forms[[#This Row],[Proyecto]],D$2:D3367)</f>
        <v>243</v>
      </c>
      <c r="H3367">
        <f>SUMIF(C$2:C3367,Historico_y_Forms[[#This Row],[Proyecto]],F$2:F3367)</f>
        <v>16</v>
      </c>
      <c r="I3367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3367">
        <f>SUMIF(C$2:C3367,Historico_y_Forms[[#This Row],[Proyecto]],E$2:E3367)</f>
        <v>279</v>
      </c>
    </row>
    <row r="3368" spans="1:10" x14ac:dyDescent="0.25">
      <c r="A3368" s="167">
        <v>45382</v>
      </c>
      <c r="B3368">
        <v>35</v>
      </c>
      <c r="C3368" t="s">
        <v>144</v>
      </c>
      <c r="D3368">
        <v>3</v>
      </c>
      <c r="E3368">
        <v>2</v>
      </c>
      <c r="F3368">
        <v>2</v>
      </c>
      <c r="G3368">
        <f>SUMIF(C$2:C3368,Historico_y_Forms[[#This Row],[Proyecto]],D$2:D3368)</f>
        <v>145</v>
      </c>
      <c r="H3368">
        <f>SUMIF(C$2:C3368,Historico_y_Forms[[#This Row],[Proyecto]],F$2:F3368)</f>
        <v>13</v>
      </c>
      <c r="I336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368">
        <f>SUMIF(C$2:C3368,Historico_y_Forms[[#This Row],[Proyecto]],E$2:E3368)</f>
        <v>142</v>
      </c>
    </row>
    <row r="3369" spans="1:10" x14ac:dyDescent="0.25">
      <c r="A3369" s="167">
        <v>45382</v>
      </c>
      <c r="B3369">
        <v>42</v>
      </c>
      <c r="C3369" t="s">
        <v>151</v>
      </c>
      <c r="D3369">
        <v>0</v>
      </c>
      <c r="E3369">
        <v>0</v>
      </c>
      <c r="F3369">
        <v>0</v>
      </c>
      <c r="G3369">
        <f>SUMIF(C$2:C3369,Historico_y_Forms[[#This Row],[Proyecto]],D$2:D3369)</f>
        <v>321</v>
      </c>
      <c r="H3369">
        <f>SUMIF(C$2:C3369,Historico_y_Forms[[#This Row],[Proyecto]],F$2:F3369)</f>
        <v>15</v>
      </c>
      <c r="I336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369">
        <f>SUMIF(C$2:C3369,Historico_y_Forms[[#This Row],[Proyecto]],E$2:E3369)</f>
        <v>250</v>
      </c>
    </row>
    <row r="3370" spans="1:10" x14ac:dyDescent="0.25">
      <c r="A3370" s="167">
        <v>45382</v>
      </c>
      <c r="B3370">
        <v>39</v>
      </c>
      <c r="C3370" t="s">
        <v>178</v>
      </c>
      <c r="D3370">
        <v>0</v>
      </c>
      <c r="E3370">
        <v>0</v>
      </c>
      <c r="F3370">
        <v>0</v>
      </c>
      <c r="G3370">
        <f>SUMIF(C$2:C3370,Historico_y_Forms[[#This Row],[Proyecto]],D$2:D3370)</f>
        <v>184</v>
      </c>
      <c r="H3370">
        <f>SUMIF(C$2:C3370,Historico_y_Forms[[#This Row],[Proyecto]],F$2:F3370)</f>
        <v>12</v>
      </c>
      <c r="I337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370">
        <f>SUMIF(C$2:C3370,Historico_y_Forms[[#This Row],[Proyecto]],E$2:E3370)</f>
        <v>149</v>
      </c>
    </row>
    <row r="3371" spans="1:10" x14ac:dyDescent="0.25">
      <c r="A3371" s="167">
        <v>45382</v>
      </c>
      <c r="B3371">
        <v>36</v>
      </c>
      <c r="C3371" t="s">
        <v>145</v>
      </c>
      <c r="D3371">
        <v>0</v>
      </c>
      <c r="E3371">
        <v>0</v>
      </c>
      <c r="F3371">
        <v>0</v>
      </c>
      <c r="G3371">
        <f>SUMIF(C$2:C3371,Historico_y_Forms[[#This Row],[Proyecto]],D$2:D3371)</f>
        <v>243</v>
      </c>
      <c r="H3371">
        <f>SUMIF(C$2:C3371,Historico_y_Forms[[#This Row],[Proyecto]],F$2:F3371)</f>
        <v>11</v>
      </c>
      <c r="I33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371">
        <f>SUMIF(C$2:C3371,Historico_y_Forms[[#This Row],[Proyecto]],E$2:E3371)</f>
        <v>240</v>
      </c>
    </row>
    <row r="3372" spans="1:10" x14ac:dyDescent="0.25">
      <c r="A3372" s="167">
        <v>45382</v>
      </c>
      <c r="B3372">
        <v>43</v>
      </c>
      <c r="C3372" t="s">
        <v>153</v>
      </c>
      <c r="D3372">
        <v>0</v>
      </c>
      <c r="E3372">
        <v>0</v>
      </c>
      <c r="F3372">
        <v>0</v>
      </c>
      <c r="G3372">
        <f>SUMIF(C$2:C3372,Historico_y_Forms[[#This Row],[Proyecto]],D$2:D3372)</f>
        <v>89</v>
      </c>
      <c r="H3372">
        <f>SUMIF(C$2:C3372,Historico_y_Forms[[#This Row],[Proyecto]],F$2:F3372)</f>
        <v>6</v>
      </c>
      <c r="I33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372">
        <f>SUMIF(C$2:C3372,Historico_y_Forms[[#This Row],[Proyecto]],E$2:E3372)</f>
        <v>24</v>
      </c>
    </row>
    <row r="3373" spans="1:10" x14ac:dyDescent="0.25">
      <c r="A3373" s="167">
        <v>45382</v>
      </c>
      <c r="B3373">
        <v>21</v>
      </c>
      <c r="C3373" t="s">
        <v>139</v>
      </c>
      <c r="D3373">
        <v>0</v>
      </c>
      <c r="E3373">
        <v>2</v>
      </c>
      <c r="F3373">
        <v>0</v>
      </c>
      <c r="G3373">
        <f>SUMIF(C$2:C3373,Historico_y_Forms[[#This Row],[Proyecto]],D$2:D3373)</f>
        <v>86</v>
      </c>
      <c r="H3373">
        <f>SUMIF(C$2:C3373,Historico_y_Forms[[#This Row],[Proyecto]],F$2:F3373)</f>
        <v>7</v>
      </c>
      <c r="I337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73">
        <f>SUMIF(C$2:C3373,Historico_y_Forms[[#This Row],[Proyecto]],E$2:E3373)</f>
        <v>81</v>
      </c>
    </row>
    <row r="3374" spans="1:10" x14ac:dyDescent="0.25">
      <c r="A3374" s="167">
        <v>45382</v>
      </c>
      <c r="B3374">
        <v>2</v>
      </c>
      <c r="C3374" t="s">
        <v>51</v>
      </c>
      <c r="D3374">
        <v>1</v>
      </c>
      <c r="E3374">
        <v>0</v>
      </c>
      <c r="F3374">
        <v>2</v>
      </c>
      <c r="G3374">
        <f>SUMIF(C$2:C3374,Historico_y_Forms[[#This Row],[Proyecto]],D$2:D3374)</f>
        <v>352</v>
      </c>
      <c r="H3374">
        <f>SUMIF(C$2:C3374,Historico_y_Forms[[#This Row],[Proyecto]],F$2:F3374)</f>
        <v>143</v>
      </c>
      <c r="I3374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374">
        <f>SUMIF(C$2:C3374,Historico_y_Forms[[#This Row],[Proyecto]],E$2:E3374)</f>
        <v>228</v>
      </c>
    </row>
    <row r="3375" spans="1:10" x14ac:dyDescent="0.25">
      <c r="A3375" s="167">
        <v>45382</v>
      </c>
      <c r="B3375">
        <v>3</v>
      </c>
      <c r="C3375" t="s">
        <v>52</v>
      </c>
      <c r="D3375">
        <v>2</v>
      </c>
      <c r="E3375">
        <v>0</v>
      </c>
      <c r="F3375">
        <v>3</v>
      </c>
      <c r="G3375">
        <f>SUMIF(C$2:C3375,Historico_y_Forms[[#This Row],[Proyecto]],D$2:D3375)</f>
        <v>403</v>
      </c>
      <c r="H3375">
        <f>SUMIF(C$2:C3375,Historico_y_Forms[[#This Row],[Proyecto]],F$2:F3375)</f>
        <v>79</v>
      </c>
      <c r="I3375">
        <f>VLOOKUP(Historico_y_Forms[[#This Row],[Proyecto]],Dim_Proyectos[[#All],[Proyecto]:[Fecha de terminacion]],5,0)-Historico_y_Forms[[#This Row],[Ventas acumuladas]]+Historico_y_Forms[[#This Row],[Desistimientos acumulados]]</f>
        <v>48</v>
      </c>
      <c r="J3375">
        <f>SUMIF(C$2:C3375,Historico_y_Forms[[#This Row],[Proyecto]],E$2:E3375)</f>
        <v>372</v>
      </c>
    </row>
    <row r="3376" spans="1:10" x14ac:dyDescent="0.25">
      <c r="A3376" s="167">
        <v>45382</v>
      </c>
      <c r="B3376">
        <v>1</v>
      </c>
      <c r="C3376" t="s">
        <v>50</v>
      </c>
      <c r="D3376">
        <v>0</v>
      </c>
      <c r="E3376">
        <v>0</v>
      </c>
      <c r="F3376">
        <v>0</v>
      </c>
      <c r="G3376">
        <f>SUMIF(C$2:C3376,Historico_y_Forms[[#This Row],[Proyecto]],D$2:D3376)</f>
        <v>616</v>
      </c>
      <c r="H3376">
        <f>SUMIF(C$2:C3376,Historico_y_Forms[[#This Row],[Proyecto]],F$2:F3376)</f>
        <v>124</v>
      </c>
      <c r="I33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76">
        <f>SUMIF(C$2:C3376,Historico_y_Forms[[#This Row],[Proyecto]],E$2:E3376)</f>
        <v>492</v>
      </c>
    </row>
    <row r="3377" spans="1:10" x14ac:dyDescent="0.25">
      <c r="A3377" s="167">
        <v>45412</v>
      </c>
      <c r="B3377">
        <v>22</v>
      </c>
      <c r="C3377" t="s">
        <v>140</v>
      </c>
      <c r="D3377">
        <v>0</v>
      </c>
      <c r="E3377">
        <v>0</v>
      </c>
      <c r="F3377">
        <v>0</v>
      </c>
      <c r="G3377">
        <f>SUMIF(C$2:C3377,Historico_y_Forms[[#This Row],[Proyecto]],D$2:D3377)</f>
        <v>42</v>
      </c>
      <c r="H3377">
        <f>SUMIF(C$2:C3377,Historico_y_Forms[[#This Row],[Proyecto]],F$2:F3377)</f>
        <v>42</v>
      </c>
      <c r="I337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377">
        <f>SUMIF(C$2:C3377,Historico_y_Forms[[#This Row],[Proyecto]],E$2:E3377)</f>
        <v>72</v>
      </c>
    </row>
    <row r="3378" spans="1:10" x14ac:dyDescent="0.25">
      <c r="A3378" s="167">
        <v>45412</v>
      </c>
      <c r="B3378">
        <v>16</v>
      </c>
      <c r="C3378" t="s">
        <v>136</v>
      </c>
      <c r="D3378">
        <v>4</v>
      </c>
      <c r="E3378">
        <v>4</v>
      </c>
      <c r="F3378">
        <v>1</v>
      </c>
      <c r="G3378">
        <f>SUMIF(C$2:C3378,Historico_y_Forms[[#This Row],[Proyecto]],D$2:D3378)</f>
        <v>27</v>
      </c>
      <c r="H3378">
        <f>SUMIF(C$2:C3378,Historico_y_Forms[[#This Row],[Proyecto]],F$2:F3378)</f>
        <v>1</v>
      </c>
      <c r="I3378">
        <f>VLOOKUP(Historico_y_Forms[[#This Row],[Proyecto]],Dim_Proyectos[[#All],[Proyecto]:[Fecha de terminacion]],5,0)-Historico_y_Forms[[#This Row],[Ventas acumuladas]]+Historico_y_Forms[[#This Row],[Desistimientos acumulados]]</f>
        <v>124</v>
      </c>
      <c r="J3378">
        <f>SUMIF(C$2:C3378,Historico_y_Forms[[#This Row],[Proyecto]],E$2:E3378)</f>
        <v>30</v>
      </c>
    </row>
    <row r="3379" spans="1:10" x14ac:dyDescent="0.25">
      <c r="A3379" s="167">
        <v>45412</v>
      </c>
      <c r="B3379">
        <v>17</v>
      </c>
      <c r="C3379" t="s">
        <v>137</v>
      </c>
      <c r="D3379">
        <v>1</v>
      </c>
      <c r="E3379">
        <v>3</v>
      </c>
      <c r="F3379">
        <v>0</v>
      </c>
      <c r="G3379">
        <f>SUMIF(C$2:C3379,Historico_y_Forms[[#This Row],[Proyecto]],D$2:D3379)</f>
        <v>18</v>
      </c>
      <c r="H3379">
        <f>SUMIF(C$2:C3379,Historico_y_Forms[[#This Row],[Proyecto]],F$2:F3379)</f>
        <v>0</v>
      </c>
      <c r="I3379">
        <f>VLOOKUP(Historico_y_Forms[[#This Row],[Proyecto]],Dim_Proyectos[[#All],[Proyecto]:[Fecha de terminacion]],5,0)-Historico_y_Forms[[#This Row],[Ventas acumuladas]]+Historico_y_Forms[[#This Row],[Desistimientos acumulados]]</f>
        <v>132</v>
      </c>
      <c r="J3379">
        <f>SUMIF(C$2:C3379,Historico_y_Forms[[#This Row],[Proyecto]],E$2:E3379)</f>
        <v>22</v>
      </c>
    </row>
    <row r="3380" spans="1:10" x14ac:dyDescent="0.25">
      <c r="A3380" s="167">
        <v>45412</v>
      </c>
      <c r="B3380">
        <v>11</v>
      </c>
      <c r="C3380" t="s">
        <v>131</v>
      </c>
      <c r="D3380">
        <v>2</v>
      </c>
      <c r="E3380">
        <v>0</v>
      </c>
      <c r="F3380">
        <v>1</v>
      </c>
      <c r="G3380">
        <f>SUMIF(C$2:C3380,Historico_y_Forms[[#This Row],[Proyecto]],D$2:D3380)</f>
        <v>705</v>
      </c>
      <c r="H3380">
        <f>SUMIF(C$2:C3380,Historico_y_Forms[[#This Row],[Proyecto]],F$2:F3380)</f>
        <v>260</v>
      </c>
      <c r="I3380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380">
        <f>SUMIF(C$2:C3380,Historico_y_Forms[[#This Row],[Proyecto]],E$2:E3380)</f>
        <v>613</v>
      </c>
    </row>
    <row r="3381" spans="1:10" x14ac:dyDescent="0.25">
      <c r="A3381" s="167">
        <v>45412</v>
      </c>
      <c r="B3381">
        <v>40</v>
      </c>
      <c r="C3381" t="s">
        <v>149</v>
      </c>
      <c r="D3381">
        <v>0</v>
      </c>
      <c r="E3381">
        <v>0</v>
      </c>
      <c r="F3381">
        <v>0</v>
      </c>
      <c r="G3381">
        <f>SUMIF(C$2:C3381,Historico_y_Forms[[#This Row],[Proyecto]],D$2:D3381)</f>
        <v>396</v>
      </c>
      <c r="H3381">
        <f>SUMIF(C$2:C3381,Historico_y_Forms[[#This Row],[Proyecto]],F$2:F3381)</f>
        <v>0</v>
      </c>
      <c r="I33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81">
        <f>SUMIF(C$2:C3381,Historico_y_Forms[[#This Row],[Proyecto]],E$2:E3381)</f>
        <v>0</v>
      </c>
    </row>
    <row r="3382" spans="1:10" x14ac:dyDescent="0.25">
      <c r="A3382" s="167">
        <v>45412</v>
      </c>
      <c r="B3382">
        <v>12</v>
      </c>
      <c r="C3382" t="s">
        <v>132</v>
      </c>
      <c r="D3382">
        <v>10</v>
      </c>
      <c r="E3382">
        <v>10</v>
      </c>
      <c r="F3382">
        <v>2</v>
      </c>
      <c r="G3382">
        <f>SUMIF(C$2:C3382,Historico_y_Forms[[#This Row],[Proyecto]],D$2:D3382)</f>
        <v>176</v>
      </c>
      <c r="H3382">
        <f>SUMIF(C$2:C3382,Historico_y_Forms[[#This Row],[Proyecto]],F$2:F3382)</f>
        <v>19</v>
      </c>
      <c r="I3382">
        <f>VLOOKUP(Historico_y_Forms[[#This Row],[Proyecto]],Dim_Proyectos[[#All],[Proyecto]:[Fecha de terminacion]],5,0)-Historico_y_Forms[[#This Row],[Ventas acumuladas]]+Historico_y_Forms[[#This Row],[Desistimientos acumulados]]</f>
        <v>183</v>
      </c>
      <c r="J3382">
        <f>SUMIF(C$2:C3382,Historico_y_Forms[[#This Row],[Proyecto]],E$2:E3382)</f>
        <v>280</v>
      </c>
    </row>
    <row r="3383" spans="1:10" x14ac:dyDescent="0.25">
      <c r="A3383" s="167">
        <v>45412</v>
      </c>
      <c r="B3383">
        <v>13</v>
      </c>
      <c r="C3383" t="s">
        <v>133</v>
      </c>
      <c r="D3383">
        <v>6</v>
      </c>
      <c r="E3383">
        <v>0</v>
      </c>
      <c r="F3383">
        <v>4</v>
      </c>
      <c r="G3383">
        <f>SUMIF(C$2:C3383,Historico_y_Forms[[#This Row],[Proyecto]],D$2:D3383)</f>
        <v>399</v>
      </c>
      <c r="H3383">
        <f>SUMIF(C$2:C3383,Historico_y_Forms[[#This Row],[Proyecto]],F$2:F3383)</f>
        <v>116</v>
      </c>
      <c r="I3383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3383">
        <f>SUMIF(C$2:C3383,Historico_y_Forms[[#This Row],[Proyecto]],E$2:E3383)</f>
        <v>299</v>
      </c>
    </row>
    <row r="3384" spans="1:10" x14ac:dyDescent="0.25">
      <c r="A3384" s="167">
        <v>45412</v>
      </c>
      <c r="B3384">
        <v>14</v>
      </c>
      <c r="C3384" t="s">
        <v>134</v>
      </c>
      <c r="D3384">
        <v>2</v>
      </c>
      <c r="E3384">
        <v>0</v>
      </c>
      <c r="F3384">
        <v>0</v>
      </c>
      <c r="G3384">
        <f>SUMIF(C$2:C3384,Historico_y_Forms[[#This Row],[Proyecto]],D$2:D3384)</f>
        <v>221</v>
      </c>
      <c r="H3384">
        <f>SUMIF(C$2:C3384,Historico_y_Forms[[#This Row],[Proyecto]],F$2:F3384)</f>
        <v>50</v>
      </c>
      <c r="I338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384">
        <f>SUMIF(C$2:C3384,Historico_y_Forms[[#This Row],[Proyecto]],E$2:E3384)</f>
        <v>180</v>
      </c>
    </row>
    <row r="3385" spans="1:10" x14ac:dyDescent="0.25">
      <c r="A3385" s="167">
        <v>45412</v>
      </c>
      <c r="B3385">
        <v>15</v>
      </c>
      <c r="C3385" t="s">
        <v>135</v>
      </c>
      <c r="D3385">
        <v>8</v>
      </c>
      <c r="E3385">
        <v>10</v>
      </c>
      <c r="F3385">
        <v>1</v>
      </c>
      <c r="G3385">
        <f>SUMIF(C$2:C3385,Historico_y_Forms[[#This Row],[Proyecto]],D$2:D3385)</f>
        <v>217</v>
      </c>
      <c r="H3385">
        <f>SUMIF(C$2:C3385,Historico_y_Forms[[#This Row],[Proyecto]],F$2:F3385)</f>
        <v>27</v>
      </c>
      <c r="I3385">
        <f>VLOOKUP(Historico_y_Forms[[#This Row],[Proyecto]],Dim_Proyectos[[#All],[Proyecto]:[Fecha de terminacion]],5,0)-Historico_y_Forms[[#This Row],[Ventas acumuladas]]+Historico_y_Forms[[#This Row],[Desistimientos acumulados]]</f>
        <v>114</v>
      </c>
      <c r="J3385">
        <f>SUMIF(C$2:C3385,Historico_y_Forms[[#This Row],[Proyecto]],E$2:E3385)</f>
        <v>247</v>
      </c>
    </row>
    <row r="3386" spans="1:10" x14ac:dyDescent="0.25">
      <c r="A3386" s="167">
        <v>45412</v>
      </c>
      <c r="B3386">
        <v>41</v>
      </c>
      <c r="C3386" t="s">
        <v>150</v>
      </c>
      <c r="D3386">
        <v>0</v>
      </c>
      <c r="E3386">
        <v>0</v>
      </c>
      <c r="F3386">
        <v>0</v>
      </c>
      <c r="G3386">
        <f>SUMIF(C$2:C3386,Historico_y_Forms[[#This Row],[Proyecto]],D$2:D3386)</f>
        <v>158</v>
      </c>
      <c r="H3386">
        <f>SUMIF(C$2:C3386,Historico_y_Forms[[#This Row],[Proyecto]],F$2:F3386)</f>
        <v>2</v>
      </c>
      <c r="I33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86">
        <f>SUMIF(C$2:C3386,Historico_y_Forms[[#This Row],[Proyecto]],E$2:E3386)</f>
        <v>156</v>
      </c>
    </row>
    <row r="3387" spans="1:10" x14ac:dyDescent="0.25">
      <c r="A3387" s="167">
        <v>45412</v>
      </c>
      <c r="B3387">
        <v>10</v>
      </c>
      <c r="C3387" t="s">
        <v>81</v>
      </c>
      <c r="D3387">
        <v>3</v>
      </c>
      <c r="E3387">
        <v>0</v>
      </c>
      <c r="F3387">
        <v>0</v>
      </c>
      <c r="G3387">
        <f>SUMIF(C$2:C3387,Historico_y_Forms[[#This Row],[Proyecto]],D$2:D3387)</f>
        <v>228</v>
      </c>
      <c r="H3387">
        <f>SUMIF(C$2:C3387,Historico_y_Forms[[#This Row],[Proyecto]],F$2:F3387)</f>
        <v>62</v>
      </c>
      <c r="I3387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387">
        <f>SUMIF(C$2:C3387,Historico_y_Forms[[#This Row],[Proyecto]],E$2:E3387)</f>
        <v>190</v>
      </c>
    </row>
    <row r="3388" spans="1:10" x14ac:dyDescent="0.25">
      <c r="A3388" s="167">
        <v>45412</v>
      </c>
      <c r="B3388">
        <v>23</v>
      </c>
      <c r="C3388" t="s">
        <v>142</v>
      </c>
      <c r="D3388">
        <v>0</v>
      </c>
      <c r="E3388">
        <v>0</v>
      </c>
      <c r="F3388">
        <v>0</v>
      </c>
      <c r="G3388">
        <f>SUMIF(C$2:C3388,Historico_y_Forms[[#This Row],[Proyecto]],D$2:D3388)</f>
        <v>105</v>
      </c>
      <c r="H3388">
        <f>SUMIF(C$2:C3388,Historico_y_Forms[[#This Row],[Proyecto]],F$2:F3388)</f>
        <v>4</v>
      </c>
      <c r="I338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88">
        <f>SUMIF(C$2:C3388,Historico_y_Forms[[#This Row],[Proyecto]],E$2:E3388)</f>
        <v>0</v>
      </c>
    </row>
    <row r="3389" spans="1:10" x14ac:dyDescent="0.25">
      <c r="A3389" s="167">
        <v>45412</v>
      </c>
      <c r="B3389">
        <v>24</v>
      </c>
      <c r="C3389" t="s">
        <v>143</v>
      </c>
      <c r="D3389">
        <v>0</v>
      </c>
      <c r="E3389">
        <v>0</v>
      </c>
      <c r="F3389">
        <v>0</v>
      </c>
      <c r="G3389">
        <f>SUMIF(C$2:C3389,Historico_y_Forms[[#This Row],[Proyecto]],D$2:D3389)</f>
        <v>125</v>
      </c>
      <c r="H3389">
        <f>SUMIF(C$2:C3389,Historico_y_Forms[[#This Row],[Proyecto]],F$2:F3389)</f>
        <v>23</v>
      </c>
      <c r="I33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89">
        <f>SUMIF(C$2:C3389,Historico_y_Forms[[#This Row],[Proyecto]],E$2:E3389)</f>
        <v>102</v>
      </c>
    </row>
    <row r="3390" spans="1:10" x14ac:dyDescent="0.25">
      <c r="A3390" s="167">
        <v>45412</v>
      </c>
      <c r="B3390">
        <v>25</v>
      </c>
      <c r="C3390" t="s">
        <v>92</v>
      </c>
      <c r="D3390">
        <v>2</v>
      </c>
      <c r="E3390">
        <v>4</v>
      </c>
      <c r="F3390">
        <v>0</v>
      </c>
      <c r="G3390">
        <f>SUMIF(C$2:C3390,Historico_y_Forms[[#This Row],[Proyecto]],D$2:D3390)</f>
        <v>86</v>
      </c>
      <c r="H3390">
        <f>SUMIF(C$2:C3390,Historico_y_Forms[[#This Row],[Proyecto]],F$2:F3390)</f>
        <v>1</v>
      </c>
      <c r="I3390">
        <f>VLOOKUP(Historico_y_Forms[[#This Row],[Proyecto]],Dim_Proyectos[[#All],[Proyecto]:[Fecha de terminacion]],5,0)-Historico_y_Forms[[#This Row],[Ventas acumuladas]]+Historico_y_Forms[[#This Row],[Desistimientos acumulados]]</f>
        <v>35</v>
      </c>
      <c r="J3390">
        <f>SUMIF(C$2:C3390,Historico_y_Forms[[#This Row],[Proyecto]],E$2:E3390)</f>
        <v>77</v>
      </c>
    </row>
    <row r="3391" spans="1:10" x14ac:dyDescent="0.25">
      <c r="A3391" s="167">
        <v>45412</v>
      </c>
      <c r="B3391">
        <v>26</v>
      </c>
      <c r="C3391" t="s">
        <v>141</v>
      </c>
      <c r="D3391">
        <v>0</v>
      </c>
      <c r="E3391">
        <v>1</v>
      </c>
      <c r="F3391">
        <v>2</v>
      </c>
      <c r="G3391">
        <f>SUMIF(C$2:C3391,Historico_y_Forms[[#This Row],[Proyecto]],D$2:D3391)</f>
        <v>117</v>
      </c>
      <c r="H3391">
        <f>SUMIF(C$2:C3391,Historico_y_Forms[[#This Row],[Proyecto]],F$2:F3391)</f>
        <v>3</v>
      </c>
      <c r="I339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391">
        <f>SUMIF(C$2:C3391,Historico_y_Forms[[#This Row],[Proyecto]],E$2:E3391)</f>
        <v>115</v>
      </c>
    </row>
    <row r="3392" spans="1:10" x14ac:dyDescent="0.25">
      <c r="A3392" s="167">
        <v>45412</v>
      </c>
      <c r="B3392">
        <v>7</v>
      </c>
      <c r="C3392" t="s">
        <v>128</v>
      </c>
      <c r="D3392">
        <v>0</v>
      </c>
      <c r="E3392">
        <v>0</v>
      </c>
      <c r="F3392">
        <v>0</v>
      </c>
      <c r="G3392">
        <f>SUMIF(C$2:C3392,Historico_y_Forms[[#This Row],[Proyecto]],D$2:D3392)</f>
        <v>183</v>
      </c>
      <c r="H3392">
        <f>SUMIF(C$2:C3392,Historico_y_Forms[[#This Row],[Proyecto]],F$2:F3392)</f>
        <v>24</v>
      </c>
      <c r="I3392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92">
        <f>SUMIF(C$2:C3392,Historico_y_Forms[[#This Row],[Proyecto]],E$2:E3392)</f>
        <v>160</v>
      </c>
    </row>
    <row r="3393" spans="1:10" x14ac:dyDescent="0.25">
      <c r="A3393" s="167">
        <v>45412</v>
      </c>
      <c r="B3393">
        <v>27</v>
      </c>
      <c r="C3393" t="s">
        <v>30</v>
      </c>
      <c r="D3393">
        <v>10</v>
      </c>
      <c r="E3393">
        <v>6</v>
      </c>
      <c r="F3393">
        <v>1</v>
      </c>
      <c r="G3393">
        <f>SUMIF(C$2:C3393,Historico_y_Forms[[#This Row],[Proyecto]],D$2:D3393)</f>
        <v>47</v>
      </c>
      <c r="H3393">
        <f>SUMIF(C$2:C3393,Historico_y_Forms[[#This Row],[Proyecto]],F$2:F3393)</f>
        <v>1</v>
      </c>
      <c r="I3393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3393">
        <f>SUMIF(C$2:C3393,Historico_y_Forms[[#This Row],[Proyecto]],E$2:E3393)</f>
        <v>41</v>
      </c>
    </row>
    <row r="3394" spans="1:10" x14ac:dyDescent="0.25">
      <c r="A3394" s="167">
        <v>45412</v>
      </c>
      <c r="B3394">
        <v>28</v>
      </c>
      <c r="C3394" t="s">
        <v>31</v>
      </c>
      <c r="D3394">
        <v>0</v>
      </c>
      <c r="E3394">
        <v>0</v>
      </c>
      <c r="F3394">
        <v>0</v>
      </c>
      <c r="G3394">
        <f>SUMIF(C$2:C3394,Historico_y_Forms[[#This Row],[Proyecto]],D$2:D3394)</f>
        <v>0</v>
      </c>
      <c r="H3394">
        <f>SUMIF(C$2:C3394,Historico_y_Forms[[#This Row],[Proyecto]],F$2:F3394)</f>
        <v>0</v>
      </c>
      <c r="I3394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3394">
        <f>SUMIF(C$2:C3394,Historico_y_Forms[[#This Row],[Proyecto]],E$2:E3394)</f>
        <v>0</v>
      </c>
    </row>
    <row r="3395" spans="1:10" x14ac:dyDescent="0.25">
      <c r="A3395" s="167">
        <v>45412</v>
      </c>
      <c r="B3395">
        <v>44</v>
      </c>
      <c r="C3395" t="s">
        <v>154</v>
      </c>
      <c r="D3395">
        <v>0</v>
      </c>
      <c r="E3395">
        <v>0</v>
      </c>
      <c r="F3395">
        <v>0</v>
      </c>
      <c r="G3395">
        <f>SUMIF(C$2:C3395,Historico_y_Forms[[#This Row],[Proyecto]],D$2:D3395)</f>
        <v>100</v>
      </c>
      <c r="H3395">
        <f>SUMIF(C$2:C3395,Historico_y_Forms[[#This Row],[Proyecto]],F$2:F3395)</f>
        <v>11</v>
      </c>
      <c r="I339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395">
        <f>SUMIF(C$2:C3395,Historico_y_Forms[[#This Row],[Proyecto]],E$2:E3395)</f>
        <v>96</v>
      </c>
    </row>
    <row r="3396" spans="1:10" x14ac:dyDescent="0.25">
      <c r="A3396" s="167">
        <v>45412</v>
      </c>
      <c r="B3396">
        <v>37</v>
      </c>
      <c r="C3396" t="s">
        <v>146</v>
      </c>
      <c r="D3396">
        <v>0</v>
      </c>
      <c r="E3396">
        <v>0</v>
      </c>
      <c r="F3396">
        <v>0</v>
      </c>
      <c r="G3396">
        <f>SUMIF(C$2:C3396,Historico_y_Forms[[#This Row],[Proyecto]],D$2:D3396)</f>
        <v>195</v>
      </c>
      <c r="H3396">
        <f>SUMIF(C$2:C3396,Historico_y_Forms[[#This Row],[Proyecto]],F$2:F3396)</f>
        <v>1</v>
      </c>
      <c r="I339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396">
        <f>SUMIF(C$2:C3396,Historico_y_Forms[[#This Row],[Proyecto]],E$2:E3396)</f>
        <v>196</v>
      </c>
    </row>
    <row r="3397" spans="1:10" x14ac:dyDescent="0.25">
      <c r="A3397" s="167">
        <v>45412</v>
      </c>
      <c r="B3397">
        <v>6</v>
      </c>
      <c r="C3397" t="s">
        <v>127</v>
      </c>
      <c r="D3397">
        <v>0</v>
      </c>
      <c r="E3397">
        <v>0</v>
      </c>
      <c r="F3397">
        <v>0</v>
      </c>
      <c r="G3397">
        <f>SUMIF(C$2:C3397,Historico_y_Forms[[#This Row],[Proyecto]],D$2:D3397)</f>
        <v>224</v>
      </c>
      <c r="H3397">
        <f>SUMIF(C$2:C3397,Historico_y_Forms[[#This Row],[Proyecto]],F$2:F3397)</f>
        <v>44</v>
      </c>
      <c r="I339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97">
        <f>SUMIF(C$2:C3397,Historico_y_Forms[[#This Row],[Proyecto]],E$2:E3397)</f>
        <v>180</v>
      </c>
    </row>
    <row r="3398" spans="1:10" x14ac:dyDescent="0.25">
      <c r="A3398" s="167">
        <v>45412</v>
      </c>
      <c r="B3398">
        <v>5</v>
      </c>
      <c r="C3398" t="s">
        <v>125</v>
      </c>
      <c r="D3398">
        <v>0</v>
      </c>
      <c r="E3398">
        <v>0</v>
      </c>
      <c r="F3398">
        <v>0</v>
      </c>
      <c r="G3398">
        <f>SUMIF(C$2:C3398,Historico_y_Forms[[#This Row],[Proyecto]],D$2:D3398)</f>
        <v>247</v>
      </c>
      <c r="H3398">
        <f>SUMIF(C$2:C3398,Historico_y_Forms[[#This Row],[Proyecto]],F$2:F3398)</f>
        <v>31</v>
      </c>
      <c r="I33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398">
        <f>SUMIF(C$2:C3398,Historico_y_Forms[[#This Row],[Proyecto]],E$2:E3398)</f>
        <v>216</v>
      </c>
    </row>
    <row r="3399" spans="1:10" x14ac:dyDescent="0.25">
      <c r="A3399" s="167">
        <v>45412</v>
      </c>
      <c r="B3399">
        <v>38</v>
      </c>
      <c r="C3399" t="s">
        <v>147</v>
      </c>
      <c r="D3399">
        <v>0</v>
      </c>
      <c r="E3399">
        <v>0</v>
      </c>
      <c r="F3399">
        <v>0</v>
      </c>
      <c r="G3399">
        <f>SUMIF(C$2:C3399,Historico_y_Forms[[#This Row],[Proyecto]],D$2:D3399)</f>
        <v>196</v>
      </c>
      <c r="H3399">
        <f>SUMIF(C$2:C3399,Historico_y_Forms[[#This Row],[Proyecto]],F$2:F3399)</f>
        <v>5</v>
      </c>
      <c r="I339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399">
        <f>SUMIF(C$2:C3399,Historico_y_Forms[[#This Row],[Proyecto]],E$2:E3399)</f>
        <v>0</v>
      </c>
    </row>
    <row r="3400" spans="1:10" x14ac:dyDescent="0.25">
      <c r="A3400" s="167">
        <v>45412</v>
      </c>
      <c r="B3400">
        <v>4</v>
      </c>
      <c r="C3400" t="s">
        <v>126</v>
      </c>
      <c r="D3400">
        <v>0</v>
      </c>
      <c r="E3400">
        <v>0</v>
      </c>
      <c r="F3400">
        <v>0</v>
      </c>
      <c r="G3400">
        <f>SUMIF(C$2:C3400,Historico_y_Forms[[#This Row],[Proyecto]],D$2:D3400)</f>
        <v>289</v>
      </c>
      <c r="H3400">
        <f>SUMIF(C$2:C3400,Historico_y_Forms[[#This Row],[Proyecto]],F$2:F3400)</f>
        <v>49</v>
      </c>
      <c r="I340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00">
        <f>SUMIF(C$2:C3400,Historico_y_Forms[[#This Row],[Proyecto]],E$2:E3400)</f>
        <v>8791</v>
      </c>
    </row>
    <row r="3401" spans="1:10" x14ac:dyDescent="0.25">
      <c r="A3401" s="167">
        <v>45412</v>
      </c>
      <c r="B3401">
        <v>8</v>
      </c>
      <c r="C3401" t="s">
        <v>77</v>
      </c>
      <c r="D3401">
        <v>2</v>
      </c>
      <c r="E3401">
        <v>0</v>
      </c>
      <c r="F3401">
        <v>4</v>
      </c>
      <c r="G3401">
        <f>SUMIF(C$2:C3401,Historico_y_Forms[[#This Row],[Proyecto]],D$2:D3401)</f>
        <v>195</v>
      </c>
      <c r="H3401">
        <f>SUMIF(C$2:C3401,Historico_y_Forms[[#This Row],[Proyecto]],F$2:F3401)</f>
        <v>41</v>
      </c>
      <c r="I3401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01">
        <f>SUMIF(C$2:C3401,Historico_y_Forms[[#This Row],[Proyecto]],E$2:E3401)</f>
        <v>168</v>
      </c>
    </row>
    <row r="3402" spans="1:10" x14ac:dyDescent="0.25">
      <c r="A3402" s="167">
        <v>45412</v>
      </c>
      <c r="B3402">
        <v>18</v>
      </c>
      <c r="C3402" t="s">
        <v>152</v>
      </c>
      <c r="D3402">
        <v>0</v>
      </c>
      <c r="E3402">
        <v>0</v>
      </c>
      <c r="F3402">
        <v>0</v>
      </c>
      <c r="G3402">
        <f>SUMIF(C$2:C3402,Historico_y_Forms[[#This Row],[Proyecto]],D$2:D3402)</f>
        <v>174</v>
      </c>
      <c r="H3402">
        <f>SUMIF(C$2:C3402,Historico_y_Forms[[#This Row],[Proyecto]],F$2:F3402)</f>
        <v>10</v>
      </c>
      <c r="I340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02">
        <f>SUMIF(C$2:C3402,Historico_y_Forms[[#This Row],[Proyecto]],E$2:E3402)</f>
        <v>176</v>
      </c>
    </row>
    <row r="3403" spans="1:10" x14ac:dyDescent="0.25">
      <c r="A3403" s="167">
        <v>45412</v>
      </c>
      <c r="B3403">
        <v>19</v>
      </c>
      <c r="C3403" t="s">
        <v>138</v>
      </c>
      <c r="D3403">
        <v>0</v>
      </c>
      <c r="E3403">
        <v>0</v>
      </c>
      <c r="F3403">
        <v>0</v>
      </c>
      <c r="G3403">
        <f>SUMIF(C$2:C3403,Historico_y_Forms[[#This Row],[Proyecto]],D$2:D3403)</f>
        <v>202</v>
      </c>
      <c r="H3403">
        <f>SUMIF(C$2:C3403,Historico_y_Forms[[#This Row],[Proyecto]],F$2:F3403)</f>
        <v>26</v>
      </c>
      <c r="I34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03">
        <f>SUMIF(C$2:C3403,Historico_y_Forms[[#This Row],[Proyecto]],E$2:E3403)</f>
        <v>176</v>
      </c>
    </row>
    <row r="3404" spans="1:10" x14ac:dyDescent="0.25">
      <c r="A3404" s="167">
        <v>45412</v>
      </c>
      <c r="B3404">
        <v>20</v>
      </c>
      <c r="C3404" t="s">
        <v>88</v>
      </c>
      <c r="D3404">
        <v>0</v>
      </c>
      <c r="E3404">
        <v>1</v>
      </c>
      <c r="F3404">
        <v>1</v>
      </c>
      <c r="G3404">
        <f>SUMIF(C$2:C3404,Historico_y_Forms[[#This Row],[Proyecto]],D$2:D3404)</f>
        <v>217</v>
      </c>
      <c r="H3404">
        <f>SUMIF(C$2:C3404,Historico_y_Forms[[#This Row],[Proyecto]],F$2:F3404)</f>
        <v>57</v>
      </c>
      <c r="I3404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404">
        <f>SUMIF(C$2:C3404,Historico_y_Forms[[#This Row],[Proyecto]],E$2:E3404)</f>
        <v>172</v>
      </c>
    </row>
    <row r="3405" spans="1:10" x14ac:dyDescent="0.25">
      <c r="A3405" s="167">
        <v>45412</v>
      </c>
      <c r="B3405">
        <v>45</v>
      </c>
      <c r="C3405" t="s">
        <v>155</v>
      </c>
      <c r="D3405">
        <v>0</v>
      </c>
      <c r="E3405">
        <v>0</v>
      </c>
      <c r="F3405">
        <v>0</v>
      </c>
      <c r="G3405">
        <f>SUMIF(C$2:C3405,Historico_y_Forms[[#This Row],[Proyecto]],D$2:D3405)</f>
        <v>133</v>
      </c>
      <c r="H3405">
        <f>SUMIF(C$2:C3405,Historico_y_Forms[[#This Row],[Proyecto]],F$2:F3405)</f>
        <v>2</v>
      </c>
      <c r="I340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405">
        <f>SUMIF(C$2:C3405,Historico_y_Forms[[#This Row],[Proyecto]],E$2:E3405)</f>
        <v>0</v>
      </c>
    </row>
    <row r="3406" spans="1:10" x14ac:dyDescent="0.25">
      <c r="A3406" s="167">
        <v>45412</v>
      </c>
      <c r="B3406">
        <v>31</v>
      </c>
      <c r="C3406" t="s">
        <v>97</v>
      </c>
      <c r="D3406">
        <v>1</v>
      </c>
      <c r="E3406">
        <v>18</v>
      </c>
      <c r="F3406">
        <v>0</v>
      </c>
      <c r="G3406">
        <f>SUMIF(C$2:C3406,Historico_y_Forms[[#This Row],[Proyecto]],D$2:D3406)</f>
        <v>176</v>
      </c>
      <c r="H3406">
        <f>SUMIF(C$2:C3406,Historico_y_Forms[[#This Row],[Proyecto]],F$2:F3406)</f>
        <v>2</v>
      </c>
      <c r="I34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06">
        <f>SUMIF(C$2:C3406,Historico_y_Forms[[#This Row],[Proyecto]],E$2:E3406)</f>
        <v>144</v>
      </c>
    </row>
    <row r="3407" spans="1:10" x14ac:dyDescent="0.25">
      <c r="A3407" s="167">
        <v>45412</v>
      </c>
      <c r="B3407">
        <v>32</v>
      </c>
      <c r="C3407" t="s">
        <v>100</v>
      </c>
      <c r="D3407">
        <v>0</v>
      </c>
      <c r="E3407">
        <v>0</v>
      </c>
      <c r="F3407">
        <v>0</v>
      </c>
      <c r="G3407">
        <f>SUMIF(C$2:C3407,Historico_y_Forms[[#This Row],[Proyecto]],D$2:D3407)</f>
        <v>186</v>
      </c>
      <c r="H3407">
        <f>SUMIF(C$2:C3407,Historico_y_Forms[[#This Row],[Proyecto]],F$2:F3407)</f>
        <v>7</v>
      </c>
      <c r="I340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07">
        <f>SUMIF(C$2:C3407,Historico_y_Forms[[#This Row],[Proyecto]],E$2:E3407)</f>
        <v>182</v>
      </c>
    </row>
    <row r="3408" spans="1:10" x14ac:dyDescent="0.25">
      <c r="A3408" s="167">
        <v>45412</v>
      </c>
      <c r="B3408">
        <v>33</v>
      </c>
      <c r="C3408" t="s">
        <v>101</v>
      </c>
      <c r="D3408">
        <v>0</v>
      </c>
      <c r="E3408">
        <v>10</v>
      </c>
      <c r="F3408">
        <v>0</v>
      </c>
      <c r="G3408">
        <f>SUMIF(C$2:C3408,Historico_y_Forms[[#This Row],[Proyecto]],D$2:D3408)</f>
        <v>190</v>
      </c>
      <c r="H3408">
        <f>SUMIF(C$2:C3408,Historico_y_Forms[[#This Row],[Proyecto]],F$2:F3408)</f>
        <v>16</v>
      </c>
      <c r="I340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08">
        <f>SUMIF(C$2:C3408,Historico_y_Forms[[#This Row],[Proyecto]],E$2:E3408)</f>
        <v>182</v>
      </c>
    </row>
    <row r="3409" spans="1:10" x14ac:dyDescent="0.25">
      <c r="A3409" s="167">
        <v>45412</v>
      </c>
      <c r="B3409">
        <v>34</v>
      </c>
      <c r="C3409" t="s">
        <v>102</v>
      </c>
      <c r="D3409">
        <v>0</v>
      </c>
      <c r="E3409">
        <v>0</v>
      </c>
      <c r="F3409">
        <v>0</v>
      </c>
      <c r="G3409">
        <f>SUMIF(C$2:C3409,Historico_y_Forms[[#This Row],[Proyecto]],D$2:D3409)</f>
        <v>207</v>
      </c>
      <c r="H3409">
        <f>SUMIF(C$2:C3409,Historico_y_Forms[[#This Row],[Proyecto]],F$2:F3409)</f>
        <v>23</v>
      </c>
      <c r="I340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09">
        <f>SUMIF(C$2:C3409,Historico_y_Forms[[#This Row],[Proyecto]],E$2:E3409)</f>
        <v>184</v>
      </c>
    </row>
    <row r="3410" spans="1:10" x14ac:dyDescent="0.25">
      <c r="A3410" s="167">
        <v>45412</v>
      </c>
      <c r="B3410">
        <v>29</v>
      </c>
      <c r="C3410" t="s">
        <v>32</v>
      </c>
      <c r="D3410">
        <v>2</v>
      </c>
      <c r="E3410">
        <v>6</v>
      </c>
      <c r="F3410">
        <v>1</v>
      </c>
      <c r="G3410">
        <f>SUMIF(C$2:C3410,Historico_y_Forms[[#This Row],[Proyecto]],D$2:D3410)</f>
        <v>98</v>
      </c>
      <c r="H3410">
        <f>SUMIF(C$2:C3410,Historico_y_Forms[[#This Row],[Proyecto]],F$2:F3410)</f>
        <v>1</v>
      </c>
      <c r="I3410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3410">
        <f>SUMIF(C$2:C3410,Historico_y_Forms[[#This Row],[Proyecto]],E$2:E3410)</f>
        <v>54</v>
      </c>
    </row>
    <row r="3411" spans="1:10" x14ac:dyDescent="0.25">
      <c r="A3411" s="167">
        <v>45412</v>
      </c>
      <c r="B3411">
        <v>30</v>
      </c>
      <c r="C3411" t="s">
        <v>33</v>
      </c>
      <c r="D3411">
        <v>11</v>
      </c>
      <c r="E3411">
        <v>10</v>
      </c>
      <c r="F3411">
        <v>1</v>
      </c>
      <c r="G3411">
        <f>SUMIF(C$2:C3411,Historico_y_Forms[[#This Row],[Proyecto]],D$2:D3411)</f>
        <v>40</v>
      </c>
      <c r="H3411">
        <f>SUMIF(C$2:C3411,Historico_y_Forms[[#This Row],[Proyecto]],F$2:F3411)</f>
        <v>1</v>
      </c>
      <c r="I3411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3411">
        <f>SUMIF(C$2:C3411,Historico_y_Forms[[#This Row],[Proyecto]],E$2:E3411)</f>
        <v>40</v>
      </c>
    </row>
    <row r="3412" spans="1:10" x14ac:dyDescent="0.25">
      <c r="A3412" s="167">
        <v>45412</v>
      </c>
      <c r="B3412">
        <v>9</v>
      </c>
      <c r="C3412" t="s">
        <v>130</v>
      </c>
      <c r="D3412">
        <v>8</v>
      </c>
      <c r="E3412">
        <v>7</v>
      </c>
      <c r="F3412">
        <v>0</v>
      </c>
      <c r="G3412">
        <f>SUMIF(C$2:C3412,Historico_y_Forms[[#This Row],[Proyecto]],D$2:D3412)</f>
        <v>251</v>
      </c>
      <c r="H3412">
        <f>SUMIF(C$2:C3412,Historico_y_Forms[[#This Row],[Proyecto]],F$2:F3412)</f>
        <v>16</v>
      </c>
      <c r="I3412">
        <f>VLOOKUP(Historico_y_Forms[[#This Row],[Proyecto]],Dim_Proyectos[[#All],[Proyecto]:[Fecha de terminacion]],5,0)-Historico_y_Forms[[#This Row],[Ventas acumuladas]]+Historico_y_Forms[[#This Row],[Desistimientos acumulados]]</f>
        <v>113</v>
      </c>
      <c r="J3412">
        <f>SUMIF(C$2:C3412,Historico_y_Forms[[#This Row],[Proyecto]],E$2:E3412)</f>
        <v>286</v>
      </c>
    </row>
    <row r="3413" spans="1:10" x14ac:dyDescent="0.25">
      <c r="A3413" s="167">
        <v>45412</v>
      </c>
      <c r="B3413">
        <v>35</v>
      </c>
      <c r="C3413" t="s">
        <v>144</v>
      </c>
      <c r="D3413">
        <v>0</v>
      </c>
      <c r="E3413">
        <v>2</v>
      </c>
      <c r="F3413">
        <v>0</v>
      </c>
      <c r="G3413">
        <f>SUMIF(C$2:C3413,Historico_y_Forms[[#This Row],[Proyecto]],D$2:D3413)</f>
        <v>145</v>
      </c>
      <c r="H3413">
        <f>SUMIF(C$2:C3413,Historico_y_Forms[[#This Row],[Proyecto]],F$2:F3413)</f>
        <v>13</v>
      </c>
      <c r="I3413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413">
        <f>SUMIF(C$2:C3413,Historico_y_Forms[[#This Row],[Proyecto]],E$2:E3413)</f>
        <v>144</v>
      </c>
    </row>
    <row r="3414" spans="1:10" x14ac:dyDescent="0.25">
      <c r="A3414" s="167">
        <v>45412</v>
      </c>
      <c r="B3414">
        <v>42</v>
      </c>
      <c r="C3414" t="s">
        <v>151</v>
      </c>
      <c r="D3414">
        <v>0</v>
      </c>
      <c r="E3414">
        <v>0</v>
      </c>
      <c r="F3414">
        <v>0</v>
      </c>
      <c r="G3414">
        <f>SUMIF(C$2:C3414,Historico_y_Forms[[#This Row],[Proyecto]],D$2:D3414)</f>
        <v>321</v>
      </c>
      <c r="H3414">
        <f>SUMIF(C$2:C3414,Historico_y_Forms[[#This Row],[Proyecto]],F$2:F3414)</f>
        <v>15</v>
      </c>
      <c r="I341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14">
        <f>SUMIF(C$2:C3414,Historico_y_Forms[[#This Row],[Proyecto]],E$2:E3414)</f>
        <v>250</v>
      </c>
    </row>
    <row r="3415" spans="1:10" x14ac:dyDescent="0.25">
      <c r="A3415" s="167">
        <v>45412</v>
      </c>
      <c r="B3415">
        <v>39</v>
      </c>
      <c r="C3415" t="s">
        <v>178</v>
      </c>
      <c r="D3415">
        <v>0</v>
      </c>
      <c r="E3415">
        <v>0</v>
      </c>
      <c r="F3415">
        <v>0</v>
      </c>
      <c r="G3415">
        <f>SUMIF(C$2:C3415,Historico_y_Forms[[#This Row],[Proyecto]],D$2:D3415)</f>
        <v>184</v>
      </c>
      <c r="H3415">
        <f>SUMIF(C$2:C3415,Historico_y_Forms[[#This Row],[Proyecto]],F$2:F3415)</f>
        <v>12</v>
      </c>
      <c r="I341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15">
        <f>SUMIF(C$2:C3415,Historico_y_Forms[[#This Row],[Proyecto]],E$2:E3415)</f>
        <v>149</v>
      </c>
    </row>
    <row r="3416" spans="1:10" x14ac:dyDescent="0.25">
      <c r="A3416" s="167">
        <v>45412</v>
      </c>
      <c r="B3416">
        <v>36</v>
      </c>
      <c r="C3416" t="s">
        <v>145</v>
      </c>
      <c r="D3416">
        <v>0</v>
      </c>
      <c r="E3416">
        <v>0</v>
      </c>
      <c r="F3416">
        <v>0</v>
      </c>
      <c r="G3416">
        <f>SUMIF(C$2:C3416,Historico_y_Forms[[#This Row],[Proyecto]],D$2:D3416)</f>
        <v>243</v>
      </c>
      <c r="H3416">
        <f>SUMIF(C$2:C3416,Historico_y_Forms[[#This Row],[Proyecto]],F$2:F3416)</f>
        <v>11</v>
      </c>
      <c r="I341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16">
        <f>SUMIF(C$2:C3416,Historico_y_Forms[[#This Row],[Proyecto]],E$2:E3416)</f>
        <v>240</v>
      </c>
    </row>
    <row r="3417" spans="1:10" x14ac:dyDescent="0.25">
      <c r="A3417" s="167">
        <v>45412</v>
      </c>
      <c r="B3417">
        <v>43</v>
      </c>
      <c r="C3417" t="s">
        <v>153</v>
      </c>
      <c r="D3417">
        <v>0</v>
      </c>
      <c r="E3417">
        <v>0</v>
      </c>
      <c r="F3417">
        <v>0</v>
      </c>
      <c r="G3417">
        <f>SUMIF(C$2:C3417,Historico_y_Forms[[#This Row],[Proyecto]],D$2:D3417)</f>
        <v>89</v>
      </c>
      <c r="H3417">
        <f>SUMIF(C$2:C3417,Historico_y_Forms[[#This Row],[Proyecto]],F$2:F3417)</f>
        <v>6</v>
      </c>
      <c r="I341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417">
        <f>SUMIF(C$2:C3417,Historico_y_Forms[[#This Row],[Proyecto]],E$2:E3417)</f>
        <v>24</v>
      </c>
    </row>
    <row r="3418" spans="1:10" x14ac:dyDescent="0.25">
      <c r="A3418" s="167">
        <v>45412</v>
      </c>
      <c r="B3418">
        <v>21</v>
      </c>
      <c r="C3418" t="s">
        <v>139</v>
      </c>
      <c r="D3418">
        <v>0</v>
      </c>
      <c r="E3418">
        <v>2</v>
      </c>
      <c r="F3418">
        <v>0</v>
      </c>
      <c r="G3418">
        <f>SUMIF(C$2:C3418,Historico_y_Forms[[#This Row],[Proyecto]],D$2:D3418)</f>
        <v>86</v>
      </c>
      <c r="H3418">
        <f>SUMIF(C$2:C3418,Historico_y_Forms[[#This Row],[Proyecto]],F$2:F3418)</f>
        <v>7</v>
      </c>
      <c r="I341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418">
        <f>SUMIF(C$2:C3418,Historico_y_Forms[[#This Row],[Proyecto]],E$2:E3418)</f>
        <v>83</v>
      </c>
    </row>
    <row r="3419" spans="1:10" x14ac:dyDescent="0.25">
      <c r="A3419" s="167">
        <v>45412</v>
      </c>
      <c r="B3419">
        <v>2</v>
      </c>
      <c r="C3419" t="s">
        <v>51</v>
      </c>
      <c r="D3419">
        <v>3</v>
      </c>
      <c r="E3419">
        <v>0</v>
      </c>
      <c r="F3419">
        <v>3</v>
      </c>
      <c r="G3419">
        <f>SUMIF(C$2:C3419,Historico_y_Forms[[#This Row],[Proyecto]],D$2:D3419)</f>
        <v>355</v>
      </c>
      <c r="H3419">
        <f>SUMIF(C$2:C3419,Historico_y_Forms[[#This Row],[Proyecto]],F$2:F3419)</f>
        <v>146</v>
      </c>
      <c r="I3419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419">
        <f>SUMIF(C$2:C3419,Historico_y_Forms[[#This Row],[Proyecto]],E$2:E3419)</f>
        <v>228</v>
      </c>
    </row>
    <row r="3420" spans="1:10" x14ac:dyDescent="0.25">
      <c r="A3420" s="167">
        <v>45412</v>
      </c>
      <c r="B3420">
        <v>3</v>
      </c>
      <c r="C3420" t="s">
        <v>52</v>
      </c>
      <c r="D3420">
        <v>6</v>
      </c>
      <c r="E3420">
        <v>0</v>
      </c>
      <c r="F3420">
        <v>4</v>
      </c>
      <c r="G3420">
        <f>SUMIF(C$2:C3420,Historico_y_Forms[[#This Row],[Proyecto]],D$2:D3420)</f>
        <v>409</v>
      </c>
      <c r="H3420">
        <f>SUMIF(C$2:C3420,Historico_y_Forms[[#This Row],[Proyecto]],F$2:F3420)</f>
        <v>83</v>
      </c>
      <c r="I3420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3420">
        <f>SUMIF(C$2:C3420,Historico_y_Forms[[#This Row],[Proyecto]],E$2:E3420)</f>
        <v>372</v>
      </c>
    </row>
    <row r="3421" spans="1:10" x14ac:dyDescent="0.25">
      <c r="A3421" s="167">
        <v>45412</v>
      </c>
      <c r="B3421">
        <v>1</v>
      </c>
      <c r="C3421" t="s">
        <v>50</v>
      </c>
      <c r="D3421">
        <v>0</v>
      </c>
      <c r="E3421">
        <v>0</v>
      </c>
      <c r="F3421">
        <v>0</v>
      </c>
      <c r="G3421">
        <f>SUMIF(C$2:C3421,Historico_y_Forms[[#This Row],[Proyecto]],D$2:D3421)</f>
        <v>616</v>
      </c>
      <c r="H3421">
        <f>SUMIF(C$2:C3421,Historico_y_Forms[[#This Row],[Proyecto]],F$2:F3421)</f>
        <v>124</v>
      </c>
      <c r="I34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21">
        <f>SUMIF(C$2:C3421,Historico_y_Forms[[#This Row],[Proyecto]],E$2:E3421)</f>
        <v>492</v>
      </c>
    </row>
    <row r="3422" spans="1:10" x14ac:dyDescent="0.25">
      <c r="A3422" s="167">
        <v>45443</v>
      </c>
      <c r="B3422">
        <v>22</v>
      </c>
      <c r="C3422" t="s">
        <v>140</v>
      </c>
      <c r="D3422">
        <v>0</v>
      </c>
      <c r="E3422">
        <v>0</v>
      </c>
      <c r="F3422">
        <v>0</v>
      </c>
      <c r="G3422">
        <f>SUMIF(C$2:C3422,Historico_y_Forms[[#This Row],[Proyecto]],D$2:D3422)</f>
        <v>42</v>
      </c>
      <c r="H3422">
        <f>SUMIF(C$2:C3422,Historico_y_Forms[[#This Row],[Proyecto]],F$2:F3422)</f>
        <v>42</v>
      </c>
      <c r="I342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422">
        <f>SUMIF(C$2:C3422,Historico_y_Forms[[#This Row],[Proyecto]],E$2:E3422)</f>
        <v>72</v>
      </c>
    </row>
    <row r="3423" spans="1:10" x14ac:dyDescent="0.25">
      <c r="A3423" s="167">
        <v>45443</v>
      </c>
      <c r="B3423">
        <v>16</v>
      </c>
      <c r="C3423" t="s">
        <v>136</v>
      </c>
      <c r="D3423">
        <v>2</v>
      </c>
      <c r="E3423">
        <v>4</v>
      </c>
      <c r="F3423">
        <v>0</v>
      </c>
      <c r="G3423">
        <f>SUMIF(C$2:C3423,Historico_y_Forms[[#This Row],[Proyecto]],D$2:D3423)</f>
        <v>29</v>
      </c>
      <c r="H3423">
        <f>SUMIF(C$2:C3423,Historico_y_Forms[[#This Row],[Proyecto]],F$2:F3423)</f>
        <v>1</v>
      </c>
      <c r="I3423">
        <f>VLOOKUP(Historico_y_Forms[[#This Row],[Proyecto]],Dim_Proyectos[[#All],[Proyecto]:[Fecha de terminacion]],5,0)-Historico_y_Forms[[#This Row],[Ventas acumuladas]]+Historico_y_Forms[[#This Row],[Desistimientos acumulados]]</f>
        <v>122</v>
      </c>
      <c r="J3423">
        <f>SUMIF(C$2:C3423,Historico_y_Forms[[#This Row],[Proyecto]],E$2:E3423)</f>
        <v>34</v>
      </c>
    </row>
    <row r="3424" spans="1:10" x14ac:dyDescent="0.25">
      <c r="A3424" s="167">
        <v>45443</v>
      </c>
      <c r="B3424">
        <v>17</v>
      </c>
      <c r="C3424" t="s">
        <v>137</v>
      </c>
      <c r="D3424">
        <v>0</v>
      </c>
      <c r="E3424">
        <v>3</v>
      </c>
      <c r="F3424">
        <v>0</v>
      </c>
      <c r="G3424">
        <f>SUMIF(C$2:C3424,Historico_y_Forms[[#This Row],[Proyecto]],D$2:D3424)</f>
        <v>18</v>
      </c>
      <c r="H3424">
        <f>SUMIF(C$2:C3424,Historico_y_Forms[[#This Row],[Proyecto]],F$2:F3424)</f>
        <v>0</v>
      </c>
      <c r="I3424">
        <f>VLOOKUP(Historico_y_Forms[[#This Row],[Proyecto]],Dim_Proyectos[[#All],[Proyecto]:[Fecha de terminacion]],5,0)-Historico_y_Forms[[#This Row],[Ventas acumuladas]]+Historico_y_Forms[[#This Row],[Desistimientos acumulados]]</f>
        <v>132</v>
      </c>
      <c r="J3424">
        <f>SUMIF(C$2:C3424,Historico_y_Forms[[#This Row],[Proyecto]],E$2:E3424)</f>
        <v>25</v>
      </c>
    </row>
    <row r="3425" spans="1:10" x14ac:dyDescent="0.25">
      <c r="A3425" s="167">
        <v>45443</v>
      </c>
      <c r="B3425">
        <v>11</v>
      </c>
      <c r="C3425" t="s">
        <v>131</v>
      </c>
      <c r="D3425">
        <v>3</v>
      </c>
      <c r="E3425">
        <v>0</v>
      </c>
      <c r="F3425">
        <v>3</v>
      </c>
      <c r="G3425">
        <f>SUMIF(C$2:C3425,Historico_y_Forms[[#This Row],[Proyecto]],D$2:D3425)</f>
        <v>708</v>
      </c>
      <c r="H3425">
        <f>SUMIF(C$2:C3425,Historico_y_Forms[[#This Row],[Proyecto]],F$2:F3425)</f>
        <v>263</v>
      </c>
      <c r="I3425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425">
        <f>SUMIF(C$2:C3425,Historico_y_Forms[[#This Row],[Proyecto]],E$2:E3425)</f>
        <v>613</v>
      </c>
    </row>
    <row r="3426" spans="1:10" x14ac:dyDescent="0.25">
      <c r="A3426" s="167">
        <v>45443</v>
      </c>
      <c r="B3426">
        <v>40</v>
      </c>
      <c r="C3426" t="s">
        <v>149</v>
      </c>
      <c r="D3426">
        <v>0</v>
      </c>
      <c r="E3426">
        <v>0</v>
      </c>
      <c r="F3426">
        <v>0</v>
      </c>
      <c r="G3426">
        <f>SUMIF(C$2:C3426,Historico_y_Forms[[#This Row],[Proyecto]],D$2:D3426)</f>
        <v>396</v>
      </c>
      <c r="H3426">
        <f>SUMIF(C$2:C3426,Historico_y_Forms[[#This Row],[Proyecto]],F$2:F3426)</f>
        <v>0</v>
      </c>
      <c r="I34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26">
        <f>SUMIF(C$2:C3426,Historico_y_Forms[[#This Row],[Proyecto]],E$2:E3426)</f>
        <v>0</v>
      </c>
    </row>
    <row r="3427" spans="1:10" x14ac:dyDescent="0.25">
      <c r="A3427" s="167">
        <v>45443</v>
      </c>
      <c r="B3427">
        <v>12</v>
      </c>
      <c r="C3427" t="s">
        <v>132</v>
      </c>
      <c r="D3427">
        <v>7</v>
      </c>
      <c r="E3427">
        <v>10</v>
      </c>
      <c r="F3427">
        <v>0</v>
      </c>
      <c r="G3427">
        <f>SUMIF(C$2:C3427,Historico_y_Forms[[#This Row],[Proyecto]],D$2:D3427)</f>
        <v>183</v>
      </c>
      <c r="H3427">
        <f>SUMIF(C$2:C3427,Historico_y_Forms[[#This Row],[Proyecto]],F$2:F3427)</f>
        <v>19</v>
      </c>
      <c r="I3427">
        <f>VLOOKUP(Historico_y_Forms[[#This Row],[Proyecto]],Dim_Proyectos[[#All],[Proyecto]:[Fecha de terminacion]],5,0)-Historico_y_Forms[[#This Row],[Ventas acumuladas]]+Historico_y_Forms[[#This Row],[Desistimientos acumulados]]</f>
        <v>176</v>
      </c>
      <c r="J3427">
        <f>SUMIF(C$2:C3427,Historico_y_Forms[[#This Row],[Proyecto]],E$2:E3427)</f>
        <v>290</v>
      </c>
    </row>
    <row r="3428" spans="1:10" x14ac:dyDescent="0.25">
      <c r="A3428" s="167">
        <v>45443</v>
      </c>
      <c r="B3428">
        <v>13</v>
      </c>
      <c r="C3428" t="s">
        <v>133</v>
      </c>
      <c r="D3428">
        <v>3</v>
      </c>
      <c r="E3428">
        <v>0</v>
      </c>
      <c r="F3428">
        <v>2</v>
      </c>
      <c r="G3428">
        <f>SUMIF(C$2:C3428,Historico_y_Forms[[#This Row],[Proyecto]],D$2:D3428)</f>
        <v>402</v>
      </c>
      <c r="H3428">
        <f>SUMIF(C$2:C3428,Historico_y_Forms[[#This Row],[Proyecto]],F$2:F3428)</f>
        <v>118</v>
      </c>
      <c r="I3428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428">
        <f>SUMIF(C$2:C3428,Historico_y_Forms[[#This Row],[Proyecto]],E$2:E3428)</f>
        <v>299</v>
      </c>
    </row>
    <row r="3429" spans="1:10" x14ac:dyDescent="0.25">
      <c r="A3429" s="167">
        <v>45443</v>
      </c>
      <c r="B3429">
        <v>14</v>
      </c>
      <c r="C3429" t="s">
        <v>134</v>
      </c>
      <c r="D3429">
        <v>0</v>
      </c>
      <c r="E3429">
        <v>0</v>
      </c>
      <c r="F3429">
        <v>2</v>
      </c>
      <c r="G3429">
        <f>SUMIF(C$2:C3429,Historico_y_Forms[[#This Row],[Proyecto]],D$2:D3429)</f>
        <v>221</v>
      </c>
      <c r="H3429">
        <f>SUMIF(C$2:C3429,Historico_y_Forms[[#This Row],[Proyecto]],F$2:F3429)</f>
        <v>52</v>
      </c>
      <c r="I3429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429">
        <f>SUMIF(C$2:C3429,Historico_y_Forms[[#This Row],[Proyecto]],E$2:E3429)</f>
        <v>180</v>
      </c>
    </row>
    <row r="3430" spans="1:10" x14ac:dyDescent="0.25">
      <c r="A3430" s="167">
        <v>45443</v>
      </c>
      <c r="B3430">
        <v>15</v>
      </c>
      <c r="C3430" t="s">
        <v>135</v>
      </c>
      <c r="D3430">
        <v>4</v>
      </c>
      <c r="E3430">
        <v>10</v>
      </c>
      <c r="F3430">
        <v>1</v>
      </c>
      <c r="G3430">
        <f>SUMIF(C$2:C3430,Historico_y_Forms[[#This Row],[Proyecto]],D$2:D3430)</f>
        <v>221</v>
      </c>
      <c r="H3430">
        <f>SUMIF(C$2:C3430,Historico_y_Forms[[#This Row],[Proyecto]],F$2:F3430)</f>
        <v>28</v>
      </c>
      <c r="I3430">
        <f>VLOOKUP(Historico_y_Forms[[#This Row],[Proyecto]],Dim_Proyectos[[#All],[Proyecto]:[Fecha de terminacion]],5,0)-Historico_y_Forms[[#This Row],[Ventas acumuladas]]+Historico_y_Forms[[#This Row],[Desistimientos acumulados]]</f>
        <v>111</v>
      </c>
      <c r="J3430">
        <f>SUMIF(C$2:C3430,Historico_y_Forms[[#This Row],[Proyecto]],E$2:E3430)</f>
        <v>257</v>
      </c>
    </row>
    <row r="3431" spans="1:10" x14ac:dyDescent="0.25">
      <c r="A3431" s="167">
        <v>45443</v>
      </c>
      <c r="B3431">
        <v>41</v>
      </c>
      <c r="C3431" t="s">
        <v>150</v>
      </c>
      <c r="D3431">
        <v>0</v>
      </c>
      <c r="E3431">
        <v>0</v>
      </c>
      <c r="F3431">
        <v>0</v>
      </c>
      <c r="G3431">
        <f>SUMIF(C$2:C3431,Historico_y_Forms[[#This Row],[Proyecto]],D$2:D3431)</f>
        <v>158</v>
      </c>
      <c r="H3431">
        <f>SUMIF(C$2:C3431,Historico_y_Forms[[#This Row],[Proyecto]],F$2:F3431)</f>
        <v>2</v>
      </c>
      <c r="I34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31">
        <f>SUMIF(C$2:C3431,Historico_y_Forms[[#This Row],[Proyecto]],E$2:E3431)</f>
        <v>156</v>
      </c>
    </row>
    <row r="3432" spans="1:10" x14ac:dyDescent="0.25">
      <c r="A3432" s="167">
        <v>45443</v>
      </c>
      <c r="B3432">
        <v>10</v>
      </c>
      <c r="C3432" t="s">
        <v>81</v>
      </c>
      <c r="D3432">
        <v>0</v>
      </c>
      <c r="E3432">
        <v>0</v>
      </c>
      <c r="F3432">
        <v>0</v>
      </c>
      <c r="G3432">
        <f>SUMIF(C$2:C3432,Historico_y_Forms[[#This Row],[Proyecto]],D$2:D3432)</f>
        <v>228</v>
      </c>
      <c r="H3432">
        <f>SUMIF(C$2:C3432,Historico_y_Forms[[#This Row],[Proyecto]],F$2:F3432)</f>
        <v>62</v>
      </c>
      <c r="I3432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432">
        <f>SUMIF(C$2:C3432,Historico_y_Forms[[#This Row],[Proyecto]],E$2:E3432)</f>
        <v>190</v>
      </c>
    </row>
    <row r="3433" spans="1:10" x14ac:dyDescent="0.25">
      <c r="A3433" s="167">
        <v>45443</v>
      </c>
      <c r="B3433">
        <v>23</v>
      </c>
      <c r="C3433" t="s">
        <v>142</v>
      </c>
      <c r="D3433">
        <v>0</v>
      </c>
      <c r="E3433">
        <v>0</v>
      </c>
      <c r="F3433">
        <v>0</v>
      </c>
      <c r="G3433">
        <f>SUMIF(C$2:C3433,Historico_y_Forms[[#This Row],[Proyecto]],D$2:D3433)</f>
        <v>105</v>
      </c>
      <c r="H3433">
        <f>SUMIF(C$2:C3433,Historico_y_Forms[[#This Row],[Proyecto]],F$2:F3433)</f>
        <v>4</v>
      </c>
      <c r="I343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33">
        <f>SUMIF(C$2:C3433,Historico_y_Forms[[#This Row],[Proyecto]],E$2:E3433)</f>
        <v>0</v>
      </c>
    </row>
    <row r="3434" spans="1:10" x14ac:dyDescent="0.25">
      <c r="A3434" s="167">
        <v>45443</v>
      </c>
      <c r="B3434">
        <v>24</v>
      </c>
      <c r="C3434" t="s">
        <v>143</v>
      </c>
      <c r="D3434">
        <v>0</v>
      </c>
      <c r="E3434">
        <v>0</v>
      </c>
      <c r="F3434">
        <v>0</v>
      </c>
      <c r="G3434">
        <f>SUMIF(C$2:C3434,Historico_y_Forms[[#This Row],[Proyecto]],D$2:D3434)</f>
        <v>125</v>
      </c>
      <c r="H3434">
        <f>SUMIF(C$2:C3434,Historico_y_Forms[[#This Row],[Proyecto]],F$2:F3434)</f>
        <v>23</v>
      </c>
      <c r="I343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34">
        <f>SUMIF(C$2:C3434,Historico_y_Forms[[#This Row],[Proyecto]],E$2:E3434)</f>
        <v>102</v>
      </c>
    </row>
    <row r="3435" spans="1:10" x14ac:dyDescent="0.25">
      <c r="A3435" s="167">
        <v>45443</v>
      </c>
      <c r="B3435">
        <v>25</v>
      </c>
      <c r="C3435" t="s">
        <v>92</v>
      </c>
      <c r="D3435">
        <v>2</v>
      </c>
      <c r="E3435">
        <v>3</v>
      </c>
      <c r="F3435">
        <v>1</v>
      </c>
      <c r="G3435">
        <f>SUMIF(C$2:C3435,Historico_y_Forms[[#This Row],[Proyecto]],D$2:D3435)</f>
        <v>88</v>
      </c>
      <c r="H3435">
        <f>SUMIF(C$2:C3435,Historico_y_Forms[[#This Row],[Proyecto]],F$2:F3435)</f>
        <v>2</v>
      </c>
      <c r="I3435">
        <f>VLOOKUP(Historico_y_Forms[[#This Row],[Proyecto]],Dim_Proyectos[[#All],[Proyecto]:[Fecha de terminacion]],5,0)-Historico_y_Forms[[#This Row],[Ventas acumuladas]]+Historico_y_Forms[[#This Row],[Desistimientos acumulados]]</f>
        <v>34</v>
      </c>
      <c r="J3435">
        <f>SUMIF(C$2:C3435,Historico_y_Forms[[#This Row],[Proyecto]],E$2:E3435)</f>
        <v>80</v>
      </c>
    </row>
    <row r="3436" spans="1:10" x14ac:dyDescent="0.25">
      <c r="A3436" s="167">
        <v>45443</v>
      </c>
      <c r="B3436">
        <v>26</v>
      </c>
      <c r="C3436" t="s">
        <v>141</v>
      </c>
      <c r="D3436">
        <v>3</v>
      </c>
      <c r="E3436">
        <v>0</v>
      </c>
      <c r="F3436">
        <v>0</v>
      </c>
      <c r="G3436">
        <f>SUMIF(C$2:C3436,Historico_y_Forms[[#This Row],[Proyecto]],D$2:D3436)</f>
        <v>120</v>
      </c>
      <c r="H3436">
        <f>SUMIF(C$2:C3436,Historico_y_Forms[[#This Row],[Proyecto]],F$2:F3436)</f>
        <v>3</v>
      </c>
      <c r="I3436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36">
        <f>SUMIF(C$2:C3436,Historico_y_Forms[[#This Row],[Proyecto]],E$2:E3436)</f>
        <v>115</v>
      </c>
    </row>
    <row r="3437" spans="1:10" x14ac:dyDescent="0.25">
      <c r="A3437" s="167">
        <v>45443</v>
      </c>
      <c r="B3437">
        <v>7</v>
      </c>
      <c r="C3437" t="s">
        <v>128</v>
      </c>
      <c r="D3437">
        <v>3</v>
      </c>
      <c r="E3437">
        <v>0</v>
      </c>
      <c r="F3437">
        <v>2</v>
      </c>
      <c r="G3437">
        <f>SUMIF(C$2:C3437,Historico_y_Forms[[#This Row],[Proyecto]],D$2:D3437)</f>
        <v>186</v>
      </c>
      <c r="H3437">
        <f>SUMIF(C$2:C3437,Historico_y_Forms[[#This Row],[Proyecto]],F$2:F3437)</f>
        <v>26</v>
      </c>
      <c r="I34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37">
        <f>SUMIF(C$2:C3437,Historico_y_Forms[[#This Row],[Proyecto]],E$2:E3437)</f>
        <v>160</v>
      </c>
    </row>
    <row r="3438" spans="1:10" x14ac:dyDescent="0.25">
      <c r="A3438" s="167">
        <v>45443</v>
      </c>
      <c r="B3438">
        <v>27</v>
      </c>
      <c r="C3438" t="s">
        <v>30</v>
      </c>
      <c r="D3438">
        <v>2</v>
      </c>
      <c r="E3438">
        <v>6</v>
      </c>
      <c r="F3438">
        <v>1</v>
      </c>
      <c r="G3438">
        <f>SUMIF(C$2:C3438,Historico_y_Forms[[#This Row],[Proyecto]],D$2:D3438)</f>
        <v>49</v>
      </c>
      <c r="H3438">
        <f>SUMIF(C$2:C3438,Historico_y_Forms[[#This Row],[Proyecto]],F$2:F3438)</f>
        <v>2</v>
      </c>
      <c r="I3438">
        <f>VLOOKUP(Historico_y_Forms[[#This Row],[Proyecto]],Dim_Proyectos[[#All],[Proyecto]:[Fecha de terminacion]],5,0)-Historico_y_Forms[[#This Row],[Ventas acumuladas]]+Historico_y_Forms[[#This Row],[Desistimientos acumulados]]</f>
        <v>83</v>
      </c>
      <c r="J3438">
        <f>SUMIF(C$2:C3438,Historico_y_Forms[[#This Row],[Proyecto]],E$2:E3438)</f>
        <v>47</v>
      </c>
    </row>
    <row r="3439" spans="1:10" x14ac:dyDescent="0.25">
      <c r="A3439" s="167">
        <v>45443</v>
      </c>
      <c r="B3439">
        <v>28</v>
      </c>
      <c r="C3439" t="s">
        <v>31</v>
      </c>
      <c r="D3439">
        <v>2</v>
      </c>
      <c r="E3439">
        <v>4</v>
      </c>
      <c r="F3439">
        <v>0</v>
      </c>
      <c r="G3439">
        <f>SUMIF(C$2:C3439,Historico_y_Forms[[#This Row],[Proyecto]],D$2:D3439)</f>
        <v>2</v>
      </c>
      <c r="H3439">
        <f>SUMIF(C$2:C3439,Historico_y_Forms[[#This Row],[Proyecto]],F$2:F3439)</f>
        <v>0</v>
      </c>
      <c r="I3439">
        <f>VLOOKUP(Historico_y_Forms[[#This Row],[Proyecto]],Dim_Proyectos[[#All],[Proyecto]:[Fecha de terminacion]],5,0)-Historico_y_Forms[[#This Row],[Ventas acumuladas]]+Historico_y_Forms[[#This Row],[Desistimientos acumulados]]</f>
        <v>128</v>
      </c>
      <c r="J3439">
        <f>SUMIF(C$2:C3439,Historico_y_Forms[[#This Row],[Proyecto]],E$2:E3439)</f>
        <v>4</v>
      </c>
    </row>
    <row r="3440" spans="1:10" x14ac:dyDescent="0.25">
      <c r="A3440" s="167">
        <v>45443</v>
      </c>
      <c r="B3440">
        <v>44</v>
      </c>
      <c r="C3440" t="s">
        <v>154</v>
      </c>
      <c r="D3440">
        <v>0</v>
      </c>
      <c r="E3440">
        <v>0</v>
      </c>
      <c r="F3440">
        <v>0</v>
      </c>
      <c r="G3440">
        <f>SUMIF(C$2:C3440,Historico_y_Forms[[#This Row],[Proyecto]],D$2:D3440)</f>
        <v>100</v>
      </c>
      <c r="H3440">
        <f>SUMIF(C$2:C3440,Historico_y_Forms[[#This Row],[Proyecto]],F$2:F3440)</f>
        <v>11</v>
      </c>
      <c r="I344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440">
        <f>SUMIF(C$2:C3440,Historico_y_Forms[[#This Row],[Proyecto]],E$2:E3440)</f>
        <v>96</v>
      </c>
    </row>
    <row r="3441" spans="1:10" x14ac:dyDescent="0.25">
      <c r="A3441" s="167">
        <v>45443</v>
      </c>
      <c r="B3441">
        <v>37</v>
      </c>
      <c r="C3441" t="s">
        <v>146</v>
      </c>
      <c r="D3441">
        <v>0</v>
      </c>
      <c r="E3441">
        <v>0</v>
      </c>
      <c r="F3441">
        <v>0</v>
      </c>
      <c r="G3441">
        <f>SUMIF(C$2:C3441,Historico_y_Forms[[#This Row],[Proyecto]],D$2:D3441)</f>
        <v>195</v>
      </c>
      <c r="H3441">
        <f>SUMIF(C$2:C3441,Historico_y_Forms[[#This Row],[Proyecto]],F$2:F3441)</f>
        <v>1</v>
      </c>
      <c r="I344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441">
        <f>SUMIF(C$2:C3441,Historico_y_Forms[[#This Row],[Proyecto]],E$2:E3441)</f>
        <v>196</v>
      </c>
    </row>
    <row r="3442" spans="1:10" x14ac:dyDescent="0.25">
      <c r="A3442" s="167">
        <v>45443</v>
      </c>
      <c r="B3442">
        <v>6</v>
      </c>
      <c r="C3442" t="s">
        <v>127</v>
      </c>
      <c r="D3442">
        <v>0</v>
      </c>
      <c r="E3442">
        <v>0</v>
      </c>
      <c r="F3442">
        <v>0</v>
      </c>
      <c r="G3442">
        <f>SUMIF(C$2:C3442,Historico_y_Forms[[#This Row],[Proyecto]],D$2:D3442)</f>
        <v>224</v>
      </c>
      <c r="H3442">
        <f>SUMIF(C$2:C3442,Historico_y_Forms[[#This Row],[Proyecto]],F$2:F3442)</f>
        <v>44</v>
      </c>
      <c r="I34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2">
        <f>SUMIF(C$2:C3442,Historico_y_Forms[[#This Row],[Proyecto]],E$2:E3442)</f>
        <v>180</v>
      </c>
    </row>
    <row r="3443" spans="1:10" x14ac:dyDescent="0.25">
      <c r="A3443" s="167">
        <v>45443</v>
      </c>
      <c r="B3443">
        <v>5</v>
      </c>
      <c r="C3443" t="s">
        <v>125</v>
      </c>
      <c r="D3443">
        <v>0</v>
      </c>
      <c r="E3443">
        <v>0</v>
      </c>
      <c r="F3443">
        <v>0</v>
      </c>
      <c r="G3443">
        <f>SUMIF(C$2:C3443,Historico_y_Forms[[#This Row],[Proyecto]],D$2:D3443)</f>
        <v>247</v>
      </c>
      <c r="H3443">
        <f>SUMIF(C$2:C3443,Historico_y_Forms[[#This Row],[Proyecto]],F$2:F3443)</f>
        <v>31</v>
      </c>
      <c r="I34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3">
        <f>SUMIF(C$2:C3443,Historico_y_Forms[[#This Row],[Proyecto]],E$2:E3443)</f>
        <v>216</v>
      </c>
    </row>
    <row r="3444" spans="1:10" x14ac:dyDescent="0.25">
      <c r="A3444" s="167">
        <v>45443</v>
      </c>
      <c r="B3444">
        <v>38</v>
      </c>
      <c r="C3444" t="s">
        <v>147</v>
      </c>
      <c r="D3444">
        <v>0</v>
      </c>
      <c r="E3444">
        <v>0</v>
      </c>
      <c r="F3444">
        <v>0</v>
      </c>
      <c r="G3444">
        <f>SUMIF(C$2:C3444,Historico_y_Forms[[#This Row],[Proyecto]],D$2:D3444)</f>
        <v>196</v>
      </c>
      <c r="H3444">
        <f>SUMIF(C$2:C3444,Historico_y_Forms[[#This Row],[Proyecto]],F$2:F3444)</f>
        <v>5</v>
      </c>
      <c r="I34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44">
        <f>SUMIF(C$2:C3444,Historico_y_Forms[[#This Row],[Proyecto]],E$2:E3444)</f>
        <v>0</v>
      </c>
    </row>
    <row r="3445" spans="1:10" x14ac:dyDescent="0.25">
      <c r="A3445" s="167">
        <v>45443</v>
      </c>
      <c r="B3445">
        <v>4</v>
      </c>
      <c r="C3445" t="s">
        <v>126</v>
      </c>
      <c r="D3445">
        <v>0</v>
      </c>
      <c r="E3445">
        <v>0</v>
      </c>
      <c r="F3445">
        <v>0</v>
      </c>
      <c r="G3445">
        <f>SUMIF(C$2:C3445,Historico_y_Forms[[#This Row],[Proyecto]],D$2:D3445)</f>
        <v>289</v>
      </c>
      <c r="H3445">
        <f>SUMIF(C$2:C3445,Historico_y_Forms[[#This Row],[Proyecto]],F$2:F3445)</f>
        <v>49</v>
      </c>
      <c r="I344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5">
        <f>SUMIF(C$2:C3445,Historico_y_Forms[[#This Row],[Proyecto]],E$2:E3445)</f>
        <v>8791</v>
      </c>
    </row>
    <row r="3446" spans="1:10" x14ac:dyDescent="0.25">
      <c r="A3446" s="167">
        <v>45443</v>
      </c>
      <c r="B3446">
        <v>8</v>
      </c>
      <c r="C3446" t="s">
        <v>77</v>
      </c>
      <c r="D3446">
        <v>0</v>
      </c>
      <c r="E3446">
        <v>0</v>
      </c>
      <c r="F3446">
        <v>1</v>
      </c>
      <c r="G3446">
        <f>SUMIF(C$2:C3446,Historico_y_Forms[[#This Row],[Proyecto]],D$2:D3446)</f>
        <v>195</v>
      </c>
      <c r="H3446">
        <f>SUMIF(C$2:C3446,Historico_y_Forms[[#This Row],[Proyecto]],F$2:F3446)</f>
        <v>42</v>
      </c>
      <c r="I3446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446">
        <f>SUMIF(C$2:C3446,Historico_y_Forms[[#This Row],[Proyecto]],E$2:E3446)</f>
        <v>168</v>
      </c>
    </row>
    <row r="3447" spans="1:10" x14ac:dyDescent="0.25">
      <c r="A3447" s="167">
        <v>45443</v>
      </c>
      <c r="B3447">
        <v>18</v>
      </c>
      <c r="C3447" t="s">
        <v>152</v>
      </c>
      <c r="D3447">
        <v>0</v>
      </c>
      <c r="E3447">
        <v>0</v>
      </c>
      <c r="F3447">
        <v>0</v>
      </c>
      <c r="G3447">
        <f>SUMIF(C$2:C3447,Historico_y_Forms[[#This Row],[Proyecto]],D$2:D3447)</f>
        <v>174</v>
      </c>
      <c r="H3447">
        <f>SUMIF(C$2:C3447,Historico_y_Forms[[#This Row],[Proyecto]],F$2:F3447)</f>
        <v>10</v>
      </c>
      <c r="I344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47">
        <f>SUMIF(C$2:C3447,Historico_y_Forms[[#This Row],[Proyecto]],E$2:E3447)</f>
        <v>176</v>
      </c>
    </row>
    <row r="3448" spans="1:10" x14ac:dyDescent="0.25">
      <c r="A3448" s="167">
        <v>45443</v>
      </c>
      <c r="B3448">
        <v>19</v>
      </c>
      <c r="C3448" t="s">
        <v>138</v>
      </c>
      <c r="D3448">
        <v>0</v>
      </c>
      <c r="E3448">
        <v>0</v>
      </c>
      <c r="F3448">
        <v>0</v>
      </c>
      <c r="G3448">
        <f>SUMIF(C$2:C3448,Historico_y_Forms[[#This Row],[Proyecto]],D$2:D3448)</f>
        <v>202</v>
      </c>
      <c r="H3448">
        <f>SUMIF(C$2:C3448,Historico_y_Forms[[#This Row],[Proyecto]],F$2:F3448)</f>
        <v>26</v>
      </c>
      <c r="I34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48">
        <f>SUMIF(C$2:C3448,Historico_y_Forms[[#This Row],[Proyecto]],E$2:E3448)</f>
        <v>176</v>
      </c>
    </row>
    <row r="3449" spans="1:10" x14ac:dyDescent="0.25">
      <c r="A3449" s="167">
        <v>45443</v>
      </c>
      <c r="B3449">
        <v>20</v>
      </c>
      <c r="C3449" t="s">
        <v>88</v>
      </c>
      <c r="D3449">
        <v>2</v>
      </c>
      <c r="E3449">
        <v>1</v>
      </c>
      <c r="F3449">
        <v>1</v>
      </c>
      <c r="G3449">
        <f>SUMIF(C$2:C3449,Historico_y_Forms[[#This Row],[Proyecto]],D$2:D3449)</f>
        <v>219</v>
      </c>
      <c r="H3449">
        <f>SUMIF(C$2:C3449,Historico_y_Forms[[#This Row],[Proyecto]],F$2:F3449)</f>
        <v>58</v>
      </c>
      <c r="I3449">
        <f>VLOOKUP(Historico_y_Forms[[#This Row],[Proyecto]],Dim_Proyectos[[#All],[Proyecto]:[Fecha de terminacion]],5,0)-Historico_y_Forms[[#This Row],[Ventas acumuladas]]+Historico_y_Forms[[#This Row],[Desistimientos acumulados]]</f>
        <v>19</v>
      </c>
      <c r="J3449">
        <f>SUMIF(C$2:C3449,Historico_y_Forms[[#This Row],[Proyecto]],E$2:E3449)</f>
        <v>173</v>
      </c>
    </row>
    <row r="3450" spans="1:10" x14ac:dyDescent="0.25">
      <c r="A3450" s="167">
        <v>45443</v>
      </c>
      <c r="B3450">
        <v>45</v>
      </c>
      <c r="C3450" t="s">
        <v>155</v>
      </c>
      <c r="D3450">
        <v>0</v>
      </c>
      <c r="E3450">
        <v>0</v>
      </c>
      <c r="F3450">
        <v>0</v>
      </c>
      <c r="G3450">
        <f>SUMIF(C$2:C3450,Historico_y_Forms[[#This Row],[Proyecto]],D$2:D3450)</f>
        <v>133</v>
      </c>
      <c r="H3450">
        <f>SUMIF(C$2:C3450,Historico_y_Forms[[#This Row],[Proyecto]],F$2:F3450)</f>
        <v>2</v>
      </c>
      <c r="I345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450">
        <f>SUMIF(C$2:C3450,Historico_y_Forms[[#This Row],[Proyecto]],E$2:E3450)</f>
        <v>0</v>
      </c>
    </row>
    <row r="3451" spans="1:10" x14ac:dyDescent="0.25">
      <c r="A3451" s="167">
        <v>45443</v>
      </c>
      <c r="B3451">
        <v>31</v>
      </c>
      <c r="C3451" t="s">
        <v>97</v>
      </c>
      <c r="D3451">
        <v>1</v>
      </c>
      <c r="E3451">
        <v>18</v>
      </c>
      <c r="F3451">
        <v>1</v>
      </c>
      <c r="G3451">
        <f>SUMIF(C$2:C3451,Historico_y_Forms[[#This Row],[Proyecto]],D$2:D3451)</f>
        <v>177</v>
      </c>
      <c r="H3451">
        <f>SUMIF(C$2:C3451,Historico_y_Forms[[#This Row],[Proyecto]],F$2:F3451)</f>
        <v>3</v>
      </c>
      <c r="I345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51">
        <f>SUMIF(C$2:C3451,Historico_y_Forms[[#This Row],[Proyecto]],E$2:E3451)</f>
        <v>162</v>
      </c>
    </row>
    <row r="3452" spans="1:10" x14ac:dyDescent="0.25">
      <c r="A3452" s="167">
        <v>45443</v>
      </c>
      <c r="B3452">
        <v>32</v>
      </c>
      <c r="C3452" t="s">
        <v>100</v>
      </c>
      <c r="D3452">
        <v>0</v>
      </c>
      <c r="E3452">
        <v>0</v>
      </c>
      <c r="F3452">
        <v>0</v>
      </c>
      <c r="G3452">
        <f>SUMIF(C$2:C3452,Historico_y_Forms[[#This Row],[Proyecto]],D$2:D3452)</f>
        <v>186</v>
      </c>
      <c r="H3452">
        <f>SUMIF(C$2:C3452,Historico_y_Forms[[#This Row],[Proyecto]],F$2:F3452)</f>
        <v>7</v>
      </c>
      <c r="I345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52">
        <f>SUMIF(C$2:C3452,Historico_y_Forms[[#This Row],[Proyecto]],E$2:E3452)</f>
        <v>182</v>
      </c>
    </row>
    <row r="3453" spans="1:10" x14ac:dyDescent="0.25">
      <c r="A3453" s="167">
        <v>45443</v>
      </c>
      <c r="B3453">
        <v>33</v>
      </c>
      <c r="C3453" t="s">
        <v>101</v>
      </c>
      <c r="D3453">
        <v>2</v>
      </c>
      <c r="E3453">
        <v>0</v>
      </c>
      <c r="F3453">
        <v>3</v>
      </c>
      <c r="G3453">
        <f>SUMIF(C$2:C3453,Historico_y_Forms[[#This Row],[Proyecto]],D$2:D3453)</f>
        <v>192</v>
      </c>
      <c r="H3453">
        <f>SUMIF(C$2:C3453,Historico_y_Forms[[#This Row],[Proyecto]],F$2:F3453)</f>
        <v>19</v>
      </c>
      <c r="I3453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453">
        <f>SUMIF(C$2:C3453,Historico_y_Forms[[#This Row],[Proyecto]],E$2:E3453)</f>
        <v>182</v>
      </c>
    </row>
    <row r="3454" spans="1:10" x14ac:dyDescent="0.25">
      <c r="A3454" s="167">
        <v>45443</v>
      </c>
      <c r="B3454">
        <v>34</v>
      </c>
      <c r="C3454" t="s">
        <v>102</v>
      </c>
      <c r="D3454">
        <v>1</v>
      </c>
      <c r="E3454">
        <v>0</v>
      </c>
      <c r="F3454">
        <v>1</v>
      </c>
      <c r="G3454">
        <f>SUMIF(C$2:C3454,Historico_y_Forms[[#This Row],[Proyecto]],D$2:D3454)</f>
        <v>208</v>
      </c>
      <c r="H3454">
        <f>SUMIF(C$2:C3454,Historico_y_Forms[[#This Row],[Proyecto]],F$2:F3454)</f>
        <v>24</v>
      </c>
      <c r="I345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54">
        <f>SUMIF(C$2:C3454,Historico_y_Forms[[#This Row],[Proyecto]],E$2:E3454)</f>
        <v>184</v>
      </c>
    </row>
    <row r="3455" spans="1:10" x14ac:dyDescent="0.25">
      <c r="A3455" s="167">
        <v>45443</v>
      </c>
      <c r="B3455">
        <v>29</v>
      </c>
      <c r="C3455" t="s">
        <v>32</v>
      </c>
      <c r="D3455">
        <v>0</v>
      </c>
      <c r="E3455">
        <v>6</v>
      </c>
      <c r="F3455">
        <v>0</v>
      </c>
      <c r="G3455">
        <f>SUMIF(C$2:C3455,Historico_y_Forms[[#This Row],[Proyecto]],D$2:D3455)</f>
        <v>98</v>
      </c>
      <c r="H3455">
        <f>SUMIF(C$2:C3455,Historico_y_Forms[[#This Row],[Proyecto]],F$2:F3455)</f>
        <v>1</v>
      </c>
      <c r="I3455">
        <f>VLOOKUP(Historico_y_Forms[[#This Row],[Proyecto]],Dim_Proyectos[[#All],[Proyecto]:[Fecha de terminacion]],5,0)-Historico_y_Forms[[#This Row],[Ventas acumuladas]]+Historico_y_Forms[[#This Row],[Desistimientos acumulados]]</f>
        <v>59</v>
      </c>
      <c r="J3455">
        <f>SUMIF(C$2:C3455,Historico_y_Forms[[#This Row],[Proyecto]],E$2:E3455)</f>
        <v>60</v>
      </c>
    </row>
    <row r="3456" spans="1:10" x14ac:dyDescent="0.25">
      <c r="A3456" s="167">
        <v>45443</v>
      </c>
      <c r="B3456">
        <v>30</v>
      </c>
      <c r="C3456" t="s">
        <v>33</v>
      </c>
      <c r="D3456">
        <v>9</v>
      </c>
      <c r="E3456">
        <v>10</v>
      </c>
      <c r="F3456">
        <v>0</v>
      </c>
      <c r="G3456">
        <f>SUMIF(C$2:C3456,Historico_y_Forms[[#This Row],[Proyecto]],D$2:D3456)</f>
        <v>49</v>
      </c>
      <c r="H3456">
        <f>SUMIF(C$2:C3456,Historico_y_Forms[[#This Row],[Proyecto]],F$2:F3456)</f>
        <v>1</v>
      </c>
      <c r="I3456">
        <f>VLOOKUP(Historico_y_Forms[[#This Row],[Proyecto]],Dim_Proyectos[[#All],[Proyecto]:[Fecha de terminacion]],5,0)-Historico_y_Forms[[#This Row],[Ventas acumuladas]]+Historico_y_Forms[[#This Row],[Desistimientos acumulados]]</f>
        <v>108</v>
      </c>
      <c r="J3456">
        <f>SUMIF(C$2:C3456,Historico_y_Forms[[#This Row],[Proyecto]],E$2:E3456)</f>
        <v>50</v>
      </c>
    </row>
    <row r="3457" spans="1:10" x14ac:dyDescent="0.25">
      <c r="A3457" s="167">
        <v>45443</v>
      </c>
      <c r="B3457">
        <v>9</v>
      </c>
      <c r="C3457" t="s">
        <v>130</v>
      </c>
      <c r="D3457">
        <v>3</v>
      </c>
      <c r="E3457">
        <v>7</v>
      </c>
      <c r="F3457">
        <v>1</v>
      </c>
      <c r="G3457">
        <f>SUMIF(C$2:C3457,Historico_y_Forms[[#This Row],[Proyecto]],D$2:D3457)</f>
        <v>254</v>
      </c>
      <c r="H3457">
        <f>SUMIF(C$2:C3457,Historico_y_Forms[[#This Row],[Proyecto]],F$2:F3457)</f>
        <v>17</v>
      </c>
      <c r="I3457">
        <f>VLOOKUP(Historico_y_Forms[[#This Row],[Proyecto]],Dim_Proyectos[[#All],[Proyecto]:[Fecha de terminacion]],5,0)-Historico_y_Forms[[#This Row],[Ventas acumuladas]]+Historico_y_Forms[[#This Row],[Desistimientos acumulados]]</f>
        <v>111</v>
      </c>
      <c r="J3457">
        <f>SUMIF(C$2:C3457,Historico_y_Forms[[#This Row],[Proyecto]],E$2:E3457)</f>
        <v>293</v>
      </c>
    </row>
    <row r="3458" spans="1:10" x14ac:dyDescent="0.25">
      <c r="A3458" s="167">
        <v>45443</v>
      </c>
      <c r="B3458">
        <v>35</v>
      </c>
      <c r="C3458" t="s">
        <v>144</v>
      </c>
      <c r="D3458">
        <v>0</v>
      </c>
      <c r="E3458">
        <v>2</v>
      </c>
      <c r="F3458">
        <v>0</v>
      </c>
      <c r="G3458">
        <f>SUMIF(C$2:C3458,Historico_y_Forms[[#This Row],[Proyecto]],D$2:D3458)</f>
        <v>145</v>
      </c>
      <c r="H3458">
        <f>SUMIF(C$2:C3458,Historico_y_Forms[[#This Row],[Proyecto]],F$2:F3458)</f>
        <v>13</v>
      </c>
      <c r="I345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458">
        <f>SUMIF(C$2:C3458,Historico_y_Forms[[#This Row],[Proyecto]],E$2:E3458)</f>
        <v>146</v>
      </c>
    </row>
    <row r="3459" spans="1:10" x14ac:dyDescent="0.25">
      <c r="A3459" s="167">
        <v>45443</v>
      </c>
      <c r="B3459">
        <v>42</v>
      </c>
      <c r="C3459" t="s">
        <v>151</v>
      </c>
      <c r="D3459">
        <v>0</v>
      </c>
      <c r="E3459">
        <v>0</v>
      </c>
      <c r="F3459">
        <v>0</v>
      </c>
      <c r="G3459">
        <f>SUMIF(C$2:C3459,Historico_y_Forms[[#This Row],[Proyecto]],D$2:D3459)</f>
        <v>321</v>
      </c>
      <c r="H3459">
        <f>SUMIF(C$2:C3459,Historico_y_Forms[[#This Row],[Proyecto]],F$2:F3459)</f>
        <v>15</v>
      </c>
      <c r="I345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59">
        <f>SUMIF(C$2:C3459,Historico_y_Forms[[#This Row],[Proyecto]],E$2:E3459)</f>
        <v>250</v>
      </c>
    </row>
    <row r="3460" spans="1:10" x14ac:dyDescent="0.25">
      <c r="A3460" s="167">
        <v>45443</v>
      </c>
      <c r="B3460">
        <v>39</v>
      </c>
      <c r="C3460" t="s">
        <v>178</v>
      </c>
      <c r="D3460">
        <v>0</v>
      </c>
      <c r="E3460">
        <v>0</v>
      </c>
      <c r="F3460">
        <v>0</v>
      </c>
      <c r="G3460">
        <f>SUMIF(C$2:C3460,Historico_y_Forms[[#This Row],[Proyecto]],D$2:D3460)</f>
        <v>184</v>
      </c>
      <c r="H3460">
        <f>SUMIF(C$2:C3460,Historico_y_Forms[[#This Row],[Proyecto]],F$2:F3460)</f>
        <v>12</v>
      </c>
      <c r="I346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60">
        <f>SUMIF(C$2:C3460,Historico_y_Forms[[#This Row],[Proyecto]],E$2:E3460)</f>
        <v>149</v>
      </c>
    </row>
    <row r="3461" spans="1:10" x14ac:dyDescent="0.25">
      <c r="A3461" s="167">
        <v>45443</v>
      </c>
      <c r="B3461">
        <v>36</v>
      </c>
      <c r="C3461" t="s">
        <v>145</v>
      </c>
      <c r="D3461">
        <v>0</v>
      </c>
      <c r="E3461">
        <v>0</v>
      </c>
      <c r="F3461">
        <v>0</v>
      </c>
      <c r="G3461">
        <f>SUMIF(C$2:C3461,Historico_y_Forms[[#This Row],[Proyecto]],D$2:D3461)</f>
        <v>243</v>
      </c>
      <c r="H3461">
        <f>SUMIF(C$2:C3461,Historico_y_Forms[[#This Row],[Proyecto]],F$2:F3461)</f>
        <v>11</v>
      </c>
      <c r="I346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61">
        <f>SUMIF(C$2:C3461,Historico_y_Forms[[#This Row],[Proyecto]],E$2:E3461)</f>
        <v>240</v>
      </c>
    </row>
    <row r="3462" spans="1:10" x14ac:dyDescent="0.25">
      <c r="A3462" s="167">
        <v>45443</v>
      </c>
      <c r="B3462">
        <v>43</v>
      </c>
      <c r="C3462" t="s">
        <v>153</v>
      </c>
      <c r="D3462">
        <v>0</v>
      </c>
      <c r="E3462">
        <v>0</v>
      </c>
      <c r="F3462">
        <v>0</v>
      </c>
      <c r="G3462">
        <f>SUMIF(C$2:C3462,Historico_y_Forms[[#This Row],[Proyecto]],D$2:D3462)</f>
        <v>89</v>
      </c>
      <c r="H3462">
        <f>SUMIF(C$2:C3462,Historico_y_Forms[[#This Row],[Proyecto]],F$2:F3462)</f>
        <v>6</v>
      </c>
      <c r="I346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462">
        <f>SUMIF(C$2:C3462,Historico_y_Forms[[#This Row],[Proyecto]],E$2:E3462)</f>
        <v>24</v>
      </c>
    </row>
    <row r="3463" spans="1:10" x14ac:dyDescent="0.25">
      <c r="A3463" s="167">
        <v>45443</v>
      </c>
      <c r="B3463">
        <v>21</v>
      </c>
      <c r="C3463" t="s">
        <v>139</v>
      </c>
      <c r="D3463">
        <v>0</v>
      </c>
      <c r="E3463">
        <v>1</v>
      </c>
      <c r="F3463">
        <v>0</v>
      </c>
      <c r="G3463">
        <f>SUMIF(C$2:C3463,Historico_y_Forms[[#This Row],[Proyecto]],D$2:D3463)</f>
        <v>86</v>
      </c>
      <c r="H3463">
        <f>SUMIF(C$2:C3463,Historico_y_Forms[[#This Row],[Proyecto]],F$2:F3463)</f>
        <v>7</v>
      </c>
      <c r="I346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463">
        <f>SUMIF(C$2:C3463,Historico_y_Forms[[#This Row],[Proyecto]],E$2:E3463)</f>
        <v>84</v>
      </c>
    </row>
    <row r="3464" spans="1:10" x14ac:dyDescent="0.25">
      <c r="A3464" s="167">
        <v>45443</v>
      </c>
      <c r="B3464">
        <v>2</v>
      </c>
      <c r="C3464" t="s">
        <v>51</v>
      </c>
      <c r="D3464">
        <v>1</v>
      </c>
      <c r="E3464">
        <v>0</v>
      </c>
      <c r="F3464">
        <v>3</v>
      </c>
      <c r="G3464">
        <f>SUMIF(C$2:C3464,Historico_y_Forms[[#This Row],[Proyecto]],D$2:D3464)</f>
        <v>356</v>
      </c>
      <c r="H3464">
        <f>SUMIF(C$2:C3464,Historico_y_Forms[[#This Row],[Proyecto]],F$2:F3464)</f>
        <v>149</v>
      </c>
      <c r="I3464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464">
        <f>SUMIF(C$2:C3464,Historico_y_Forms[[#This Row],[Proyecto]],E$2:E3464)</f>
        <v>228</v>
      </c>
    </row>
    <row r="3465" spans="1:10" x14ac:dyDescent="0.25">
      <c r="A3465" s="167">
        <v>45443</v>
      </c>
      <c r="B3465">
        <v>3</v>
      </c>
      <c r="C3465" t="s">
        <v>52</v>
      </c>
      <c r="D3465">
        <v>6</v>
      </c>
      <c r="E3465">
        <v>0</v>
      </c>
      <c r="F3465">
        <v>3</v>
      </c>
      <c r="G3465">
        <f>SUMIF(C$2:C3465,Historico_y_Forms[[#This Row],[Proyecto]],D$2:D3465)</f>
        <v>415</v>
      </c>
      <c r="H3465">
        <f>SUMIF(C$2:C3465,Historico_y_Forms[[#This Row],[Proyecto]],F$2:F3465)</f>
        <v>86</v>
      </c>
      <c r="I3465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3465">
        <f>SUMIF(C$2:C3465,Historico_y_Forms[[#This Row],[Proyecto]],E$2:E3465)</f>
        <v>372</v>
      </c>
    </row>
    <row r="3466" spans="1:10" x14ac:dyDescent="0.25">
      <c r="A3466" s="167">
        <v>45443</v>
      </c>
      <c r="B3466">
        <v>1</v>
      </c>
      <c r="C3466" t="s">
        <v>50</v>
      </c>
      <c r="D3466">
        <v>0</v>
      </c>
      <c r="E3466">
        <v>0</v>
      </c>
      <c r="F3466">
        <v>0</v>
      </c>
      <c r="G3466">
        <f>SUMIF(C$2:C3466,Historico_y_Forms[[#This Row],[Proyecto]],D$2:D3466)</f>
        <v>616</v>
      </c>
      <c r="H3466">
        <f>SUMIF(C$2:C3466,Historico_y_Forms[[#This Row],[Proyecto]],F$2:F3466)</f>
        <v>124</v>
      </c>
      <c r="I34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66">
        <f>SUMIF(C$2:C3466,Historico_y_Forms[[#This Row],[Proyecto]],E$2:E3466)</f>
        <v>492</v>
      </c>
    </row>
    <row r="3467" spans="1:10" x14ac:dyDescent="0.25">
      <c r="A3467" s="167">
        <v>45473</v>
      </c>
      <c r="B3467">
        <v>22</v>
      </c>
      <c r="C3467" t="s">
        <v>140</v>
      </c>
      <c r="D3467">
        <v>0</v>
      </c>
      <c r="E3467">
        <v>0</v>
      </c>
      <c r="F3467">
        <v>0</v>
      </c>
      <c r="G3467">
        <f>SUMIF(C$2:C3467,Historico_y_Forms[[#This Row],[Proyecto]],D$2:D3467)</f>
        <v>42</v>
      </c>
      <c r="H3467">
        <f>SUMIF(C$2:C3467,Historico_y_Forms[[#This Row],[Proyecto]],F$2:F3467)</f>
        <v>42</v>
      </c>
      <c r="I346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467">
        <f>SUMIF(C$2:C3467,Historico_y_Forms[[#This Row],[Proyecto]],E$2:E3467)</f>
        <v>72</v>
      </c>
    </row>
    <row r="3468" spans="1:10" x14ac:dyDescent="0.25">
      <c r="A3468" s="167">
        <v>45473</v>
      </c>
      <c r="B3468">
        <v>16</v>
      </c>
      <c r="C3468" t="s">
        <v>136</v>
      </c>
      <c r="D3468">
        <v>0</v>
      </c>
      <c r="E3468">
        <v>4</v>
      </c>
      <c r="F3468">
        <v>0</v>
      </c>
      <c r="G3468">
        <f>SUMIF(C$2:C3468,Historico_y_Forms[[#This Row],[Proyecto]],D$2:D3468)</f>
        <v>29</v>
      </c>
      <c r="H3468">
        <f>SUMIF(C$2:C3468,Historico_y_Forms[[#This Row],[Proyecto]],F$2:F3468)</f>
        <v>1</v>
      </c>
      <c r="I3468">
        <f>VLOOKUP(Historico_y_Forms[[#This Row],[Proyecto]],Dim_Proyectos[[#All],[Proyecto]:[Fecha de terminacion]],5,0)-Historico_y_Forms[[#This Row],[Ventas acumuladas]]+Historico_y_Forms[[#This Row],[Desistimientos acumulados]]</f>
        <v>122</v>
      </c>
      <c r="J3468">
        <f>SUMIF(C$2:C3468,Historico_y_Forms[[#This Row],[Proyecto]],E$2:E3468)</f>
        <v>38</v>
      </c>
    </row>
    <row r="3469" spans="1:10" x14ac:dyDescent="0.25">
      <c r="A3469" s="167">
        <v>45473</v>
      </c>
      <c r="B3469">
        <v>17</v>
      </c>
      <c r="C3469" t="s">
        <v>137</v>
      </c>
      <c r="D3469">
        <v>1</v>
      </c>
      <c r="E3469">
        <v>3</v>
      </c>
      <c r="F3469">
        <v>0</v>
      </c>
      <c r="G3469">
        <f>SUMIF(C$2:C3469,Historico_y_Forms[[#This Row],[Proyecto]],D$2:D3469)</f>
        <v>19</v>
      </c>
      <c r="H3469">
        <f>SUMIF(C$2:C3469,Historico_y_Forms[[#This Row],[Proyecto]],F$2:F3469)</f>
        <v>0</v>
      </c>
      <c r="I346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469">
        <f>SUMIF(C$2:C3469,Historico_y_Forms[[#This Row],[Proyecto]],E$2:E3469)</f>
        <v>28</v>
      </c>
    </row>
    <row r="3470" spans="1:10" x14ac:dyDescent="0.25">
      <c r="A3470" s="167">
        <v>45473</v>
      </c>
      <c r="B3470">
        <v>11</v>
      </c>
      <c r="C3470" t="s">
        <v>131</v>
      </c>
      <c r="D3470">
        <v>2</v>
      </c>
      <c r="E3470">
        <v>0</v>
      </c>
      <c r="F3470">
        <v>2</v>
      </c>
      <c r="G3470">
        <f>SUMIF(C$2:C3470,Historico_y_Forms[[#This Row],[Proyecto]],D$2:D3470)</f>
        <v>710</v>
      </c>
      <c r="H3470">
        <f>SUMIF(C$2:C3470,Historico_y_Forms[[#This Row],[Proyecto]],F$2:F3470)</f>
        <v>265</v>
      </c>
      <c r="I3470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470">
        <f>SUMIF(C$2:C3470,Historico_y_Forms[[#This Row],[Proyecto]],E$2:E3470)</f>
        <v>613</v>
      </c>
    </row>
    <row r="3471" spans="1:10" x14ac:dyDescent="0.25">
      <c r="A3471" s="167">
        <v>45473</v>
      </c>
      <c r="B3471">
        <v>40</v>
      </c>
      <c r="C3471" t="s">
        <v>149</v>
      </c>
      <c r="D3471">
        <v>0</v>
      </c>
      <c r="E3471">
        <v>0</v>
      </c>
      <c r="F3471">
        <v>0</v>
      </c>
      <c r="G3471">
        <f>SUMIF(C$2:C3471,Historico_y_Forms[[#This Row],[Proyecto]],D$2:D3471)</f>
        <v>396</v>
      </c>
      <c r="H3471">
        <f>SUMIF(C$2:C3471,Historico_y_Forms[[#This Row],[Proyecto]],F$2:F3471)</f>
        <v>0</v>
      </c>
      <c r="I34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71">
        <f>SUMIF(C$2:C3471,Historico_y_Forms[[#This Row],[Proyecto]],E$2:E3471)</f>
        <v>0</v>
      </c>
    </row>
    <row r="3472" spans="1:10" x14ac:dyDescent="0.25">
      <c r="A3472" s="167">
        <v>45473</v>
      </c>
      <c r="B3472">
        <v>12</v>
      </c>
      <c r="C3472" t="s">
        <v>132</v>
      </c>
      <c r="D3472">
        <v>18</v>
      </c>
      <c r="E3472">
        <v>10</v>
      </c>
      <c r="F3472">
        <v>1</v>
      </c>
      <c r="G3472">
        <f>SUMIF(C$2:C3472,Historico_y_Forms[[#This Row],[Proyecto]],D$2:D3472)</f>
        <v>201</v>
      </c>
      <c r="H3472">
        <f>SUMIF(C$2:C3472,Historico_y_Forms[[#This Row],[Proyecto]],F$2:F3472)</f>
        <v>20</v>
      </c>
      <c r="I3472">
        <f>VLOOKUP(Historico_y_Forms[[#This Row],[Proyecto]],Dim_Proyectos[[#All],[Proyecto]:[Fecha de terminacion]],5,0)-Historico_y_Forms[[#This Row],[Ventas acumuladas]]+Historico_y_Forms[[#This Row],[Desistimientos acumulados]]</f>
        <v>159</v>
      </c>
      <c r="J3472">
        <f>SUMIF(C$2:C3472,Historico_y_Forms[[#This Row],[Proyecto]],E$2:E3472)</f>
        <v>300</v>
      </c>
    </row>
    <row r="3473" spans="1:10" x14ac:dyDescent="0.25">
      <c r="A3473" s="167">
        <v>45473</v>
      </c>
      <c r="B3473">
        <v>13</v>
      </c>
      <c r="C3473" t="s">
        <v>133</v>
      </c>
      <c r="D3473">
        <v>2</v>
      </c>
      <c r="E3473">
        <v>0</v>
      </c>
      <c r="F3473">
        <v>1</v>
      </c>
      <c r="G3473">
        <f>SUMIF(C$2:C3473,Historico_y_Forms[[#This Row],[Proyecto]],D$2:D3473)</f>
        <v>404</v>
      </c>
      <c r="H3473">
        <f>SUMIF(C$2:C3473,Historico_y_Forms[[#This Row],[Proyecto]],F$2:F3473)</f>
        <v>119</v>
      </c>
      <c r="I3473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473">
        <f>SUMIF(C$2:C3473,Historico_y_Forms[[#This Row],[Proyecto]],E$2:E3473)</f>
        <v>299</v>
      </c>
    </row>
    <row r="3474" spans="1:10" x14ac:dyDescent="0.25">
      <c r="A3474" s="167">
        <v>45473</v>
      </c>
      <c r="B3474">
        <v>14</v>
      </c>
      <c r="C3474" t="s">
        <v>134</v>
      </c>
      <c r="D3474">
        <v>3</v>
      </c>
      <c r="E3474">
        <v>0</v>
      </c>
      <c r="F3474">
        <v>1</v>
      </c>
      <c r="G3474">
        <f>SUMIF(C$2:C3474,Historico_y_Forms[[#This Row],[Proyecto]],D$2:D3474)</f>
        <v>224</v>
      </c>
      <c r="H3474">
        <f>SUMIF(C$2:C3474,Historico_y_Forms[[#This Row],[Proyecto]],F$2:F3474)</f>
        <v>53</v>
      </c>
      <c r="I3474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474">
        <f>SUMIF(C$2:C3474,Historico_y_Forms[[#This Row],[Proyecto]],E$2:E3474)</f>
        <v>180</v>
      </c>
    </row>
    <row r="3475" spans="1:10" x14ac:dyDescent="0.25">
      <c r="A3475" s="167">
        <v>45473</v>
      </c>
      <c r="B3475">
        <v>15</v>
      </c>
      <c r="C3475" t="s">
        <v>135</v>
      </c>
      <c r="D3475">
        <v>13</v>
      </c>
      <c r="E3475">
        <v>10</v>
      </c>
      <c r="F3475">
        <v>2</v>
      </c>
      <c r="G3475">
        <f>SUMIF(C$2:C3475,Historico_y_Forms[[#This Row],[Proyecto]],D$2:D3475)</f>
        <v>234</v>
      </c>
      <c r="H3475">
        <f>SUMIF(C$2:C3475,Historico_y_Forms[[#This Row],[Proyecto]],F$2:F3475)</f>
        <v>30</v>
      </c>
      <c r="I3475">
        <f>VLOOKUP(Historico_y_Forms[[#This Row],[Proyecto]],Dim_Proyectos[[#All],[Proyecto]:[Fecha de terminacion]],5,0)-Historico_y_Forms[[#This Row],[Ventas acumuladas]]+Historico_y_Forms[[#This Row],[Desistimientos acumulados]]</f>
        <v>100</v>
      </c>
      <c r="J3475">
        <f>SUMIF(C$2:C3475,Historico_y_Forms[[#This Row],[Proyecto]],E$2:E3475)</f>
        <v>267</v>
      </c>
    </row>
    <row r="3476" spans="1:10" x14ac:dyDescent="0.25">
      <c r="A3476" s="167">
        <v>45473</v>
      </c>
      <c r="B3476">
        <v>41</v>
      </c>
      <c r="C3476" t="s">
        <v>150</v>
      </c>
      <c r="D3476">
        <v>0</v>
      </c>
      <c r="E3476">
        <v>0</v>
      </c>
      <c r="F3476">
        <v>0</v>
      </c>
      <c r="G3476">
        <f>SUMIF(C$2:C3476,Historico_y_Forms[[#This Row],[Proyecto]],D$2:D3476)</f>
        <v>158</v>
      </c>
      <c r="H3476">
        <f>SUMIF(C$2:C3476,Historico_y_Forms[[#This Row],[Proyecto]],F$2:F3476)</f>
        <v>2</v>
      </c>
      <c r="I34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76">
        <f>SUMIF(C$2:C3476,Historico_y_Forms[[#This Row],[Proyecto]],E$2:E3476)</f>
        <v>156</v>
      </c>
    </row>
    <row r="3477" spans="1:10" x14ac:dyDescent="0.25">
      <c r="A3477" s="167">
        <v>45473</v>
      </c>
      <c r="B3477">
        <v>10</v>
      </c>
      <c r="C3477" t="s">
        <v>81</v>
      </c>
      <c r="D3477">
        <v>2</v>
      </c>
      <c r="E3477">
        <v>0</v>
      </c>
      <c r="F3477">
        <v>1</v>
      </c>
      <c r="G3477">
        <f>SUMIF(C$2:C3477,Historico_y_Forms[[#This Row],[Proyecto]],D$2:D3477)</f>
        <v>230</v>
      </c>
      <c r="H3477">
        <f>SUMIF(C$2:C3477,Historico_y_Forms[[#This Row],[Proyecto]],F$2:F3477)</f>
        <v>63</v>
      </c>
      <c r="I3477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477">
        <f>SUMIF(C$2:C3477,Historico_y_Forms[[#This Row],[Proyecto]],E$2:E3477)</f>
        <v>190</v>
      </c>
    </row>
    <row r="3478" spans="1:10" x14ac:dyDescent="0.25">
      <c r="A3478" s="167">
        <v>45473</v>
      </c>
      <c r="B3478">
        <v>23</v>
      </c>
      <c r="C3478" t="s">
        <v>142</v>
      </c>
      <c r="D3478">
        <v>0</v>
      </c>
      <c r="E3478">
        <v>0</v>
      </c>
      <c r="F3478">
        <v>0</v>
      </c>
      <c r="G3478">
        <f>SUMIF(C$2:C3478,Historico_y_Forms[[#This Row],[Proyecto]],D$2:D3478)</f>
        <v>105</v>
      </c>
      <c r="H3478">
        <f>SUMIF(C$2:C3478,Historico_y_Forms[[#This Row],[Proyecto]],F$2:F3478)</f>
        <v>4</v>
      </c>
      <c r="I347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78">
        <f>SUMIF(C$2:C3478,Historico_y_Forms[[#This Row],[Proyecto]],E$2:E3478)</f>
        <v>0</v>
      </c>
    </row>
    <row r="3479" spans="1:10" x14ac:dyDescent="0.25">
      <c r="A3479" s="167">
        <v>45473</v>
      </c>
      <c r="B3479">
        <v>24</v>
      </c>
      <c r="C3479" t="s">
        <v>143</v>
      </c>
      <c r="D3479">
        <v>0</v>
      </c>
      <c r="E3479">
        <v>0</v>
      </c>
      <c r="F3479">
        <v>0</v>
      </c>
      <c r="G3479">
        <f>SUMIF(C$2:C3479,Historico_y_Forms[[#This Row],[Proyecto]],D$2:D3479)</f>
        <v>125</v>
      </c>
      <c r="H3479">
        <f>SUMIF(C$2:C3479,Historico_y_Forms[[#This Row],[Proyecto]],F$2:F3479)</f>
        <v>23</v>
      </c>
      <c r="I34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79">
        <f>SUMIF(C$2:C3479,Historico_y_Forms[[#This Row],[Proyecto]],E$2:E3479)</f>
        <v>102</v>
      </c>
    </row>
    <row r="3480" spans="1:10" x14ac:dyDescent="0.25">
      <c r="A3480" s="167">
        <v>45473</v>
      </c>
      <c r="B3480">
        <v>25</v>
      </c>
      <c r="C3480" t="s">
        <v>92</v>
      </c>
      <c r="D3480">
        <v>3</v>
      </c>
      <c r="E3480">
        <v>3</v>
      </c>
      <c r="F3480">
        <v>1</v>
      </c>
      <c r="G3480">
        <f>SUMIF(C$2:C3480,Historico_y_Forms[[#This Row],[Proyecto]],D$2:D3480)</f>
        <v>91</v>
      </c>
      <c r="H3480">
        <f>SUMIF(C$2:C3480,Historico_y_Forms[[#This Row],[Proyecto]],F$2:F3480)</f>
        <v>3</v>
      </c>
      <c r="I3480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3480">
        <f>SUMIF(C$2:C3480,Historico_y_Forms[[#This Row],[Proyecto]],E$2:E3480)</f>
        <v>83</v>
      </c>
    </row>
    <row r="3481" spans="1:10" x14ac:dyDescent="0.25">
      <c r="A3481" s="167">
        <v>45473</v>
      </c>
      <c r="B3481">
        <v>26</v>
      </c>
      <c r="C3481" t="s">
        <v>141</v>
      </c>
      <c r="D3481">
        <v>1</v>
      </c>
      <c r="E3481">
        <v>0</v>
      </c>
      <c r="F3481">
        <v>0</v>
      </c>
      <c r="G3481">
        <f>SUMIF(C$2:C3481,Historico_y_Forms[[#This Row],[Proyecto]],D$2:D3481)</f>
        <v>121</v>
      </c>
      <c r="H3481">
        <f>SUMIF(C$2:C3481,Historico_y_Forms[[#This Row],[Proyecto]],F$2:F3481)</f>
        <v>3</v>
      </c>
      <c r="I34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481">
        <f>SUMIF(C$2:C3481,Historico_y_Forms[[#This Row],[Proyecto]],E$2:E3481)</f>
        <v>115</v>
      </c>
    </row>
    <row r="3482" spans="1:10" x14ac:dyDescent="0.25">
      <c r="A3482" s="167">
        <v>45473</v>
      </c>
      <c r="B3482">
        <v>7</v>
      </c>
      <c r="C3482" t="s">
        <v>128</v>
      </c>
      <c r="D3482">
        <v>0</v>
      </c>
      <c r="E3482">
        <v>0</v>
      </c>
      <c r="F3482">
        <v>0</v>
      </c>
      <c r="G3482">
        <f>SUMIF(C$2:C3482,Historico_y_Forms[[#This Row],[Proyecto]],D$2:D3482)</f>
        <v>186</v>
      </c>
      <c r="H3482">
        <f>SUMIF(C$2:C3482,Historico_y_Forms[[#This Row],[Proyecto]],F$2:F3482)</f>
        <v>26</v>
      </c>
      <c r="I34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82">
        <f>SUMIF(C$2:C3482,Historico_y_Forms[[#This Row],[Proyecto]],E$2:E3482)</f>
        <v>160</v>
      </c>
    </row>
    <row r="3483" spans="1:10" x14ac:dyDescent="0.25">
      <c r="A3483" s="167">
        <v>45473</v>
      </c>
      <c r="B3483">
        <v>27</v>
      </c>
      <c r="C3483" t="s">
        <v>30</v>
      </c>
      <c r="D3483">
        <v>2</v>
      </c>
      <c r="E3483">
        <v>4</v>
      </c>
      <c r="F3483">
        <v>0</v>
      </c>
      <c r="G3483">
        <f>SUMIF(C$2:C3483,Historico_y_Forms[[#This Row],[Proyecto]],D$2:D3483)</f>
        <v>51</v>
      </c>
      <c r="H3483">
        <f>SUMIF(C$2:C3483,Historico_y_Forms[[#This Row],[Proyecto]],F$2:F3483)</f>
        <v>2</v>
      </c>
      <c r="I3483">
        <f>VLOOKUP(Historico_y_Forms[[#This Row],[Proyecto]],Dim_Proyectos[[#All],[Proyecto]:[Fecha de terminacion]],5,0)-Historico_y_Forms[[#This Row],[Ventas acumuladas]]+Historico_y_Forms[[#This Row],[Desistimientos acumulados]]</f>
        <v>81</v>
      </c>
      <c r="J3483">
        <f>SUMIF(C$2:C3483,Historico_y_Forms[[#This Row],[Proyecto]],E$2:E3483)</f>
        <v>51</v>
      </c>
    </row>
    <row r="3484" spans="1:10" x14ac:dyDescent="0.25">
      <c r="A3484" s="167">
        <v>45473</v>
      </c>
      <c r="B3484">
        <v>28</v>
      </c>
      <c r="C3484" t="s">
        <v>31</v>
      </c>
      <c r="D3484">
        <v>1</v>
      </c>
      <c r="E3484">
        <v>6</v>
      </c>
      <c r="F3484">
        <v>0</v>
      </c>
      <c r="G3484">
        <f>SUMIF(C$2:C3484,Historico_y_Forms[[#This Row],[Proyecto]],D$2:D3484)</f>
        <v>3</v>
      </c>
      <c r="H3484">
        <f>SUMIF(C$2:C3484,Historico_y_Forms[[#This Row],[Proyecto]],F$2:F3484)</f>
        <v>0</v>
      </c>
      <c r="I3484">
        <f>VLOOKUP(Historico_y_Forms[[#This Row],[Proyecto]],Dim_Proyectos[[#All],[Proyecto]:[Fecha de terminacion]],5,0)-Historico_y_Forms[[#This Row],[Ventas acumuladas]]+Historico_y_Forms[[#This Row],[Desistimientos acumulados]]</f>
        <v>127</v>
      </c>
      <c r="J3484">
        <f>SUMIF(C$2:C3484,Historico_y_Forms[[#This Row],[Proyecto]],E$2:E3484)</f>
        <v>10</v>
      </c>
    </row>
    <row r="3485" spans="1:10" x14ac:dyDescent="0.25">
      <c r="A3485" s="167">
        <v>45473</v>
      </c>
      <c r="B3485">
        <v>44</v>
      </c>
      <c r="C3485" t="s">
        <v>154</v>
      </c>
      <c r="D3485">
        <v>0</v>
      </c>
      <c r="E3485">
        <v>0</v>
      </c>
      <c r="F3485">
        <v>0</v>
      </c>
      <c r="G3485">
        <f>SUMIF(C$2:C3485,Historico_y_Forms[[#This Row],[Proyecto]],D$2:D3485)</f>
        <v>100</v>
      </c>
      <c r="H3485">
        <f>SUMIF(C$2:C3485,Historico_y_Forms[[#This Row],[Proyecto]],F$2:F3485)</f>
        <v>11</v>
      </c>
      <c r="I348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485">
        <f>SUMIF(C$2:C3485,Historico_y_Forms[[#This Row],[Proyecto]],E$2:E3485)</f>
        <v>96</v>
      </c>
    </row>
    <row r="3486" spans="1:10" x14ac:dyDescent="0.25">
      <c r="A3486" s="167">
        <v>45473</v>
      </c>
      <c r="B3486">
        <v>37</v>
      </c>
      <c r="C3486" t="s">
        <v>146</v>
      </c>
      <c r="D3486">
        <v>0</v>
      </c>
      <c r="E3486">
        <v>0</v>
      </c>
      <c r="F3486">
        <v>0</v>
      </c>
      <c r="G3486">
        <f>SUMIF(C$2:C3486,Historico_y_Forms[[#This Row],[Proyecto]],D$2:D3486)</f>
        <v>195</v>
      </c>
      <c r="H3486">
        <f>SUMIF(C$2:C3486,Historico_y_Forms[[#This Row],[Proyecto]],F$2:F3486)</f>
        <v>1</v>
      </c>
      <c r="I348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486">
        <f>SUMIF(C$2:C3486,Historico_y_Forms[[#This Row],[Proyecto]],E$2:E3486)</f>
        <v>196</v>
      </c>
    </row>
    <row r="3487" spans="1:10" x14ac:dyDescent="0.25">
      <c r="A3487" s="167">
        <v>45473</v>
      </c>
      <c r="B3487">
        <v>6</v>
      </c>
      <c r="C3487" t="s">
        <v>127</v>
      </c>
      <c r="D3487">
        <v>0</v>
      </c>
      <c r="E3487">
        <v>0</v>
      </c>
      <c r="F3487">
        <v>0</v>
      </c>
      <c r="G3487">
        <f>SUMIF(C$2:C3487,Historico_y_Forms[[#This Row],[Proyecto]],D$2:D3487)</f>
        <v>224</v>
      </c>
      <c r="H3487">
        <f>SUMIF(C$2:C3487,Historico_y_Forms[[#This Row],[Proyecto]],F$2:F3487)</f>
        <v>44</v>
      </c>
      <c r="I348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87">
        <f>SUMIF(C$2:C3487,Historico_y_Forms[[#This Row],[Proyecto]],E$2:E3487)</f>
        <v>180</v>
      </c>
    </row>
    <row r="3488" spans="1:10" x14ac:dyDescent="0.25">
      <c r="A3488" s="167">
        <v>45473</v>
      </c>
      <c r="B3488">
        <v>5</v>
      </c>
      <c r="C3488" t="s">
        <v>125</v>
      </c>
      <c r="D3488">
        <v>0</v>
      </c>
      <c r="E3488">
        <v>0</v>
      </c>
      <c r="F3488">
        <v>0</v>
      </c>
      <c r="G3488">
        <f>SUMIF(C$2:C3488,Historico_y_Forms[[#This Row],[Proyecto]],D$2:D3488)</f>
        <v>247</v>
      </c>
      <c r="H3488">
        <f>SUMIF(C$2:C3488,Historico_y_Forms[[#This Row],[Proyecto]],F$2:F3488)</f>
        <v>31</v>
      </c>
      <c r="I34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88">
        <f>SUMIF(C$2:C3488,Historico_y_Forms[[#This Row],[Proyecto]],E$2:E3488)</f>
        <v>216</v>
      </c>
    </row>
    <row r="3489" spans="1:10" x14ac:dyDescent="0.25">
      <c r="A3489" s="167">
        <v>45473</v>
      </c>
      <c r="B3489">
        <v>38</v>
      </c>
      <c r="C3489" t="s">
        <v>147</v>
      </c>
      <c r="D3489">
        <v>0</v>
      </c>
      <c r="E3489">
        <v>0</v>
      </c>
      <c r="F3489">
        <v>0</v>
      </c>
      <c r="G3489">
        <f>SUMIF(C$2:C3489,Historico_y_Forms[[#This Row],[Proyecto]],D$2:D3489)</f>
        <v>196</v>
      </c>
      <c r="H3489">
        <f>SUMIF(C$2:C3489,Historico_y_Forms[[#This Row],[Proyecto]],F$2:F3489)</f>
        <v>5</v>
      </c>
      <c r="I34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489">
        <f>SUMIF(C$2:C3489,Historico_y_Forms[[#This Row],[Proyecto]],E$2:E3489)</f>
        <v>0</v>
      </c>
    </row>
    <row r="3490" spans="1:10" x14ac:dyDescent="0.25">
      <c r="A3490" s="167">
        <v>45473</v>
      </c>
      <c r="B3490">
        <v>4</v>
      </c>
      <c r="C3490" t="s">
        <v>126</v>
      </c>
      <c r="D3490">
        <v>0</v>
      </c>
      <c r="E3490">
        <v>0</v>
      </c>
      <c r="F3490">
        <v>0</v>
      </c>
      <c r="G3490">
        <f>SUMIF(C$2:C3490,Historico_y_Forms[[#This Row],[Proyecto]],D$2:D3490)</f>
        <v>289</v>
      </c>
      <c r="H3490">
        <f>SUMIF(C$2:C3490,Historico_y_Forms[[#This Row],[Proyecto]],F$2:F3490)</f>
        <v>49</v>
      </c>
      <c r="I349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90">
        <f>SUMIF(C$2:C3490,Historico_y_Forms[[#This Row],[Proyecto]],E$2:E3490)</f>
        <v>8791</v>
      </c>
    </row>
    <row r="3491" spans="1:10" x14ac:dyDescent="0.25">
      <c r="A3491" s="167">
        <v>45473</v>
      </c>
      <c r="B3491">
        <v>8</v>
      </c>
      <c r="C3491" t="s">
        <v>77</v>
      </c>
      <c r="D3491">
        <v>0</v>
      </c>
      <c r="E3491">
        <v>0</v>
      </c>
      <c r="F3491">
        <v>0</v>
      </c>
      <c r="G3491">
        <f>SUMIF(C$2:C3491,Historico_y_Forms[[#This Row],[Proyecto]],D$2:D3491)</f>
        <v>195</v>
      </c>
      <c r="H3491">
        <f>SUMIF(C$2:C3491,Historico_y_Forms[[#This Row],[Proyecto]],F$2:F3491)</f>
        <v>42</v>
      </c>
      <c r="I3491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491">
        <f>SUMIF(C$2:C3491,Historico_y_Forms[[#This Row],[Proyecto]],E$2:E3491)</f>
        <v>168</v>
      </c>
    </row>
    <row r="3492" spans="1:10" x14ac:dyDescent="0.25">
      <c r="A3492" s="167">
        <v>45473</v>
      </c>
      <c r="B3492">
        <v>18</v>
      </c>
      <c r="C3492" t="s">
        <v>152</v>
      </c>
      <c r="D3492">
        <v>0</v>
      </c>
      <c r="E3492">
        <v>0</v>
      </c>
      <c r="F3492">
        <v>0</v>
      </c>
      <c r="G3492">
        <f>SUMIF(C$2:C3492,Historico_y_Forms[[#This Row],[Proyecto]],D$2:D3492)</f>
        <v>174</v>
      </c>
      <c r="H3492">
        <f>SUMIF(C$2:C3492,Historico_y_Forms[[#This Row],[Proyecto]],F$2:F3492)</f>
        <v>10</v>
      </c>
      <c r="I349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492">
        <f>SUMIF(C$2:C3492,Historico_y_Forms[[#This Row],[Proyecto]],E$2:E3492)</f>
        <v>176</v>
      </c>
    </row>
    <row r="3493" spans="1:10" x14ac:dyDescent="0.25">
      <c r="A3493" s="167">
        <v>45473</v>
      </c>
      <c r="B3493">
        <v>19</v>
      </c>
      <c r="C3493" t="s">
        <v>138</v>
      </c>
      <c r="D3493">
        <v>0</v>
      </c>
      <c r="E3493">
        <v>0</v>
      </c>
      <c r="F3493">
        <v>0</v>
      </c>
      <c r="G3493">
        <f>SUMIF(C$2:C3493,Historico_y_Forms[[#This Row],[Proyecto]],D$2:D3493)</f>
        <v>202</v>
      </c>
      <c r="H3493">
        <f>SUMIF(C$2:C3493,Historico_y_Forms[[#This Row],[Proyecto]],F$2:F3493)</f>
        <v>26</v>
      </c>
      <c r="I34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93">
        <f>SUMIF(C$2:C3493,Historico_y_Forms[[#This Row],[Proyecto]],E$2:E3493)</f>
        <v>176</v>
      </c>
    </row>
    <row r="3494" spans="1:10" x14ac:dyDescent="0.25">
      <c r="A3494" s="167">
        <v>45473</v>
      </c>
      <c r="B3494">
        <v>20</v>
      </c>
      <c r="C3494" t="s">
        <v>88</v>
      </c>
      <c r="D3494">
        <v>2</v>
      </c>
      <c r="E3494">
        <v>1</v>
      </c>
      <c r="F3494">
        <v>0</v>
      </c>
      <c r="G3494">
        <f>SUMIF(C$2:C3494,Historico_y_Forms[[#This Row],[Proyecto]],D$2:D3494)</f>
        <v>221</v>
      </c>
      <c r="H3494">
        <f>SUMIF(C$2:C3494,Historico_y_Forms[[#This Row],[Proyecto]],F$2:F3494)</f>
        <v>58</v>
      </c>
      <c r="I3494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494">
        <f>SUMIF(C$2:C3494,Historico_y_Forms[[#This Row],[Proyecto]],E$2:E3494)</f>
        <v>174</v>
      </c>
    </row>
    <row r="3495" spans="1:10" x14ac:dyDescent="0.25">
      <c r="A3495" s="167">
        <v>45473</v>
      </c>
      <c r="B3495">
        <v>45</v>
      </c>
      <c r="C3495" t="s">
        <v>155</v>
      </c>
      <c r="D3495">
        <v>0</v>
      </c>
      <c r="E3495">
        <v>0</v>
      </c>
      <c r="F3495">
        <v>0</v>
      </c>
      <c r="G3495">
        <f>SUMIF(C$2:C3495,Historico_y_Forms[[#This Row],[Proyecto]],D$2:D3495)</f>
        <v>133</v>
      </c>
      <c r="H3495">
        <f>SUMIF(C$2:C3495,Historico_y_Forms[[#This Row],[Proyecto]],F$2:F3495)</f>
        <v>2</v>
      </c>
      <c r="I349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495">
        <f>SUMIF(C$2:C3495,Historico_y_Forms[[#This Row],[Proyecto]],E$2:E3495)</f>
        <v>0</v>
      </c>
    </row>
    <row r="3496" spans="1:10" x14ac:dyDescent="0.25">
      <c r="A3496" s="167">
        <v>45473</v>
      </c>
      <c r="B3496">
        <v>31</v>
      </c>
      <c r="C3496" t="s">
        <v>97</v>
      </c>
      <c r="D3496">
        <v>0</v>
      </c>
      <c r="E3496">
        <v>20</v>
      </c>
      <c r="F3496">
        <v>0</v>
      </c>
      <c r="G3496">
        <f>SUMIF(C$2:C3496,Historico_y_Forms[[#This Row],[Proyecto]],D$2:D3496)</f>
        <v>177</v>
      </c>
      <c r="H3496">
        <f>SUMIF(C$2:C3496,Historico_y_Forms[[#This Row],[Proyecto]],F$2:F3496)</f>
        <v>3</v>
      </c>
      <c r="I349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96">
        <f>SUMIF(C$2:C3496,Historico_y_Forms[[#This Row],[Proyecto]],E$2:E3496)</f>
        <v>182</v>
      </c>
    </row>
    <row r="3497" spans="1:10" x14ac:dyDescent="0.25">
      <c r="A3497" s="167">
        <v>45473</v>
      </c>
      <c r="B3497">
        <v>32</v>
      </c>
      <c r="C3497" t="s">
        <v>100</v>
      </c>
      <c r="D3497">
        <v>0</v>
      </c>
      <c r="E3497">
        <v>0</v>
      </c>
      <c r="F3497">
        <v>0</v>
      </c>
      <c r="G3497">
        <f>SUMIF(C$2:C3497,Historico_y_Forms[[#This Row],[Proyecto]],D$2:D3497)</f>
        <v>186</v>
      </c>
      <c r="H3497">
        <f>SUMIF(C$2:C3497,Historico_y_Forms[[#This Row],[Proyecto]],F$2:F3497)</f>
        <v>7</v>
      </c>
      <c r="I349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497">
        <f>SUMIF(C$2:C3497,Historico_y_Forms[[#This Row],[Proyecto]],E$2:E3497)</f>
        <v>182</v>
      </c>
    </row>
    <row r="3498" spans="1:10" x14ac:dyDescent="0.25">
      <c r="A3498" s="167">
        <v>45473</v>
      </c>
      <c r="B3498">
        <v>33</v>
      </c>
      <c r="C3498" t="s">
        <v>101</v>
      </c>
      <c r="D3498">
        <v>1</v>
      </c>
      <c r="E3498">
        <v>0</v>
      </c>
      <c r="F3498">
        <v>0</v>
      </c>
      <c r="G3498">
        <f>SUMIF(C$2:C3498,Historico_y_Forms[[#This Row],[Proyecto]],D$2:D3498)</f>
        <v>193</v>
      </c>
      <c r="H3498">
        <f>SUMIF(C$2:C3498,Historico_y_Forms[[#This Row],[Proyecto]],F$2:F3498)</f>
        <v>19</v>
      </c>
      <c r="I349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498">
        <f>SUMIF(C$2:C3498,Historico_y_Forms[[#This Row],[Proyecto]],E$2:E3498)</f>
        <v>182</v>
      </c>
    </row>
    <row r="3499" spans="1:10" x14ac:dyDescent="0.25">
      <c r="A3499" s="167">
        <v>45473</v>
      </c>
      <c r="B3499">
        <v>34</v>
      </c>
      <c r="C3499" t="s">
        <v>102</v>
      </c>
      <c r="D3499">
        <v>0</v>
      </c>
      <c r="E3499">
        <v>0</v>
      </c>
      <c r="F3499">
        <v>0</v>
      </c>
      <c r="G3499">
        <f>SUMIF(C$2:C3499,Historico_y_Forms[[#This Row],[Proyecto]],D$2:D3499)</f>
        <v>208</v>
      </c>
      <c r="H3499">
        <f>SUMIF(C$2:C3499,Historico_y_Forms[[#This Row],[Proyecto]],F$2:F3499)</f>
        <v>24</v>
      </c>
      <c r="I349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499">
        <f>SUMIF(C$2:C3499,Historico_y_Forms[[#This Row],[Proyecto]],E$2:E3499)</f>
        <v>184</v>
      </c>
    </row>
    <row r="3500" spans="1:10" x14ac:dyDescent="0.25">
      <c r="A3500" s="167">
        <v>45473</v>
      </c>
      <c r="B3500">
        <v>29</v>
      </c>
      <c r="C3500" t="s">
        <v>32</v>
      </c>
      <c r="D3500">
        <v>1</v>
      </c>
      <c r="E3500">
        <v>6</v>
      </c>
      <c r="F3500">
        <v>0</v>
      </c>
      <c r="G3500">
        <f>SUMIF(C$2:C3500,Historico_y_Forms[[#This Row],[Proyecto]],D$2:D3500)</f>
        <v>99</v>
      </c>
      <c r="H3500">
        <f>SUMIF(C$2:C3500,Historico_y_Forms[[#This Row],[Proyecto]],F$2:F3500)</f>
        <v>1</v>
      </c>
      <c r="I3500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3500">
        <f>SUMIF(C$2:C3500,Historico_y_Forms[[#This Row],[Proyecto]],E$2:E3500)</f>
        <v>66</v>
      </c>
    </row>
    <row r="3501" spans="1:10" x14ac:dyDescent="0.25">
      <c r="A3501" s="167">
        <v>45473</v>
      </c>
      <c r="B3501">
        <v>30</v>
      </c>
      <c r="C3501" t="s">
        <v>33</v>
      </c>
      <c r="D3501">
        <v>10</v>
      </c>
      <c r="E3501">
        <v>10</v>
      </c>
      <c r="F3501">
        <v>1</v>
      </c>
      <c r="G3501">
        <f>SUMIF(C$2:C3501,Historico_y_Forms[[#This Row],[Proyecto]],D$2:D3501)</f>
        <v>59</v>
      </c>
      <c r="H3501">
        <f>SUMIF(C$2:C3501,Historico_y_Forms[[#This Row],[Proyecto]],F$2:F3501)</f>
        <v>2</v>
      </c>
      <c r="I3501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3501">
        <f>SUMIF(C$2:C3501,Historico_y_Forms[[#This Row],[Proyecto]],E$2:E3501)</f>
        <v>60</v>
      </c>
    </row>
    <row r="3502" spans="1:10" x14ac:dyDescent="0.25">
      <c r="A3502" s="167">
        <v>45473</v>
      </c>
      <c r="B3502">
        <v>9</v>
      </c>
      <c r="C3502" t="s">
        <v>130</v>
      </c>
      <c r="D3502">
        <v>8</v>
      </c>
      <c r="E3502">
        <v>7</v>
      </c>
      <c r="F3502">
        <v>0</v>
      </c>
      <c r="G3502">
        <f>SUMIF(C$2:C3502,Historico_y_Forms[[#This Row],[Proyecto]],D$2:D3502)</f>
        <v>262</v>
      </c>
      <c r="H3502">
        <f>SUMIF(C$2:C3502,Historico_y_Forms[[#This Row],[Proyecto]],F$2:F3502)</f>
        <v>17</v>
      </c>
      <c r="I3502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3502">
        <f>SUMIF(C$2:C3502,Historico_y_Forms[[#This Row],[Proyecto]],E$2:E3502)</f>
        <v>300</v>
      </c>
    </row>
    <row r="3503" spans="1:10" x14ac:dyDescent="0.25">
      <c r="A3503" s="167">
        <v>45473</v>
      </c>
      <c r="B3503">
        <v>35</v>
      </c>
      <c r="C3503" t="s">
        <v>144</v>
      </c>
      <c r="D3503">
        <v>1</v>
      </c>
      <c r="E3503">
        <v>2</v>
      </c>
      <c r="F3503">
        <v>1</v>
      </c>
      <c r="G3503">
        <f>SUMIF(C$2:C3503,Historico_y_Forms[[#This Row],[Proyecto]],D$2:D3503)</f>
        <v>146</v>
      </c>
      <c r="H3503">
        <f>SUMIF(C$2:C3503,Historico_y_Forms[[#This Row],[Proyecto]],F$2:F3503)</f>
        <v>14</v>
      </c>
      <c r="I3503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503">
        <f>SUMIF(C$2:C3503,Historico_y_Forms[[#This Row],[Proyecto]],E$2:E3503)</f>
        <v>148</v>
      </c>
    </row>
    <row r="3504" spans="1:10" x14ac:dyDescent="0.25">
      <c r="A3504" s="167">
        <v>45473</v>
      </c>
      <c r="B3504">
        <v>42</v>
      </c>
      <c r="C3504" t="s">
        <v>151</v>
      </c>
      <c r="D3504">
        <v>0</v>
      </c>
      <c r="E3504">
        <v>0</v>
      </c>
      <c r="F3504">
        <v>0</v>
      </c>
      <c r="G3504">
        <f>SUMIF(C$2:C3504,Historico_y_Forms[[#This Row],[Proyecto]],D$2:D3504)</f>
        <v>321</v>
      </c>
      <c r="H3504">
        <f>SUMIF(C$2:C3504,Historico_y_Forms[[#This Row],[Proyecto]],F$2:F3504)</f>
        <v>15</v>
      </c>
      <c r="I350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04">
        <f>SUMIF(C$2:C3504,Historico_y_Forms[[#This Row],[Proyecto]],E$2:E3504)</f>
        <v>250</v>
      </c>
    </row>
    <row r="3505" spans="1:10" x14ac:dyDescent="0.25">
      <c r="A3505" s="167">
        <v>45473</v>
      </c>
      <c r="B3505">
        <v>39</v>
      </c>
      <c r="C3505" t="s">
        <v>178</v>
      </c>
      <c r="D3505">
        <v>0</v>
      </c>
      <c r="E3505">
        <v>0</v>
      </c>
      <c r="F3505">
        <v>0</v>
      </c>
      <c r="G3505">
        <f>SUMIF(C$2:C3505,Historico_y_Forms[[#This Row],[Proyecto]],D$2:D3505)</f>
        <v>184</v>
      </c>
      <c r="H3505">
        <f>SUMIF(C$2:C3505,Historico_y_Forms[[#This Row],[Proyecto]],F$2:F3505)</f>
        <v>12</v>
      </c>
      <c r="I350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05">
        <f>SUMIF(C$2:C3505,Historico_y_Forms[[#This Row],[Proyecto]],E$2:E3505)</f>
        <v>149</v>
      </c>
    </row>
    <row r="3506" spans="1:10" x14ac:dyDescent="0.25">
      <c r="A3506" s="167">
        <v>45473</v>
      </c>
      <c r="B3506">
        <v>36</v>
      </c>
      <c r="C3506" t="s">
        <v>145</v>
      </c>
      <c r="D3506">
        <v>0</v>
      </c>
      <c r="E3506">
        <v>0</v>
      </c>
      <c r="F3506">
        <v>0</v>
      </c>
      <c r="G3506">
        <f>SUMIF(C$2:C3506,Historico_y_Forms[[#This Row],[Proyecto]],D$2:D3506)</f>
        <v>243</v>
      </c>
      <c r="H3506">
        <f>SUMIF(C$2:C3506,Historico_y_Forms[[#This Row],[Proyecto]],F$2:F3506)</f>
        <v>11</v>
      </c>
      <c r="I35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06">
        <f>SUMIF(C$2:C3506,Historico_y_Forms[[#This Row],[Proyecto]],E$2:E3506)</f>
        <v>240</v>
      </c>
    </row>
    <row r="3507" spans="1:10" x14ac:dyDescent="0.25">
      <c r="A3507" s="167">
        <v>45473</v>
      </c>
      <c r="B3507">
        <v>43</v>
      </c>
      <c r="C3507" t="s">
        <v>153</v>
      </c>
      <c r="D3507">
        <v>0</v>
      </c>
      <c r="E3507">
        <v>0</v>
      </c>
      <c r="F3507">
        <v>0</v>
      </c>
      <c r="G3507">
        <f>SUMIF(C$2:C3507,Historico_y_Forms[[#This Row],[Proyecto]],D$2:D3507)</f>
        <v>89</v>
      </c>
      <c r="H3507">
        <f>SUMIF(C$2:C3507,Historico_y_Forms[[#This Row],[Proyecto]],F$2:F3507)</f>
        <v>6</v>
      </c>
      <c r="I350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07">
        <f>SUMIF(C$2:C3507,Historico_y_Forms[[#This Row],[Proyecto]],E$2:E3507)</f>
        <v>24</v>
      </c>
    </row>
    <row r="3508" spans="1:10" x14ac:dyDescent="0.25">
      <c r="A3508" s="167">
        <v>45473</v>
      </c>
      <c r="B3508">
        <v>21</v>
      </c>
      <c r="C3508" t="s">
        <v>139</v>
      </c>
      <c r="D3508">
        <v>1</v>
      </c>
      <c r="E3508">
        <v>1</v>
      </c>
      <c r="F3508">
        <v>0</v>
      </c>
      <c r="G3508">
        <f>SUMIF(C$2:C3508,Historico_y_Forms[[#This Row],[Proyecto]],D$2:D3508)</f>
        <v>87</v>
      </c>
      <c r="H3508">
        <f>SUMIF(C$2:C3508,Historico_y_Forms[[#This Row],[Proyecto]],F$2:F3508)</f>
        <v>7</v>
      </c>
      <c r="I350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08">
        <f>SUMIF(C$2:C3508,Historico_y_Forms[[#This Row],[Proyecto]],E$2:E3508)</f>
        <v>85</v>
      </c>
    </row>
    <row r="3509" spans="1:10" x14ac:dyDescent="0.25">
      <c r="A3509" s="167">
        <v>45473</v>
      </c>
      <c r="B3509">
        <v>2</v>
      </c>
      <c r="C3509" t="s">
        <v>51</v>
      </c>
      <c r="D3509">
        <v>10</v>
      </c>
      <c r="E3509">
        <v>0</v>
      </c>
      <c r="F3509">
        <v>2</v>
      </c>
      <c r="G3509">
        <f>SUMIF(C$2:C3509,Historico_y_Forms[[#This Row],[Proyecto]],D$2:D3509)</f>
        <v>366</v>
      </c>
      <c r="H3509">
        <f>SUMIF(C$2:C3509,Historico_y_Forms[[#This Row],[Proyecto]],F$2:F3509)</f>
        <v>151</v>
      </c>
      <c r="I3509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509">
        <f>SUMIF(C$2:C3509,Historico_y_Forms[[#This Row],[Proyecto]],E$2:E3509)</f>
        <v>228</v>
      </c>
    </row>
    <row r="3510" spans="1:10" x14ac:dyDescent="0.25">
      <c r="A3510" s="167">
        <v>45473</v>
      </c>
      <c r="B3510">
        <v>3</v>
      </c>
      <c r="C3510" t="s">
        <v>52</v>
      </c>
      <c r="D3510">
        <v>4</v>
      </c>
      <c r="E3510">
        <v>0</v>
      </c>
      <c r="F3510">
        <v>4</v>
      </c>
      <c r="G3510">
        <f>SUMIF(C$2:C3510,Historico_y_Forms[[#This Row],[Proyecto]],D$2:D3510)</f>
        <v>419</v>
      </c>
      <c r="H3510">
        <f>SUMIF(C$2:C3510,Historico_y_Forms[[#This Row],[Proyecto]],F$2:F3510)</f>
        <v>90</v>
      </c>
      <c r="I3510">
        <f>VLOOKUP(Historico_y_Forms[[#This Row],[Proyecto]],Dim_Proyectos[[#All],[Proyecto]:[Fecha de terminacion]],5,0)-Historico_y_Forms[[#This Row],[Ventas acumuladas]]+Historico_y_Forms[[#This Row],[Desistimientos acumulados]]</f>
        <v>43</v>
      </c>
      <c r="J3510">
        <f>SUMIF(C$2:C3510,Historico_y_Forms[[#This Row],[Proyecto]],E$2:E3510)</f>
        <v>372</v>
      </c>
    </row>
    <row r="3511" spans="1:10" x14ac:dyDescent="0.25">
      <c r="A3511" s="167">
        <v>45473</v>
      </c>
      <c r="B3511">
        <v>1</v>
      </c>
      <c r="C3511" t="s">
        <v>50</v>
      </c>
      <c r="D3511">
        <v>0</v>
      </c>
      <c r="E3511">
        <v>0</v>
      </c>
      <c r="F3511">
        <v>0</v>
      </c>
      <c r="G3511">
        <f>SUMIF(C$2:C3511,Historico_y_Forms[[#This Row],[Proyecto]],D$2:D3511)</f>
        <v>616</v>
      </c>
      <c r="H3511">
        <f>SUMIF(C$2:C3511,Historico_y_Forms[[#This Row],[Proyecto]],F$2:F3511)</f>
        <v>124</v>
      </c>
      <c r="I35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11">
        <f>SUMIF(C$2:C3511,Historico_y_Forms[[#This Row],[Proyecto]],E$2:E3511)</f>
        <v>492</v>
      </c>
    </row>
    <row r="3512" spans="1:10" x14ac:dyDescent="0.25">
      <c r="A3512" s="167">
        <v>45504</v>
      </c>
      <c r="B3512">
        <v>22</v>
      </c>
      <c r="C3512" t="s">
        <v>140</v>
      </c>
      <c r="D3512">
        <v>0</v>
      </c>
      <c r="E3512">
        <v>0</v>
      </c>
      <c r="F3512">
        <v>0</v>
      </c>
      <c r="G3512">
        <f>SUMIF(C$2:C3512,Historico_y_Forms[[#This Row],[Proyecto]],D$2:D3512)</f>
        <v>42</v>
      </c>
      <c r="H3512">
        <f>SUMIF(C$2:C3512,Historico_y_Forms[[#This Row],[Proyecto]],F$2:F3512)</f>
        <v>42</v>
      </c>
      <c r="I351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512">
        <f>SUMIF(C$2:C3512,Historico_y_Forms[[#This Row],[Proyecto]],E$2:E3512)</f>
        <v>72</v>
      </c>
    </row>
    <row r="3513" spans="1:10" x14ac:dyDescent="0.25">
      <c r="A3513" s="167">
        <v>45504</v>
      </c>
      <c r="B3513">
        <v>16</v>
      </c>
      <c r="C3513" t="s">
        <v>136</v>
      </c>
      <c r="D3513">
        <v>1</v>
      </c>
      <c r="E3513">
        <v>4</v>
      </c>
      <c r="F3513">
        <v>0</v>
      </c>
      <c r="G3513">
        <f>SUMIF(C$2:C3513,Historico_y_Forms[[#This Row],[Proyecto]],D$2:D3513)</f>
        <v>30</v>
      </c>
      <c r="H3513">
        <f>SUMIF(C$2:C3513,Historico_y_Forms[[#This Row],[Proyecto]],F$2:F3513)</f>
        <v>1</v>
      </c>
      <c r="I3513">
        <f>VLOOKUP(Historico_y_Forms[[#This Row],[Proyecto]],Dim_Proyectos[[#All],[Proyecto]:[Fecha de terminacion]],5,0)-Historico_y_Forms[[#This Row],[Ventas acumuladas]]+Historico_y_Forms[[#This Row],[Desistimientos acumulados]]</f>
        <v>121</v>
      </c>
      <c r="J3513">
        <f>SUMIF(C$2:C3513,Historico_y_Forms[[#This Row],[Proyecto]],E$2:E3513)</f>
        <v>42</v>
      </c>
    </row>
    <row r="3514" spans="1:10" x14ac:dyDescent="0.25">
      <c r="A3514" s="167">
        <v>45504</v>
      </c>
      <c r="B3514">
        <v>17</v>
      </c>
      <c r="C3514" t="s">
        <v>137</v>
      </c>
      <c r="D3514">
        <v>0</v>
      </c>
      <c r="E3514">
        <v>3</v>
      </c>
      <c r="F3514">
        <v>0</v>
      </c>
      <c r="G3514">
        <f>SUMIF(C$2:C3514,Historico_y_Forms[[#This Row],[Proyecto]],D$2:D3514)</f>
        <v>19</v>
      </c>
      <c r="H3514">
        <f>SUMIF(C$2:C3514,Historico_y_Forms[[#This Row],[Proyecto]],F$2:F3514)</f>
        <v>0</v>
      </c>
      <c r="I351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514">
        <f>SUMIF(C$2:C3514,Historico_y_Forms[[#This Row],[Proyecto]],E$2:E3514)</f>
        <v>31</v>
      </c>
    </row>
    <row r="3515" spans="1:10" x14ac:dyDescent="0.25">
      <c r="A3515" s="167">
        <v>45504</v>
      </c>
      <c r="B3515">
        <v>11</v>
      </c>
      <c r="C3515" t="s">
        <v>131</v>
      </c>
      <c r="D3515">
        <v>0</v>
      </c>
      <c r="E3515">
        <v>0</v>
      </c>
      <c r="F3515">
        <v>0</v>
      </c>
      <c r="G3515">
        <f>SUMIF(C$2:C3515,Historico_y_Forms[[#This Row],[Proyecto]],D$2:D3515)</f>
        <v>710</v>
      </c>
      <c r="H3515">
        <f>SUMIF(C$2:C3515,Historico_y_Forms[[#This Row],[Proyecto]],F$2:F3515)</f>
        <v>265</v>
      </c>
      <c r="I3515">
        <f>VLOOKUP(Historico_y_Forms[[#This Row],[Proyecto]],Dim_Proyectos[[#All],[Proyecto]:[Fecha de terminacion]],5,0)-Historico_y_Forms[[#This Row],[Ventas acumuladas]]+Historico_y_Forms[[#This Row],[Desistimientos acumulados]]</f>
        <v>168</v>
      </c>
      <c r="J3515">
        <f>SUMIF(C$2:C3515,Historico_y_Forms[[#This Row],[Proyecto]],E$2:E3515)</f>
        <v>613</v>
      </c>
    </row>
    <row r="3516" spans="1:10" x14ac:dyDescent="0.25">
      <c r="A3516" s="167">
        <v>45504</v>
      </c>
      <c r="B3516">
        <v>40</v>
      </c>
      <c r="C3516" t="s">
        <v>149</v>
      </c>
      <c r="D3516">
        <v>0</v>
      </c>
      <c r="E3516">
        <v>0</v>
      </c>
      <c r="F3516">
        <v>0</v>
      </c>
      <c r="G3516">
        <f>SUMIF(C$2:C3516,Historico_y_Forms[[#This Row],[Proyecto]],D$2:D3516)</f>
        <v>396</v>
      </c>
      <c r="H3516">
        <f>SUMIF(C$2:C3516,Historico_y_Forms[[#This Row],[Proyecto]],F$2:F3516)</f>
        <v>0</v>
      </c>
      <c r="I35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16">
        <f>SUMIF(C$2:C3516,Historico_y_Forms[[#This Row],[Proyecto]],E$2:E3516)</f>
        <v>0</v>
      </c>
    </row>
    <row r="3517" spans="1:10" x14ac:dyDescent="0.25">
      <c r="A3517" s="167">
        <v>45504</v>
      </c>
      <c r="B3517">
        <v>12</v>
      </c>
      <c r="C3517" t="s">
        <v>132</v>
      </c>
      <c r="D3517">
        <v>10</v>
      </c>
      <c r="E3517">
        <v>11</v>
      </c>
      <c r="F3517">
        <v>1</v>
      </c>
      <c r="G3517">
        <f>SUMIF(C$2:C3517,Historico_y_Forms[[#This Row],[Proyecto]],D$2:D3517)</f>
        <v>211</v>
      </c>
      <c r="H3517">
        <f>SUMIF(C$2:C3517,Historico_y_Forms[[#This Row],[Proyecto]],F$2:F3517)</f>
        <v>21</v>
      </c>
      <c r="I351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517">
        <f>SUMIF(C$2:C3517,Historico_y_Forms[[#This Row],[Proyecto]],E$2:E3517)</f>
        <v>311</v>
      </c>
    </row>
    <row r="3518" spans="1:10" x14ac:dyDescent="0.25">
      <c r="A3518" s="167">
        <v>45504</v>
      </c>
      <c r="B3518">
        <v>13</v>
      </c>
      <c r="C3518" t="s">
        <v>133</v>
      </c>
      <c r="D3518">
        <v>2</v>
      </c>
      <c r="E3518">
        <v>0</v>
      </c>
      <c r="F3518">
        <v>1</v>
      </c>
      <c r="G3518">
        <f>SUMIF(C$2:C3518,Historico_y_Forms[[#This Row],[Proyecto]],D$2:D3518)</f>
        <v>406</v>
      </c>
      <c r="H3518">
        <f>SUMIF(C$2:C3518,Historico_y_Forms[[#This Row],[Proyecto]],F$2:F3518)</f>
        <v>120</v>
      </c>
      <c r="I3518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518">
        <f>SUMIF(C$2:C3518,Historico_y_Forms[[#This Row],[Proyecto]],E$2:E3518)</f>
        <v>299</v>
      </c>
    </row>
    <row r="3519" spans="1:10" x14ac:dyDescent="0.25">
      <c r="A3519" s="167">
        <v>45504</v>
      </c>
      <c r="B3519">
        <v>14</v>
      </c>
      <c r="C3519" t="s">
        <v>134</v>
      </c>
      <c r="D3519">
        <v>5</v>
      </c>
      <c r="E3519">
        <v>0</v>
      </c>
      <c r="F3519">
        <v>6</v>
      </c>
      <c r="G3519">
        <f>SUMIF(C$2:C3519,Historico_y_Forms[[#This Row],[Proyecto]],D$2:D3519)</f>
        <v>229</v>
      </c>
      <c r="H3519">
        <f>SUMIF(C$2:C3519,Historico_y_Forms[[#This Row],[Proyecto]],F$2:F3519)</f>
        <v>59</v>
      </c>
      <c r="I3519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519">
        <f>SUMIF(C$2:C3519,Historico_y_Forms[[#This Row],[Proyecto]],E$2:E3519)</f>
        <v>180</v>
      </c>
    </row>
    <row r="3520" spans="1:10" x14ac:dyDescent="0.25">
      <c r="A3520" s="167">
        <v>45504</v>
      </c>
      <c r="B3520">
        <v>15</v>
      </c>
      <c r="C3520" t="s">
        <v>135</v>
      </c>
      <c r="D3520">
        <v>16</v>
      </c>
      <c r="E3520">
        <v>10</v>
      </c>
      <c r="F3520">
        <v>0</v>
      </c>
      <c r="G3520">
        <f>SUMIF(C$2:C3520,Historico_y_Forms[[#This Row],[Proyecto]],D$2:D3520)</f>
        <v>250</v>
      </c>
      <c r="H3520">
        <f>SUMIF(C$2:C3520,Historico_y_Forms[[#This Row],[Proyecto]],F$2:F3520)</f>
        <v>30</v>
      </c>
      <c r="I3520">
        <f>VLOOKUP(Historico_y_Forms[[#This Row],[Proyecto]],Dim_Proyectos[[#All],[Proyecto]:[Fecha de terminacion]],5,0)-Historico_y_Forms[[#This Row],[Ventas acumuladas]]+Historico_y_Forms[[#This Row],[Desistimientos acumulados]]</f>
        <v>84</v>
      </c>
      <c r="J3520">
        <f>SUMIF(C$2:C3520,Historico_y_Forms[[#This Row],[Proyecto]],E$2:E3520)</f>
        <v>277</v>
      </c>
    </row>
    <row r="3521" spans="1:10" x14ac:dyDescent="0.25">
      <c r="A3521" s="167">
        <v>45504</v>
      </c>
      <c r="B3521">
        <v>41</v>
      </c>
      <c r="C3521" t="s">
        <v>150</v>
      </c>
      <c r="D3521">
        <v>0</v>
      </c>
      <c r="E3521">
        <v>0</v>
      </c>
      <c r="F3521">
        <v>0</v>
      </c>
      <c r="G3521">
        <f>SUMIF(C$2:C3521,Historico_y_Forms[[#This Row],[Proyecto]],D$2:D3521)</f>
        <v>158</v>
      </c>
      <c r="H3521">
        <f>SUMIF(C$2:C3521,Historico_y_Forms[[#This Row],[Proyecto]],F$2:F3521)</f>
        <v>2</v>
      </c>
      <c r="I35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1">
        <f>SUMIF(C$2:C3521,Historico_y_Forms[[#This Row],[Proyecto]],E$2:E3521)</f>
        <v>156</v>
      </c>
    </row>
    <row r="3522" spans="1:10" x14ac:dyDescent="0.25">
      <c r="A3522" s="167">
        <v>45504</v>
      </c>
      <c r="B3522">
        <v>10</v>
      </c>
      <c r="C3522" t="s">
        <v>81</v>
      </c>
      <c r="D3522">
        <v>1</v>
      </c>
      <c r="E3522">
        <v>0</v>
      </c>
      <c r="F3522">
        <v>1</v>
      </c>
      <c r="G3522">
        <f>SUMIF(C$2:C3522,Historico_y_Forms[[#This Row],[Proyecto]],D$2:D3522)</f>
        <v>231</v>
      </c>
      <c r="H3522">
        <f>SUMIF(C$2:C3522,Historico_y_Forms[[#This Row],[Proyecto]],F$2:F3522)</f>
        <v>64</v>
      </c>
      <c r="I3522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522">
        <f>SUMIF(C$2:C3522,Historico_y_Forms[[#This Row],[Proyecto]],E$2:E3522)</f>
        <v>190</v>
      </c>
    </row>
    <row r="3523" spans="1:10" x14ac:dyDescent="0.25">
      <c r="A3523" s="167">
        <v>45504</v>
      </c>
      <c r="B3523">
        <v>23</v>
      </c>
      <c r="C3523" t="s">
        <v>142</v>
      </c>
      <c r="D3523">
        <v>0</v>
      </c>
      <c r="E3523">
        <v>0</v>
      </c>
      <c r="F3523">
        <v>0</v>
      </c>
      <c r="G3523">
        <f>SUMIF(C$2:C3523,Historico_y_Forms[[#This Row],[Proyecto]],D$2:D3523)</f>
        <v>105</v>
      </c>
      <c r="H3523">
        <f>SUMIF(C$2:C3523,Historico_y_Forms[[#This Row],[Proyecto]],F$2:F3523)</f>
        <v>4</v>
      </c>
      <c r="I352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23">
        <f>SUMIF(C$2:C3523,Historico_y_Forms[[#This Row],[Proyecto]],E$2:E3523)</f>
        <v>0</v>
      </c>
    </row>
    <row r="3524" spans="1:10" x14ac:dyDescent="0.25">
      <c r="A3524" s="167">
        <v>45504</v>
      </c>
      <c r="B3524">
        <v>24</v>
      </c>
      <c r="C3524" t="s">
        <v>143</v>
      </c>
      <c r="D3524">
        <v>0</v>
      </c>
      <c r="E3524">
        <v>0</v>
      </c>
      <c r="F3524">
        <v>0</v>
      </c>
      <c r="G3524">
        <f>SUMIF(C$2:C3524,Historico_y_Forms[[#This Row],[Proyecto]],D$2:D3524)</f>
        <v>125</v>
      </c>
      <c r="H3524">
        <f>SUMIF(C$2:C3524,Historico_y_Forms[[#This Row],[Proyecto]],F$2:F3524)</f>
        <v>23</v>
      </c>
      <c r="I35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4">
        <f>SUMIF(C$2:C3524,Historico_y_Forms[[#This Row],[Proyecto]],E$2:E3524)</f>
        <v>102</v>
      </c>
    </row>
    <row r="3525" spans="1:10" x14ac:dyDescent="0.25">
      <c r="A3525" s="167">
        <v>45504</v>
      </c>
      <c r="B3525">
        <v>25</v>
      </c>
      <c r="C3525" t="s">
        <v>92</v>
      </c>
      <c r="D3525">
        <v>2</v>
      </c>
      <c r="E3525">
        <v>2</v>
      </c>
      <c r="F3525">
        <v>1</v>
      </c>
      <c r="G3525">
        <f>SUMIF(C$2:C3525,Historico_y_Forms[[#This Row],[Proyecto]],D$2:D3525)</f>
        <v>93</v>
      </c>
      <c r="H3525">
        <f>SUMIF(C$2:C3525,Historico_y_Forms[[#This Row],[Proyecto]],F$2:F3525)</f>
        <v>4</v>
      </c>
      <c r="I3525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3525">
        <f>SUMIF(C$2:C3525,Historico_y_Forms[[#This Row],[Proyecto]],E$2:E3525)</f>
        <v>85</v>
      </c>
    </row>
    <row r="3526" spans="1:10" x14ac:dyDescent="0.25">
      <c r="A3526" s="167">
        <v>45504</v>
      </c>
      <c r="B3526">
        <v>26</v>
      </c>
      <c r="C3526" t="s">
        <v>141</v>
      </c>
      <c r="D3526">
        <v>2</v>
      </c>
      <c r="E3526">
        <v>1</v>
      </c>
      <c r="F3526">
        <v>0</v>
      </c>
      <c r="G3526">
        <f>SUMIF(C$2:C3526,Historico_y_Forms[[#This Row],[Proyecto]],D$2:D3526)</f>
        <v>123</v>
      </c>
      <c r="H3526">
        <f>SUMIF(C$2:C3526,Historico_y_Forms[[#This Row],[Proyecto]],F$2:F3526)</f>
        <v>3</v>
      </c>
      <c r="I35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6">
        <f>SUMIF(C$2:C3526,Historico_y_Forms[[#This Row],[Proyecto]],E$2:E3526)</f>
        <v>116</v>
      </c>
    </row>
    <row r="3527" spans="1:10" x14ac:dyDescent="0.25">
      <c r="A3527" s="167">
        <v>45504</v>
      </c>
      <c r="B3527">
        <v>7</v>
      </c>
      <c r="C3527" t="s">
        <v>128</v>
      </c>
      <c r="D3527">
        <v>0</v>
      </c>
      <c r="E3527">
        <v>0</v>
      </c>
      <c r="F3527">
        <v>0</v>
      </c>
      <c r="G3527">
        <f>SUMIF(C$2:C3527,Historico_y_Forms[[#This Row],[Proyecto]],D$2:D3527)</f>
        <v>186</v>
      </c>
      <c r="H3527">
        <f>SUMIF(C$2:C3527,Historico_y_Forms[[#This Row],[Proyecto]],F$2:F3527)</f>
        <v>26</v>
      </c>
      <c r="I35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27">
        <f>SUMIF(C$2:C3527,Historico_y_Forms[[#This Row],[Proyecto]],E$2:E3527)</f>
        <v>160</v>
      </c>
    </row>
    <row r="3528" spans="1:10" x14ac:dyDescent="0.25">
      <c r="A3528" s="167">
        <v>45504</v>
      </c>
      <c r="B3528">
        <v>27</v>
      </c>
      <c r="C3528" t="s">
        <v>30</v>
      </c>
      <c r="D3528">
        <v>1</v>
      </c>
      <c r="E3528">
        <v>4</v>
      </c>
      <c r="F3528">
        <v>0</v>
      </c>
      <c r="G3528">
        <f>SUMIF(C$2:C3528,Historico_y_Forms[[#This Row],[Proyecto]],D$2:D3528)</f>
        <v>52</v>
      </c>
      <c r="H3528">
        <f>SUMIF(C$2:C3528,Historico_y_Forms[[#This Row],[Proyecto]],F$2:F3528)</f>
        <v>2</v>
      </c>
      <c r="I3528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528">
        <f>SUMIF(C$2:C3528,Historico_y_Forms[[#This Row],[Proyecto]],E$2:E3528)</f>
        <v>55</v>
      </c>
    </row>
    <row r="3529" spans="1:10" x14ac:dyDescent="0.25">
      <c r="A3529" s="167">
        <v>45504</v>
      </c>
      <c r="B3529">
        <v>28</v>
      </c>
      <c r="C3529" t="s">
        <v>31</v>
      </c>
      <c r="D3529">
        <v>4</v>
      </c>
      <c r="E3529">
        <v>4</v>
      </c>
      <c r="F3529">
        <v>0</v>
      </c>
      <c r="G3529">
        <f>SUMIF(C$2:C3529,Historico_y_Forms[[#This Row],[Proyecto]],D$2:D3529)</f>
        <v>7</v>
      </c>
      <c r="H3529">
        <f>SUMIF(C$2:C3529,Historico_y_Forms[[#This Row],[Proyecto]],F$2:F3529)</f>
        <v>0</v>
      </c>
      <c r="I3529">
        <f>VLOOKUP(Historico_y_Forms[[#This Row],[Proyecto]],Dim_Proyectos[[#All],[Proyecto]:[Fecha de terminacion]],5,0)-Historico_y_Forms[[#This Row],[Ventas acumuladas]]+Historico_y_Forms[[#This Row],[Desistimientos acumulados]]</f>
        <v>123</v>
      </c>
      <c r="J3529">
        <f>SUMIF(C$2:C3529,Historico_y_Forms[[#This Row],[Proyecto]],E$2:E3529)</f>
        <v>14</v>
      </c>
    </row>
    <row r="3530" spans="1:10" x14ac:dyDescent="0.25">
      <c r="A3530" s="167">
        <v>45504</v>
      </c>
      <c r="B3530">
        <v>44</v>
      </c>
      <c r="C3530" t="s">
        <v>154</v>
      </c>
      <c r="D3530">
        <v>0</v>
      </c>
      <c r="E3530">
        <v>0</v>
      </c>
      <c r="F3530">
        <v>0</v>
      </c>
      <c r="G3530">
        <f>SUMIF(C$2:C3530,Historico_y_Forms[[#This Row],[Proyecto]],D$2:D3530)</f>
        <v>100</v>
      </c>
      <c r="H3530">
        <f>SUMIF(C$2:C3530,Historico_y_Forms[[#This Row],[Proyecto]],F$2:F3530)</f>
        <v>11</v>
      </c>
      <c r="I353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530">
        <f>SUMIF(C$2:C3530,Historico_y_Forms[[#This Row],[Proyecto]],E$2:E3530)</f>
        <v>96</v>
      </c>
    </row>
    <row r="3531" spans="1:10" x14ac:dyDescent="0.25">
      <c r="A3531" s="167">
        <v>45504</v>
      </c>
      <c r="B3531">
        <v>37</v>
      </c>
      <c r="C3531" t="s">
        <v>146</v>
      </c>
      <c r="D3531">
        <v>0</v>
      </c>
      <c r="E3531">
        <v>0</v>
      </c>
      <c r="F3531">
        <v>0</v>
      </c>
      <c r="G3531">
        <f>SUMIF(C$2:C3531,Historico_y_Forms[[#This Row],[Proyecto]],D$2:D3531)</f>
        <v>195</v>
      </c>
      <c r="H3531">
        <f>SUMIF(C$2:C3531,Historico_y_Forms[[#This Row],[Proyecto]],F$2:F3531)</f>
        <v>1</v>
      </c>
      <c r="I353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531">
        <f>SUMIF(C$2:C3531,Historico_y_Forms[[#This Row],[Proyecto]],E$2:E3531)</f>
        <v>196</v>
      </c>
    </row>
    <row r="3532" spans="1:10" x14ac:dyDescent="0.25">
      <c r="A3532" s="167">
        <v>45504</v>
      </c>
      <c r="B3532">
        <v>6</v>
      </c>
      <c r="C3532" t="s">
        <v>127</v>
      </c>
      <c r="D3532">
        <v>0</v>
      </c>
      <c r="E3532">
        <v>0</v>
      </c>
      <c r="F3532">
        <v>0</v>
      </c>
      <c r="G3532">
        <f>SUMIF(C$2:C3532,Historico_y_Forms[[#This Row],[Proyecto]],D$2:D3532)</f>
        <v>224</v>
      </c>
      <c r="H3532">
        <f>SUMIF(C$2:C3532,Historico_y_Forms[[#This Row],[Proyecto]],F$2:F3532)</f>
        <v>44</v>
      </c>
      <c r="I353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2">
        <f>SUMIF(C$2:C3532,Historico_y_Forms[[#This Row],[Proyecto]],E$2:E3532)</f>
        <v>180</v>
      </c>
    </row>
    <row r="3533" spans="1:10" x14ac:dyDescent="0.25">
      <c r="A3533" s="167">
        <v>45504</v>
      </c>
      <c r="B3533">
        <v>5</v>
      </c>
      <c r="C3533" t="s">
        <v>125</v>
      </c>
      <c r="D3533">
        <v>0</v>
      </c>
      <c r="E3533">
        <v>0</v>
      </c>
      <c r="F3533">
        <v>0</v>
      </c>
      <c r="G3533">
        <f>SUMIF(C$2:C3533,Historico_y_Forms[[#This Row],[Proyecto]],D$2:D3533)</f>
        <v>247</v>
      </c>
      <c r="H3533">
        <f>SUMIF(C$2:C3533,Historico_y_Forms[[#This Row],[Proyecto]],F$2:F3533)</f>
        <v>31</v>
      </c>
      <c r="I35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3">
        <f>SUMIF(C$2:C3533,Historico_y_Forms[[#This Row],[Proyecto]],E$2:E3533)</f>
        <v>216</v>
      </c>
    </row>
    <row r="3534" spans="1:10" x14ac:dyDescent="0.25">
      <c r="A3534" s="167">
        <v>45504</v>
      </c>
      <c r="B3534">
        <v>38</v>
      </c>
      <c r="C3534" t="s">
        <v>147</v>
      </c>
      <c r="D3534">
        <v>0</v>
      </c>
      <c r="E3534">
        <v>0</v>
      </c>
      <c r="F3534">
        <v>0</v>
      </c>
      <c r="G3534">
        <f>SUMIF(C$2:C3534,Historico_y_Forms[[#This Row],[Proyecto]],D$2:D3534)</f>
        <v>196</v>
      </c>
      <c r="H3534">
        <f>SUMIF(C$2:C3534,Historico_y_Forms[[#This Row],[Proyecto]],F$2:F3534)</f>
        <v>5</v>
      </c>
      <c r="I353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34">
        <f>SUMIF(C$2:C3534,Historico_y_Forms[[#This Row],[Proyecto]],E$2:E3534)</f>
        <v>0</v>
      </c>
    </row>
    <row r="3535" spans="1:10" x14ac:dyDescent="0.25">
      <c r="A3535" s="167">
        <v>45504</v>
      </c>
      <c r="B3535">
        <v>4</v>
      </c>
      <c r="C3535" t="s">
        <v>126</v>
      </c>
      <c r="D3535">
        <v>0</v>
      </c>
      <c r="E3535">
        <v>0</v>
      </c>
      <c r="F3535">
        <v>0</v>
      </c>
      <c r="G3535">
        <f>SUMIF(C$2:C3535,Historico_y_Forms[[#This Row],[Proyecto]],D$2:D3535)</f>
        <v>289</v>
      </c>
      <c r="H3535">
        <f>SUMIF(C$2:C3535,Historico_y_Forms[[#This Row],[Proyecto]],F$2:F3535)</f>
        <v>49</v>
      </c>
      <c r="I353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5">
        <f>SUMIF(C$2:C3535,Historico_y_Forms[[#This Row],[Proyecto]],E$2:E3535)</f>
        <v>8791</v>
      </c>
    </row>
    <row r="3536" spans="1:10" x14ac:dyDescent="0.25">
      <c r="A3536" s="167">
        <v>45504</v>
      </c>
      <c r="B3536">
        <v>8</v>
      </c>
      <c r="C3536" t="s">
        <v>77</v>
      </c>
      <c r="D3536">
        <v>1</v>
      </c>
      <c r="E3536">
        <v>0</v>
      </c>
      <c r="F3536">
        <v>0</v>
      </c>
      <c r="G3536">
        <f>SUMIF(C$2:C3536,Historico_y_Forms[[#This Row],[Proyecto]],D$2:D3536)</f>
        <v>196</v>
      </c>
      <c r="H3536">
        <f>SUMIF(C$2:C3536,Historico_y_Forms[[#This Row],[Proyecto]],F$2:F3536)</f>
        <v>42</v>
      </c>
      <c r="I3536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36">
        <f>SUMIF(C$2:C3536,Historico_y_Forms[[#This Row],[Proyecto]],E$2:E3536)</f>
        <v>168</v>
      </c>
    </row>
    <row r="3537" spans="1:10" x14ac:dyDescent="0.25">
      <c r="A3537" s="167">
        <v>45504</v>
      </c>
      <c r="B3537">
        <v>18</v>
      </c>
      <c r="C3537" t="s">
        <v>152</v>
      </c>
      <c r="D3537">
        <v>0</v>
      </c>
      <c r="E3537">
        <v>0</v>
      </c>
      <c r="F3537">
        <v>0</v>
      </c>
      <c r="G3537">
        <f>SUMIF(C$2:C3537,Historico_y_Forms[[#This Row],[Proyecto]],D$2:D3537)</f>
        <v>174</v>
      </c>
      <c r="H3537">
        <f>SUMIF(C$2:C3537,Historico_y_Forms[[#This Row],[Proyecto]],F$2:F3537)</f>
        <v>10</v>
      </c>
      <c r="I353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37">
        <f>SUMIF(C$2:C3537,Historico_y_Forms[[#This Row],[Proyecto]],E$2:E3537)</f>
        <v>176</v>
      </c>
    </row>
    <row r="3538" spans="1:10" x14ac:dyDescent="0.25">
      <c r="A3538" s="167">
        <v>45504</v>
      </c>
      <c r="B3538">
        <v>19</v>
      </c>
      <c r="C3538" t="s">
        <v>138</v>
      </c>
      <c r="D3538">
        <v>0</v>
      </c>
      <c r="E3538">
        <v>0</v>
      </c>
      <c r="F3538">
        <v>0</v>
      </c>
      <c r="G3538">
        <f>SUMIF(C$2:C3538,Historico_y_Forms[[#This Row],[Proyecto]],D$2:D3538)</f>
        <v>202</v>
      </c>
      <c r="H3538">
        <f>SUMIF(C$2:C3538,Historico_y_Forms[[#This Row],[Proyecto]],F$2:F3538)</f>
        <v>26</v>
      </c>
      <c r="I35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38">
        <f>SUMIF(C$2:C3538,Historico_y_Forms[[#This Row],[Proyecto]],E$2:E3538)</f>
        <v>176</v>
      </c>
    </row>
    <row r="3539" spans="1:10" x14ac:dyDescent="0.25">
      <c r="A3539" s="167">
        <v>45504</v>
      </c>
      <c r="B3539">
        <v>20</v>
      </c>
      <c r="C3539" t="s">
        <v>88</v>
      </c>
      <c r="D3539">
        <v>5</v>
      </c>
      <c r="E3539">
        <v>1</v>
      </c>
      <c r="F3539">
        <v>2</v>
      </c>
      <c r="G3539">
        <f>SUMIF(C$2:C3539,Historico_y_Forms[[#This Row],[Proyecto]],D$2:D3539)</f>
        <v>226</v>
      </c>
      <c r="H3539">
        <f>SUMIF(C$2:C3539,Historico_y_Forms[[#This Row],[Proyecto]],F$2:F3539)</f>
        <v>60</v>
      </c>
      <c r="I35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39">
        <f>SUMIF(C$2:C3539,Historico_y_Forms[[#This Row],[Proyecto]],E$2:E3539)</f>
        <v>175</v>
      </c>
    </row>
    <row r="3540" spans="1:10" x14ac:dyDescent="0.25">
      <c r="A3540" s="167">
        <v>45504</v>
      </c>
      <c r="B3540">
        <v>45</v>
      </c>
      <c r="C3540" t="s">
        <v>155</v>
      </c>
      <c r="D3540">
        <v>0</v>
      </c>
      <c r="E3540">
        <v>0</v>
      </c>
      <c r="F3540">
        <v>0</v>
      </c>
      <c r="G3540">
        <f>SUMIF(C$2:C3540,Historico_y_Forms[[#This Row],[Proyecto]],D$2:D3540)</f>
        <v>133</v>
      </c>
      <c r="H3540">
        <f>SUMIF(C$2:C3540,Historico_y_Forms[[#This Row],[Proyecto]],F$2:F3540)</f>
        <v>2</v>
      </c>
      <c r="I354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540">
        <f>SUMIF(C$2:C3540,Historico_y_Forms[[#This Row],[Proyecto]],E$2:E3540)</f>
        <v>0</v>
      </c>
    </row>
    <row r="3541" spans="1:10" x14ac:dyDescent="0.25">
      <c r="A3541" s="167">
        <v>45504</v>
      </c>
      <c r="B3541">
        <v>31</v>
      </c>
      <c r="C3541" t="s">
        <v>97</v>
      </c>
      <c r="D3541">
        <v>3</v>
      </c>
      <c r="E3541">
        <v>0</v>
      </c>
      <c r="F3541">
        <v>3</v>
      </c>
      <c r="G3541">
        <f>SUMIF(C$2:C3541,Historico_y_Forms[[#This Row],[Proyecto]],D$2:D3541)</f>
        <v>180</v>
      </c>
      <c r="H3541">
        <f>SUMIF(C$2:C3541,Historico_y_Forms[[#This Row],[Proyecto]],F$2:F3541)</f>
        <v>6</v>
      </c>
      <c r="I35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41">
        <f>SUMIF(C$2:C3541,Historico_y_Forms[[#This Row],[Proyecto]],E$2:E3541)</f>
        <v>182</v>
      </c>
    </row>
    <row r="3542" spans="1:10" x14ac:dyDescent="0.25">
      <c r="A3542" s="167">
        <v>45504</v>
      </c>
      <c r="B3542">
        <v>32</v>
      </c>
      <c r="C3542" t="s">
        <v>100</v>
      </c>
      <c r="D3542">
        <v>0</v>
      </c>
      <c r="E3542">
        <v>0</v>
      </c>
      <c r="F3542">
        <v>0</v>
      </c>
      <c r="G3542">
        <f>SUMIF(C$2:C3542,Historico_y_Forms[[#This Row],[Proyecto]],D$2:D3542)</f>
        <v>186</v>
      </c>
      <c r="H3542">
        <f>SUMIF(C$2:C3542,Historico_y_Forms[[#This Row],[Proyecto]],F$2:F3542)</f>
        <v>7</v>
      </c>
      <c r="I354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542">
        <f>SUMIF(C$2:C3542,Historico_y_Forms[[#This Row],[Proyecto]],E$2:E3542)</f>
        <v>182</v>
      </c>
    </row>
    <row r="3543" spans="1:10" x14ac:dyDescent="0.25">
      <c r="A3543" s="167">
        <v>45504</v>
      </c>
      <c r="B3543">
        <v>33</v>
      </c>
      <c r="C3543" t="s">
        <v>101</v>
      </c>
      <c r="D3543">
        <v>0</v>
      </c>
      <c r="E3543">
        <v>0</v>
      </c>
      <c r="F3543">
        <v>0</v>
      </c>
      <c r="G3543">
        <f>SUMIF(C$2:C3543,Historico_y_Forms[[#This Row],[Proyecto]],D$2:D3543)</f>
        <v>193</v>
      </c>
      <c r="H3543">
        <f>SUMIF(C$2:C3543,Historico_y_Forms[[#This Row],[Proyecto]],F$2:F3543)</f>
        <v>19</v>
      </c>
      <c r="I354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43">
        <f>SUMIF(C$2:C3543,Historico_y_Forms[[#This Row],[Proyecto]],E$2:E3543)</f>
        <v>182</v>
      </c>
    </row>
    <row r="3544" spans="1:10" x14ac:dyDescent="0.25">
      <c r="A3544" s="167">
        <v>45504</v>
      </c>
      <c r="B3544">
        <v>34</v>
      </c>
      <c r="C3544" t="s">
        <v>102</v>
      </c>
      <c r="D3544">
        <v>0</v>
      </c>
      <c r="E3544">
        <v>0</v>
      </c>
      <c r="F3544">
        <v>0</v>
      </c>
      <c r="G3544">
        <f>SUMIF(C$2:C3544,Historico_y_Forms[[#This Row],[Proyecto]],D$2:D3544)</f>
        <v>208</v>
      </c>
      <c r="H3544">
        <f>SUMIF(C$2:C3544,Historico_y_Forms[[#This Row],[Proyecto]],F$2:F3544)</f>
        <v>24</v>
      </c>
      <c r="I354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44">
        <f>SUMIF(C$2:C3544,Historico_y_Forms[[#This Row],[Proyecto]],E$2:E3544)</f>
        <v>184</v>
      </c>
    </row>
    <row r="3545" spans="1:10" x14ac:dyDescent="0.25">
      <c r="A3545" s="167">
        <v>45504</v>
      </c>
      <c r="B3545">
        <v>29</v>
      </c>
      <c r="C3545" t="s">
        <v>32</v>
      </c>
      <c r="D3545">
        <v>3</v>
      </c>
      <c r="E3545">
        <v>6</v>
      </c>
      <c r="F3545">
        <v>0</v>
      </c>
      <c r="G3545">
        <f>SUMIF(C$2:C3545,Historico_y_Forms[[#This Row],[Proyecto]],D$2:D3545)</f>
        <v>102</v>
      </c>
      <c r="H3545">
        <f>SUMIF(C$2:C3545,Historico_y_Forms[[#This Row],[Proyecto]],F$2:F3545)</f>
        <v>1</v>
      </c>
      <c r="I3545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545">
        <f>SUMIF(C$2:C3545,Historico_y_Forms[[#This Row],[Proyecto]],E$2:E3545)</f>
        <v>72</v>
      </c>
    </row>
    <row r="3546" spans="1:10" x14ac:dyDescent="0.25">
      <c r="A3546" s="167">
        <v>45504</v>
      </c>
      <c r="B3546">
        <v>30</v>
      </c>
      <c r="C3546" t="s">
        <v>33</v>
      </c>
      <c r="D3546">
        <v>4</v>
      </c>
      <c r="E3546">
        <v>10</v>
      </c>
      <c r="F3546">
        <v>1</v>
      </c>
      <c r="G3546">
        <f>SUMIF(C$2:C3546,Historico_y_Forms[[#This Row],[Proyecto]],D$2:D3546)</f>
        <v>63</v>
      </c>
      <c r="H3546">
        <f>SUMIF(C$2:C3546,Historico_y_Forms[[#This Row],[Proyecto]],F$2:F3546)</f>
        <v>3</v>
      </c>
      <c r="I3546">
        <f>VLOOKUP(Historico_y_Forms[[#This Row],[Proyecto]],Dim_Proyectos[[#All],[Proyecto]:[Fecha de terminacion]],5,0)-Historico_y_Forms[[#This Row],[Ventas acumuladas]]+Historico_y_Forms[[#This Row],[Desistimientos acumulados]]</f>
        <v>96</v>
      </c>
      <c r="J3546">
        <f>SUMIF(C$2:C3546,Historico_y_Forms[[#This Row],[Proyecto]],E$2:E3546)</f>
        <v>70</v>
      </c>
    </row>
    <row r="3547" spans="1:10" x14ac:dyDescent="0.25">
      <c r="A3547" s="167">
        <v>45504</v>
      </c>
      <c r="B3547">
        <v>9</v>
      </c>
      <c r="C3547" t="s">
        <v>130</v>
      </c>
      <c r="D3547">
        <v>4</v>
      </c>
      <c r="E3547">
        <v>6</v>
      </c>
      <c r="F3547">
        <v>0</v>
      </c>
      <c r="G3547">
        <f>SUMIF(C$2:C3547,Historico_y_Forms[[#This Row],[Proyecto]],D$2:D3547)</f>
        <v>266</v>
      </c>
      <c r="H3547">
        <f>SUMIF(C$2:C3547,Historico_y_Forms[[#This Row],[Proyecto]],F$2:F3547)</f>
        <v>17</v>
      </c>
      <c r="I3547">
        <f>VLOOKUP(Historico_y_Forms[[#This Row],[Proyecto]],Dim_Proyectos[[#All],[Proyecto]:[Fecha de terminacion]],5,0)-Historico_y_Forms[[#This Row],[Ventas acumuladas]]+Historico_y_Forms[[#This Row],[Desistimientos acumulados]]</f>
        <v>99</v>
      </c>
      <c r="J3547">
        <f>SUMIF(C$2:C3547,Historico_y_Forms[[#This Row],[Proyecto]],E$2:E3547)</f>
        <v>306</v>
      </c>
    </row>
    <row r="3548" spans="1:10" x14ac:dyDescent="0.25">
      <c r="A3548" s="167">
        <v>45504</v>
      </c>
      <c r="B3548">
        <v>35</v>
      </c>
      <c r="C3548" t="s">
        <v>144</v>
      </c>
      <c r="D3548">
        <v>0</v>
      </c>
      <c r="E3548">
        <v>2</v>
      </c>
      <c r="F3548">
        <v>2</v>
      </c>
      <c r="G3548">
        <f>SUMIF(C$2:C3548,Historico_y_Forms[[#This Row],[Proyecto]],D$2:D3548)</f>
        <v>146</v>
      </c>
      <c r="H3548">
        <f>SUMIF(C$2:C3548,Historico_y_Forms[[#This Row],[Proyecto]],F$2:F3548)</f>
        <v>16</v>
      </c>
      <c r="I3548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548">
        <f>SUMIF(C$2:C3548,Historico_y_Forms[[#This Row],[Proyecto]],E$2:E3548)</f>
        <v>150</v>
      </c>
    </row>
    <row r="3549" spans="1:10" x14ac:dyDescent="0.25">
      <c r="A3549" s="167">
        <v>45504</v>
      </c>
      <c r="B3549">
        <v>42</v>
      </c>
      <c r="C3549" t="s">
        <v>151</v>
      </c>
      <c r="D3549">
        <v>0</v>
      </c>
      <c r="E3549">
        <v>0</v>
      </c>
      <c r="F3549">
        <v>0</v>
      </c>
      <c r="G3549">
        <f>SUMIF(C$2:C3549,Historico_y_Forms[[#This Row],[Proyecto]],D$2:D3549)</f>
        <v>321</v>
      </c>
      <c r="H3549">
        <f>SUMIF(C$2:C3549,Historico_y_Forms[[#This Row],[Proyecto]],F$2:F3549)</f>
        <v>15</v>
      </c>
      <c r="I354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49">
        <f>SUMIF(C$2:C3549,Historico_y_Forms[[#This Row],[Proyecto]],E$2:E3549)</f>
        <v>250</v>
      </c>
    </row>
    <row r="3550" spans="1:10" x14ac:dyDescent="0.25">
      <c r="A3550" s="167">
        <v>45504</v>
      </c>
      <c r="B3550">
        <v>39</v>
      </c>
      <c r="C3550" t="s">
        <v>178</v>
      </c>
      <c r="D3550">
        <v>0</v>
      </c>
      <c r="E3550">
        <v>0</v>
      </c>
      <c r="F3550">
        <v>0</v>
      </c>
      <c r="G3550">
        <f>SUMIF(C$2:C3550,Historico_y_Forms[[#This Row],[Proyecto]],D$2:D3550)</f>
        <v>184</v>
      </c>
      <c r="H3550">
        <f>SUMIF(C$2:C3550,Historico_y_Forms[[#This Row],[Proyecto]],F$2:F3550)</f>
        <v>12</v>
      </c>
      <c r="I355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50">
        <f>SUMIF(C$2:C3550,Historico_y_Forms[[#This Row],[Proyecto]],E$2:E3550)</f>
        <v>149</v>
      </c>
    </row>
    <row r="3551" spans="1:10" x14ac:dyDescent="0.25">
      <c r="A3551" s="167">
        <v>45504</v>
      </c>
      <c r="B3551">
        <v>36</v>
      </c>
      <c r="C3551" t="s">
        <v>145</v>
      </c>
      <c r="D3551">
        <v>0</v>
      </c>
      <c r="E3551">
        <v>0</v>
      </c>
      <c r="F3551">
        <v>0</v>
      </c>
      <c r="G3551">
        <f>SUMIF(C$2:C3551,Historico_y_Forms[[#This Row],[Proyecto]],D$2:D3551)</f>
        <v>243</v>
      </c>
      <c r="H3551">
        <f>SUMIF(C$2:C3551,Historico_y_Forms[[#This Row],[Proyecto]],F$2:F3551)</f>
        <v>11</v>
      </c>
      <c r="I355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51">
        <f>SUMIF(C$2:C3551,Historico_y_Forms[[#This Row],[Proyecto]],E$2:E3551)</f>
        <v>240</v>
      </c>
    </row>
    <row r="3552" spans="1:10" x14ac:dyDescent="0.25">
      <c r="A3552" s="167">
        <v>45504</v>
      </c>
      <c r="B3552">
        <v>43</v>
      </c>
      <c r="C3552" t="s">
        <v>153</v>
      </c>
      <c r="D3552">
        <v>0</v>
      </c>
      <c r="E3552">
        <v>0</v>
      </c>
      <c r="F3552">
        <v>0</v>
      </c>
      <c r="G3552">
        <f>SUMIF(C$2:C3552,Historico_y_Forms[[#This Row],[Proyecto]],D$2:D3552)</f>
        <v>89</v>
      </c>
      <c r="H3552">
        <f>SUMIF(C$2:C3552,Historico_y_Forms[[#This Row],[Proyecto]],F$2:F3552)</f>
        <v>6</v>
      </c>
      <c r="I355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52">
        <f>SUMIF(C$2:C3552,Historico_y_Forms[[#This Row],[Proyecto]],E$2:E3552)</f>
        <v>24</v>
      </c>
    </row>
    <row r="3553" spans="1:10" x14ac:dyDescent="0.25">
      <c r="A3553" s="167">
        <v>45504</v>
      </c>
      <c r="B3553">
        <v>21</v>
      </c>
      <c r="C3553" t="s">
        <v>139</v>
      </c>
      <c r="D3553">
        <v>0</v>
      </c>
      <c r="E3553">
        <v>1</v>
      </c>
      <c r="F3553">
        <v>0</v>
      </c>
      <c r="G3553">
        <f>SUMIF(C$2:C3553,Historico_y_Forms[[#This Row],[Proyecto]],D$2:D3553)</f>
        <v>87</v>
      </c>
      <c r="H3553">
        <f>SUMIF(C$2:C3553,Historico_y_Forms[[#This Row],[Proyecto]],F$2:F3553)</f>
        <v>7</v>
      </c>
      <c r="I355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53">
        <f>SUMIF(C$2:C3553,Historico_y_Forms[[#This Row],[Proyecto]],E$2:E3553)</f>
        <v>86</v>
      </c>
    </row>
    <row r="3554" spans="1:10" x14ac:dyDescent="0.25">
      <c r="A3554" s="167">
        <v>45504</v>
      </c>
      <c r="B3554">
        <v>2</v>
      </c>
      <c r="C3554" t="s">
        <v>51</v>
      </c>
      <c r="D3554">
        <v>2</v>
      </c>
      <c r="E3554">
        <v>0</v>
      </c>
      <c r="F3554">
        <v>0</v>
      </c>
      <c r="G3554">
        <f>SUMIF(C$2:C3554,Historico_y_Forms[[#This Row],[Proyecto]],D$2:D3554)</f>
        <v>368</v>
      </c>
      <c r="H3554">
        <f>SUMIF(C$2:C3554,Historico_y_Forms[[#This Row],[Proyecto]],F$2:F3554)</f>
        <v>151</v>
      </c>
      <c r="I3554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554">
        <f>SUMIF(C$2:C3554,Historico_y_Forms[[#This Row],[Proyecto]],E$2:E3554)</f>
        <v>228</v>
      </c>
    </row>
    <row r="3555" spans="1:10" x14ac:dyDescent="0.25">
      <c r="A3555" s="167">
        <v>45504</v>
      </c>
      <c r="B3555">
        <v>3</v>
      </c>
      <c r="C3555" t="s">
        <v>52</v>
      </c>
      <c r="D3555">
        <v>5</v>
      </c>
      <c r="E3555">
        <v>0</v>
      </c>
      <c r="F3555">
        <v>3</v>
      </c>
      <c r="G3555">
        <f>SUMIF(C$2:C3555,Historico_y_Forms[[#This Row],[Proyecto]],D$2:D3555)</f>
        <v>424</v>
      </c>
      <c r="H3555">
        <f>SUMIF(C$2:C3555,Historico_y_Forms[[#This Row],[Proyecto]],F$2:F3555)</f>
        <v>93</v>
      </c>
      <c r="I3555">
        <f>VLOOKUP(Historico_y_Forms[[#This Row],[Proyecto]],Dim_Proyectos[[#All],[Proyecto]:[Fecha de terminacion]],5,0)-Historico_y_Forms[[#This Row],[Ventas acumuladas]]+Historico_y_Forms[[#This Row],[Desistimientos acumulados]]</f>
        <v>41</v>
      </c>
      <c r="J3555">
        <f>SUMIF(C$2:C3555,Historico_y_Forms[[#This Row],[Proyecto]],E$2:E3555)</f>
        <v>372</v>
      </c>
    </row>
    <row r="3556" spans="1:10" x14ac:dyDescent="0.25">
      <c r="A3556" s="167">
        <v>45504</v>
      </c>
      <c r="B3556">
        <v>1</v>
      </c>
      <c r="C3556" t="s">
        <v>50</v>
      </c>
      <c r="D3556">
        <v>0</v>
      </c>
      <c r="E3556">
        <v>0</v>
      </c>
      <c r="F3556">
        <v>0</v>
      </c>
      <c r="G3556">
        <f>SUMIF(C$2:C3556,Historico_y_Forms[[#This Row],[Proyecto]],D$2:D3556)</f>
        <v>616</v>
      </c>
      <c r="H3556">
        <f>SUMIF(C$2:C3556,Historico_y_Forms[[#This Row],[Proyecto]],F$2:F3556)</f>
        <v>124</v>
      </c>
      <c r="I35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56">
        <f>SUMIF(C$2:C3556,Historico_y_Forms[[#This Row],[Proyecto]],E$2:E3556)</f>
        <v>492</v>
      </c>
    </row>
    <row r="3557" spans="1:10" x14ac:dyDescent="0.25">
      <c r="A3557" s="167">
        <v>45535</v>
      </c>
      <c r="B3557">
        <v>22</v>
      </c>
      <c r="C3557" t="s">
        <v>140</v>
      </c>
      <c r="D3557">
        <v>0</v>
      </c>
      <c r="E3557">
        <v>0</v>
      </c>
      <c r="F3557">
        <v>0</v>
      </c>
      <c r="G3557">
        <f>SUMIF(C$2:C3557,Historico_y_Forms[[#This Row],[Proyecto]],D$2:D3557)</f>
        <v>42</v>
      </c>
      <c r="H3557">
        <f>SUMIF(C$2:C3557,Historico_y_Forms[[#This Row],[Proyecto]],F$2:F3557)</f>
        <v>42</v>
      </c>
      <c r="I355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557">
        <f>SUMIF(C$2:C3557,Historico_y_Forms[[#This Row],[Proyecto]],E$2:E3557)</f>
        <v>72</v>
      </c>
    </row>
    <row r="3558" spans="1:10" x14ac:dyDescent="0.25">
      <c r="A3558" s="167">
        <v>45535</v>
      </c>
      <c r="B3558">
        <v>16</v>
      </c>
      <c r="C3558" t="s">
        <v>136</v>
      </c>
      <c r="D3558">
        <v>2</v>
      </c>
      <c r="E3558">
        <v>4</v>
      </c>
      <c r="F3558">
        <v>0</v>
      </c>
      <c r="G3558">
        <f>SUMIF(C$2:C3558,Historico_y_Forms[[#This Row],[Proyecto]],D$2:D3558)</f>
        <v>32</v>
      </c>
      <c r="H3558">
        <f>SUMIF(C$2:C3558,Historico_y_Forms[[#This Row],[Proyecto]],F$2:F3558)</f>
        <v>1</v>
      </c>
      <c r="I355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558">
        <f>SUMIF(C$2:C3558,Historico_y_Forms[[#This Row],[Proyecto]],E$2:E3558)</f>
        <v>46</v>
      </c>
    </row>
    <row r="3559" spans="1:10" x14ac:dyDescent="0.25">
      <c r="A3559" s="167">
        <v>45535</v>
      </c>
      <c r="B3559">
        <v>17</v>
      </c>
      <c r="C3559" t="s">
        <v>137</v>
      </c>
      <c r="D3559">
        <v>0</v>
      </c>
      <c r="E3559">
        <v>3</v>
      </c>
      <c r="F3559">
        <v>0</v>
      </c>
      <c r="G3559">
        <f>SUMIF(C$2:C3559,Historico_y_Forms[[#This Row],[Proyecto]],D$2:D3559)</f>
        <v>19</v>
      </c>
      <c r="H3559">
        <f>SUMIF(C$2:C3559,Historico_y_Forms[[#This Row],[Proyecto]],F$2:F3559)</f>
        <v>0</v>
      </c>
      <c r="I355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559">
        <f>SUMIF(C$2:C3559,Historico_y_Forms[[#This Row],[Proyecto]],E$2:E3559)</f>
        <v>34</v>
      </c>
    </row>
    <row r="3560" spans="1:10" x14ac:dyDescent="0.25">
      <c r="A3560" s="167">
        <v>45535</v>
      </c>
      <c r="B3560">
        <v>11</v>
      </c>
      <c r="C3560" t="s">
        <v>131</v>
      </c>
      <c r="D3560">
        <v>3</v>
      </c>
      <c r="E3560">
        <v>0</v>
      </c>
      <c r="F3560">
        <v>0</v>
      </c>
      <c r="G3560">
        <f>SUMIF(C$2:C3560,Historico_y_Forms[[#This Row],[Proyecto]],D$2:D3560)</f>
        <v>713</v>
      </c>
      <c r="H3560">
        <f>SUMIF(C$2:C3560,Historico_y_Forms[[#This Row],[Proyecto]],F$2:F3560)</f>
        <v>265</v>
      </c>
      <c r="I3560">
        <f>VLOOKUP(Historico_y_Forms[[#This Row],[Proyecto]],Dim_Proyectos[[#All],[Proyecto]:[Fecha de terminacion]],5,0)-Historico_y_Forms[[#This Row],[Ventas acumuladas]]+Historico_y_Forms[[#This Row],[Desistimientos acumulados]]</f>
        <v>165</v>
      </c>
      <c r="J3560">
        <f>SUMIF(C$2:C3560,Historico_y_Forms[[#This Row],[Proyecto]],E$2:E3560)</f>
        <v>613</v>
      </c>
    </row>
    <row r="3561" spans="1:10" x14ac:dyDescent="0.25">
      <c r="A3561" s="167">
        <v>45535</v>
      </c>
      <c r="B3561">
        <v>40</v>
      </c>
      <c r="C3561" t="s">
        <v>149</v>
      </c>
      <c r="D3561">
        <v>0</v>
      </c>
      <c r="E3561">
        <v>0</v>
      </c>
      <c r="F3561">
        <v>0</v>
      </c>
      <c r="G3561">
        <f>SUMIF(C$2:C3561,Historico_y_Forms[[#This Row],[Proyecto]],D$2:D3561)</f>
        <v>396</v>
      </c>
      <c r="H3561">
        <f>SUMIF(C$2:C3561,Historico_y_Forms[[#This Row],[Proyecto]],F$2:F3561)</f>
        <v>0</v>
      </c>
      <c r="I35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61">
        <f>SUMIF(C$2:C3561,Historico_y_Forms[[#This Row],[Proyecto]],E$2:E3561)</f>
        <v>0</v>
      </c>
    </row>
    <row r="3562" spans="1:10" x14ac:dyDescent="0.25">
      <c r="A3562" s="167">
        <v>45535</v>
      </c>
      <c r="B3562">
        <v>12</v>
      </c>
      <c r="C3562" t="s">
        <v>132</v>
      </c>
      <c r="D3562">
        <v>0</v>
      </c>
      <c r="E3562">
        <v>10</v>
      </c>
      <c r="F3562">
        <v>0</v>
      </c>
      <c r="G3562">
        <f>SUMIF(C$2:C3562,Historico_y_Forms[[#This Row],[Proyecto]],D$2:D3562)</f>
        <v>211</v>
      </c>
      <c r="H3562">
        <f>SUMIF(C$2:C3562,Historico_y_Forms[[#This Row],[Proyecto]],F$2:F3562)</f>
        <v>21</v>
      </c>
      <c r="I356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562">
        <f>SUMIF(C$2:C3562,Historico_y_Forms[[#This Row],[Proyecto]],E$2:E3562)</f>
        <v>321</v>
      </c>
    </row>
    <row r="3563" spans="1:10" x14ac:dyDescent="0.25">
      <c r="A3563" s="167">
        <v>45535</v>
      </c>
      <c r="B3563">
        <v>13</v>
      </c>
      <c r="C3563" t="s">
        <v>133</v>
      </c>
      <c r="D3563">
        <v>3</v>
      </c>
      <c r="E3563">
        <v>0</v>
      </c>
      <c r="F3563">
        <v>4</v>
      </c>
      <c r="G3563">
        <f>SUMIF(C$2:C3563,Historico_y_Forms[[#This Row],[Proyecto]],D$2:D3563)</f>
        <v>409</v>
      </c>
      <c r="H3563">
        <f>SUMIF(C$2:C3563,Historico_y_Forms[[#This Row],[Proyecto]],F$2:F3563)</f>
        <v>124</v>
      </c>
      <c r="I3563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63">
        <f>SUMIF(C$2:C3563,Historico_y_Forms[[#This Row],[Proyecto]],E$2:E3563)</f>
        <v>299</v>
      </c>
    </row>
    <row r="3564" spans="1:10" x14ac:dyDescent="0.25">
      <c r="A3564" s="167">
        <v>45535</v>
      </c>
      <c r="B3564">
        <v>14</v>
      </c>
      <c r="C3564" t="s">
        <v>134</v>
      </c>
      <c r="D3564">
        <v>3</v>
      </c>
      <c r="E3564">
        <v>0</v>
      </c>
      <c r="F3564">
        <v>1</v>
      </c>
      <c r="G3564">
        <f>SUMIF(C$2:C3564,Historico_y_Forms[[#This Row],[Proyecto]],D$2:D3564)</f>
        <v>232</v>
      </c>
      <c r="H3564">
        <f>SUMIF(C$2:C3564,Historico_y_Forms[[#This Row],[Proyecto]],F$2:F3564)</f>
        <v>60</v>
      </c>
      <c r="I3564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64">
        <f>SUMIF(C$2:C3564,Historico_y_Forms[[#This Row],[Proyecto]],E$2:E3564)</f>
        <v>180</v>
      </c>
    </row>
    <row r="3565" spans="1:10" x14ac:dyDescent="0.25">
      <c r="A3565" s="167">
        <v>45535</v>
      </c>
      <c r="B3565">
        <v>15</v>
      </c>
      <c r="C3565" t="s">
        <v>135</v>
      </c>
      <c r="D3565">
        <v>11</v>
      </c>
      <c r="E3565">
        <v>10</v>
      </c>
      <c r="F3565">
        <v>0</v>
      </c>
      <c r="G3565">
        <f>SUMIF(C$2:C3565,Historico_y_Forms[[#This Row],[Proyecto]],D$2:D3565)</f>
        <v>261</v>
      </c>
      <c r="H3565">
        <f>SUMIF(C$2:C3565,Historico_y_Forms[[#This Row],[Proyecto]],F$2:F3565)</f>
        <v>30</v>
      </c>
      <c r="I3565">
        <f>VLOOKUP(Historico_y_Forms[[#This Row],[Proyecto]],Dim_Proyectos[[#All],[Proyecto]:[Fecha de terminacion]],5,0)-Historico_y_Forms[[#This Row],[Ventas acumuladas]]+Historico_y_Forms[[#This Row],[Desistimientos acumulados]]</f>
        <v>73</v>
      </c>
      <c r="J3565">
        <f>SUMIF(C$2:C3565,Historico_y_Forms[[#This Row],[Proyecto]],E$2:E3565)</f>
        <v>287</v>
      </c>
    </row>
    <row r="3566" spans="1:10" x14ac:dyDescent="0.25">
      <c r="A3566" s="167">
        <v>45535</v>
      </c>
      <c r="B3566">
        <v>41</v>
      </c>
      <c r="C3566" t="s">
        <v>150</v>
      </c>
      <c r="D3566">
        <v>0</v>
      </c>
      <c r="E3566">
        <v>0</v>
      </c>
      <c r="F3566">
        <v>0</v>
      </c>
      <c r="G3566">
        <f>SUMIF(C$2:C3566,Historico_y_Forms[[#This Row],[Proyecto]],D$2:D3566)</f>
        <v>158</v>
      </c>
      <c r="H3566">
        <f>SUMIF(C$2:C3566,Historico_y_Forms[[#This Row],[Proyecto]],F$2:F3566)</f>
        <v>2</v>
      </c>
      <c r="I35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66">
        <f>SUMIF(C$2:C3566,Historico_y_Forms[[#This Row],[Proyecto]],E$2:E3566)</f>
        <v>156</v>
      </c>
    </row>
    <row r="3567" spans="1:10" x14ac:dyDescent="0.25">
      <c r="A3567" s="167">
        <v>45535</v>
      </c>
      <c r="B3567">
        <v>10</v>
      </c>
      <c r="C3567" t="s">
        <v>81</v>
      </c>
      <c r="D3567">
        <v>6</v>
      </c>
      <c r="E3567">
        <v>0</v>
      </c>
      <c r="F3567">
        <v>0</v>
      </c>
      <c r="G3567">
        <f>SUMIF(C$2:C3567,Historico_y_Forms[[#This Row],[Proyecto]],D$2:D3567)</f>
        <v>237</v>
      </c>
      <c r="H3567">
        <f>SUMIF(C$2:C3567,Historico_y_Forms[[#This Row],[Proyecto]],F$2:F3567)</f>
        <v>64</v>
      </c>
      <c r="I3567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567">
        <f>SUMIF(C$2:C3567,Historico_y_Forms[[#This Row],[Proyecto]],E$2:E3567)</f>
        <v>190</v>
      </c>
    </row>
    <row r="3568" spans="1:10" x14ac:dyDescent="0.25">
      <c r="A3568" s="167">
        <v>45535</v>
      </c>
      <c r="B3568">
        <v>23</v>
      </c>
      <c r="C3568" t="s">
        <v>142</v>
      </c>
      <c r="D3568">
        <v>0</v>
      </c>
      <c r="E3568">
        <v>0</v>
      </c>
      <c r="F3568">
        <v>0</v>
      </c>
      <c r="G3568">
        <f>SUMIF(C$2:C3568,Historico_y_Forms[[#This Row],[Proyecto]],D$2:D3568)</f>
        <v>105</v>
      </c>
      <c r="H3568">
        <f>SUMIF(C$2:C3568,Historico_y_Forms[[#This Row],[Proyecto]],F$2:F3568)</f>
        <v>4</v>
      </c>
      <c r="I356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68">
        <f>SUMIF(C$2:C3568,Historico_y_Forms[[#This Row],[Proyecto]],E$2:E3568)</f>
        <v>0</v>
      </c>
    </row>
    <row r="3569" spans="1:10" x14ac:dyDescent="0.25">
      <c r="A3569" s="167">
        <v>45535</v>
      </c>
      <c r="B3569">
        <v>24</v>
      </c>
      <c r="C3569" t="s">
        <v>143</v>
      </c>
      <c r="D3569">
        <v>0</v>
      </c>
      <c r="E3569">
        <v>0</v>
      </c>
      <c r="F3569">
        <v>0</v>
      </c>
      <c r="G3569">
        <f>SUMIF(C$2:C3569,Historico_y_Forms[[#This Row],[Proyecto]],D$2:D3569)</f>
        <v>125</v>
      </c>
      <c r="H3569">
        <f>SUMIF(C$2:C3569,Historico_y_Forms[[#This Row],[Proyecto]],F$2:F3569)</f>
        <v>23</v>
      </c>
      <c r="I35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69">
        <f>SUMIF(C$2:C3569,Historico_y_Forms[[#This Row],[Proyecto]],E$2:E3569)</f>
        <v>102</v>
      </c>
    </row>
    <row r="3570" spans="1:10" x14ac:dyDescent="0.25">
      <c r="A3570" s="167">
        <v>45535</v>
      </c>
      <c r="B3570">
        <v>25</v>
      </c>
      <c r="C3570" t="s">
        <v>92</v>
      </c>
      <c r="D3570">
        <v>1</v>
      </c>
      <c r="E3570">
        <v>3</v>
      </c>
      <c r="F3570">
        <v>0</v>
      </c>
      <c r="G3570">
        <f>SUMIF(C$2:C3570,Historico_y_Forms[[#This Row],[Proyecto]],D$2:D3570)</f>
        <v>94</v>
      </c>
      <c r="H3570">
        <f>SUMIF(C$2:C3570,Historico_y_Forms[[#This Row],[Proyecto]],F$2:F3570)</f>
        <v>4</v>
      </c>
      <c r="I3570">
        <f>VLOOKUP(Historico_y_Forms[[#This Row],[Proyecto]],Dim_Proyectos[[#All],[Proyecto]:[Fecha de terminacion]],5,0)-Historico_y_Forms[[#This Row],[Ventas acumuladas]]+Historico_y_Forms[[#This Row],[Desistimientos acumulados]]</f>
        <v>30</v>
      </c>
      <c r="J3570">
        <f>SUMIF(C$2:C3570,Historico_y_Forms[[#This Row],[Proyecto]],E$2:E3570)</f>
        <v>88</v>
      </c>
    </row>
    <row r="3571" spans="1:10" x14ac:dyDescent="0.25">
      <c r="A3571" s="167">
        <v>45535</v>
      </c>
      <c r="B3571">
        <v>26</v>
      </c>
      <c r="C3571" t="s">
        <v>141</v>
      </c>
      <c r="D3571">
        <v>0</v>
      </c>
      <c r="E3571">
        <v>1</v>
      </c>
      <c r="F3571">
        <v>0</v>
      </c>
      <c r="G3571">
        <f>SUMIF(C$2:C3571,Historico_y_Forms[[#This Row],[Proyecto]],D$2:D3571)</f>
        <v>123</v>
      </c>
      <c r="H3571">
        <f>SUMIF(C$2:C3571,Historico_y_Forms[[#This Row],[Proyecto]],F$2:F3571)</f>
        <v>3</v>
      </c>
      <c r="I35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1">
        <f>SUMIF(C$2:C3571,Historico_y_Forms[[#This Row],[Proyecto]],E$2:E3571)</f>
        <v>117</v>
      </c>
    </row>
    <row r="3572" spans="1:10" x14ac:dyDescent="0.25">
      <c r="A3572" s="167">
        <v>45535</v>
      </c>
      <c r="B3572">
        <v>7</v>
      </c>
      <c r="C3572" t="s">
        <v>128</v>
      </c>
      <c r="D3572">
        <v>0</v>
      </c>
      <c r="E3572">
        <v>0</v>
      </c>
      <c r="F3572">
        <v>0</v>
      </c>
      <c r="G3572">
        <f>SUMIF(C$2:C3572,Historico_y_Forms[[#This Row],[Proyecto]],D$2:D3572)</f>
        <v>186</v>
      </c>
      <c r="H3572">
        <f>SUMIF(C$2:C3572,Historico_y_Forms[[#This Row],[Proyecto]],F$2:F3572)</f>
        <v>26</v>
      </c>
      <c r="I357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2">
        <f>SUMIF(C$2:C3572,Historico_y_Forms[[#This Row],[Proyecto]],E$2:E3572)</f>
        <v>160</v>
      </c>
    </row>
    <row r="3573" spans="1:10" x14ac:dyDescent="0.25">
      <c r="A3573" s="167">
        <v>45535</v>
      </c>
      <c r="B3573">
        <v>27</v>
      </c>
      <c r="C3573" t="s">
        <v>30</v>
      </c>
      <c r="D3573">
        <v>2</v>
      </c>
      <c r="E3573">
        <v>4</v>
      </c>
      <c r="F3573">
        <v>0</v>
      </c>
      <c r="G3573">
        <f>SUMIF(C$2:C3573,Historico_y_Forms[[#This Row],[Proyecto]],D$2:D3573)</f>
        <v>54</v>
      </c>
      <c r="H3573">
        <f>SUMIF(C$2:C3573,Historico_y_Forms[[#This Row],[Proyecto]],F$2:F3573)</f>
        <v>2</v>
      </c>
      <c r="I3573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3573">
        <f>SUMIF(C$2:C3573,Historico_y_Forms[[#This Row],[Proyecto]],E$2:E3573)</f>
        <v>59</v>
      </c>
    </row>
    <row r="3574" spans="1:10" x14ac:dyDescent="0.25">
      <c r="A3574" s="167">
        <v>45535</v>
      </c>
      <c r="B3574">
        <v>28</v>
      </c>
      <c r="C3574" t="s">
        <v>31</v>
      </c>
      <c r="D3574">
        <v>3</v>
      </c>
      <c r="E3574">
        <v>4</v>
      </c>
      <c r="F3574">
        <v>0</v>
      </c>
      <c r="G3574">
        <f>SUMIF(C$2:C3574,Historico_y_Forms[[#This Row],[Proyecto]],D$2:D3574)</f>
        <v>10</v>
      </c>
      <c r="H3574">
        <f>SUMIF(C$2:C3574,Historico_y_Forms[[#This Row],[Proyecto]],F$2:F3574)</f>
        <v>0</v>
      </c>
      <c r="I3574">
        <f>VLOOKUP(Historico_y_Forms[[#This Row],[Proyecto]],Dim_Proyectos[[#All],[Proyecto]:[Fecha de terminacion]],5,0)-Historico_y_Forms[[#This Row],[Ventas acumuladas]]+Historico_y_Forms[[#This Row],[Desistimientos acumulados]]</f>
        <v>120</v>
      </c>
      <c r="J3574">
        <f>SUMIF(C$2:C3574,Historico_y_Forms[[#This Row],[Proyecto]],E$2:E3574)</f>
        <v>18</v>
      </c>
    </row>
    <row r="3575" spans="1:10" x14ac:dyDescent="0.25">
      <c r="A3575" s="167">
        <v>45535</v>
      </c>
      <c r="B3575">
        <v>44</v>
      </c>
      <c r="C3575" t="s">
        <v>154</v>
      </c>
      <c r="D3575">
        <v>0</v>
      </c>
      <c r="E3575">
        <v>0</v>
      </c>
      <c r="F3575">
        <v>0</v>
      </c>
      <c r="G3575">
        <f>SUMIF(C$2:C3575,Historico_y_Forms[[#This Row],[Proyecto]],D$2:D3575)</f>
        <v>100</v>
      </c>
      <c r="H3575">
        <f>SUMIF(C$2:C3575,Historico_y_Forms[[#This Row],[Proyecto]],F$2:F3575)</f>
        <v>11</v>
      </c>
      <c r="I357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575">
        <f>SUMIF(C$2:C3575,Historico_y_Forms[[#This Row],[Proyecto]],E$2:E3575)</f>
        <v>96</v>
      </c>
    </row>
    <row r="3576" spans="1:10" x14ac:dyDescent="0.25">
      <c r="A3576" s="167">
        <v>45535</v>
      </c>
      <c r="B3576">
        <v>37</v>
      </c>
      <c r="C3576" t="s">
        <v>146</v>
      </c>
      <c r="D3576">
        <v>0</v>
      </c>
      <c r="E3576">
        <v>0</v>
      </c>
      <c r="F3576">
        <v>0</v>
      </c>
      <c r="G3576">
        <f>SUMIF(C$2:C3576,Historico_y_Forms[[#This Row],[Proyecto]],D$2:D3576)</f>
        <v>195</v>
      </c>
      <c r="H3576">
        <f>SUMIF(C$2:C3576,Historico_y_Forms[[#This Row],[Proyecto]],F$2:F3576)</f>
        <v>1</v>
      </c>
      <c r="I357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576">
        <f>SUMIF(C$2:C3576,Historico_y_Forms[[#This Row],[Proyecto]],E$2:E3576)</f>
        <v>196</v>
      </c>
    </row>
    <row r="3577" spans="1:10" x14ac:dyDescent="0.25">
      <c r="A3577" s="167">
        <v>45535</v>
      </c>
      <c r="B3577">
        <v>6</v>
      </c>
      <c r="C3577" t="s">
        <v>127</v>
      </c>
      <c r="D3577">
        <v>0</v>
      </c>
      <c r="E3577">
        <v>0</v>
      </c>
      <c r="F3577">
        <v>0</v>
      </c>
      <c r="G3577">
        <f>SUMIF(C$2:C3577,Historico_y_Forms[[#This Row],[Proyecto]],D$2:D3577)</f>
        <v>224</v>
      </c>
      <c r="H3577">
        <f>SUMIF(C$2:C3577,Historico_y_Forms[[#This Row],[Proyecto]],F$2:F3577)</f>
        <v>44</v>
      </c>
      <c r="I357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7">
        <f>SUMIF(C$2:C3577,Historico_y_Forms[[#This Row],[Proyecto]],E$2:E3577)</f>
        <v>180</v>
      </c>
    </row>
    <row r="3578" spans="1:10" x14ac:dyDescent="0.25">
      <c r="A3578" s="167">
        <v>45535</v>
      </c>
      <c r="B3578">
        <v>5</v>
      </c>
      <c r="C3578" t="s">
        <v>125</v>
      </c>
      <c r="D3578">
        <v>0</v>
      </c>
      <c r="E3578">
        <v>0</v>
      </c>
      <c r="F3578">
        <v>0</v>
      </c>
      <c r="G3578">
        <f>SUMIF(C$2:C3578,Historico_y_Forms[[#This Row],[Proyecto]],D$2:D3578)</f>
        <v>247</v>
      </c>
      <c r="H3578">
        <f>SUMIF(C$2:C3578,Historico_y_Forms[[#This Row],[Proyecto]],F$2:F3578)</f>
        <v>31</v>
      </c>
      <c r="I357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78">
        <f>SUMIF(C$2:C3578,Historico_y_Forms[[#This Row],[Proyecto]],E$2:E3578)</f>
        <v>216</v>
      </c>
    </row>
    <row r="3579" spans="1:10" x14ac:dyDescent="0.25">
      <c r="A3579" s="167">
        <v>45535</v>
      </c>
      <c r="B3579">
        <v>38</v>
      </c>
      <c r="C3579" t="s">
        <v>147</v>
      </c>
      <c r="D3579">
        <v>0</v>
      </c>
      <c r="E3579">
        <v>0</v>
      </c>
      <c r="F3579">
        <v>0</v>
      </c>
      <c r="G3579">
        <f>SUMIF(C$2:C3579,Historico_y_Forms[[#This Row],[Proyecto]],D$2:D3579)</f>
        <v>196</v>
      </c>
      <c r="H3579">
        <f>SUMIF(C$2:C3579,Historico_y_Forms[[#This Row],[Proyecto]],F$2:F3579)</f>
        <v>5</v>
      </c>
      <c r="I357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579">
        <f>SUMIF(C$2:C3579,Historico_y_Forms[[#This Row],[Proyecto]],E$2:E3579)</f>
        <v>0</v>
      </c>
    </row>
    <row r="3580" spans="1:10" x14ac:dyDescent="0.25">
      <c r="A3580" s="167">
        <v>45535</v>
      </c>
      <c r="B3580">
        <v>4</v>
      </c>
      <c r="C3580" t="s">
        <v>126</v>
      </c>
      <c r="D3580">
        <v>0</v>
      </c>
      <c r="E3580">
        <v>0</v>
      </c>
      <c r="F3580">
        <v>0</v>
      </c>
      <c r="G3580">
        <f>SUMIF(C$2:C3580,Historico_y_Forms[[#This Row],[Proyecto]],D$2:D3580)</f>
        <v>289</v>
      </c>
      <c r="H3580">
        <f>SUMIF(C$2:C3580,Historico_y_Forms[[#This Row],[Proyecto]],F$2:F3580)</f>
        <v>49</v>
      </c>
      <c r="I358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80">
        <f>SUMIF(C$2:C3580,Historico_y_Forms[[#This Row],[Proyecto]],E$2:E3580)</f>
        <v>8791</v>
      </c>
    </row>
    <row r="3581" spans="1:10" x14ac:dyDescent="0.25">
      <c r="A3581" s="167">
        <v>45535</v>
      </c>
      <c r="B3581">
        <v>8</v>
      </c>
      <c r="C3581" t="s">
        <v>77</v>
      </c>
      <c r="D3581">
        <v>2</v>
      </c>
      <c r="E3581">
        <v>0</v>
      </c>
      <c r="F3581">
        <v>0</v>
      </c>
      <c r="G3581">
        <f>SUMIF(C$2:C3581,Historico_y_Forms[[#This Row],[Proyecto]],D$2:D3581)</f>
        <v>198</v>
      </c>
      <c r="H3581">
        <f>SUMIF(C$2:C3581,Historico_y_Forms[[#This Row],[Proyecto]],F$2:F3581)</f>
        <v>42</v>
      </c>
      <c r="I3581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81">
        <f>SUMIF(C$2:C3581,Historico_y_Forms[[#This Row],[Proyecto]],E$2:E3581)</f>
        <v>168</v>
      </c>
    </row>
    <row r="3582" spans="1:10" x14ac:dyDescent="0.25">
      <c r="A3582" s="167">
        <v>45535</v>
      </c>
      <c r="B3582">
        <v>18</v>
      </c>
      <c r="C3582" t="s">
        <v>152</v>
      </c>
      <c r="D3582">
        <v>0</v>
      </c>
      <c r="E3582">
        <v>0</v>
      </c>
      <c r="F3582">
        <v>0</v>
      </c>
      <c r="G3582">
        <f>SUMIF(C$2:C3582,Historico_y_Forms[[#This Row],[Proyecto]],D$2:D3582)</f>
        <v>174</v>
      </c>
      <c r="H3582">
        <f>SUMIF(C$2:C3582,Historico_y_Forms[[#This Row],[Proyecto]],F$2:F3582)</f>
        <v>10</v>
      </c>
      <c r="I358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82">
        <f>SUMIF(C$2:C3582,Historico_y_Forms[[#This Row],[Proyecto]],E$2:E3582)</f>
        <v>176</v>
      </c>
    </row>
    <row r="3583" spans="1:10" x14ac:dyDescent="0.25">
      <c r="A3583" s="167">
        <v>45535</v>
      </c>
      <c r="B3583">
        <v>19</v>
      </c>
      <c r="C3583" t="s">
        <v>138</v>
      </c>
      <c r="D3583">
        <v>0</v>
      </c>
      <c r="E3583">
        <v>0</v>
      </c>
      <c r="F3583">
        <v>0</v>
      </c>
      <c r="G3583">
        <f>SUMIF(C$2:C3583,Historico_y_Forms[[#This Row],[Proyecto]],D$2:D3583)</f>
        <v>202</v>
      </c>
      <c r="H3583">
        <f>SUMIF(C$2:C3583,Historico_y_Forms[[#This Row],[Proyecto]],F$2:F3583)</f>
        <v>26</v>
      </c>
      <c r="I35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83">
        <f>SUMIF(C$2:C3583,Historico_y_Forms[[#This Row],[Proyecto]],E$2:E3583)</f>
        <v>176</v>
      </c>
    </row>
    <row r="3584" spans="1:10" x14ac:dyDescent="0.25">
      <c r="A3584" s="167">
        <v>45535</v>
      </c>
      <c r="B3584">
        <v>20</v>
      </c>
      <c r="C3584" t="s">
        <v>88</v>
      </c>
      <c r="D3584">
        <v>4</v>
      </c>
      <c r="E3584">
        <v>1</v>
      </c>
      <c r="F3584">
        <v>0</v>
      </c>
      <c r="G3584">
        <f>SUMIF(C$2:C3584,Historico_y_Forms[[#This Row],[Proyecto]],D$2:D3584)</f>
        <v>230</v>
      </c>
      <c r="H3584">
        <f>SUMIF(C$2:C3584,Historico_y_Forms[[#This Row],[Proyecto]],F$2:F3584)</f>
        <v>60</v>
      </c>
      <c r="I3584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584">
        <f>SUMIF(C$2:C3584,Historico_y_Forms[[#This Row],[Proyecto]],E$2:E3584)</f>
        <v>176</v>
      </c>
    </row>
    <row r="3585" spans="1:10" x14ac:dyDescent="0.25">
      <c r="A3585" s="167">
        <v>45535</v>
      </c>
      <c r="B3585">
        <v>45</v>
      </c>
      <c r="C3585" t="s">
        <v>155</v>
      </c>
      <c r="D3585">
        <v>0</v>
      </c>
      <c r="E3585">
        <v>0</v>
      </c>
      <c r="F3585">
        <v>0</v>
      </c>
      <c r="G3585">
        <f>SUMIF(C$2:C3585,Historico_y_Forms[[#This Row],[Proyecto]],D$2:D3585)</f>
        <v>133</v>
      </c>
      <c r="H3585">
        <f>SUMIF(C$2:C3585,Historico_y_Forms[[#This Row],[Proyecto]],F$2:F3585)</f>
        <v>2</v>
      </c>
      <c r="I358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585">
        <f>SUMIF(C$2:C3585,Historico_y_Forms[[#This Row],[Proyecto]],E$2:E3585)</f>
        <v>0</v>
      </c>
    </row>
    <row r="3586" spans="1:10" x14ac:dyDescent="0.25">
      <c r="A3586" s="167">
        <v>45535</v>
      </c>
      <c r="B3586">
        <v>31</v>
      </c>
      <c r="C3586" t="s">
        <v>97</v>
      </c>
      <c r="D3586">
        <v>0</v>
      </c>
      <c r="E3586">
        <v>0</v>
      </c>
      <c r="F3586">
        <v>0</v>
      </c>
      <c r="G3586">
        <f>SUMIF(C$2:C3586,Historico_y_Forms[[#This Row],[Proyecto]],D$2:D3586)</f>
        <v>180</v>
      </c>
      <c r="H3586">
        <f>SUMIF(C$2:C3586,Historico_y_Forms[[#This Row],[Proyecto]],F$2:F3586)</f>
        <v>6</v>
      </c>
      <c r="I35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86">
        <f>SUMIF(C$2:C3586,Historico_y_Forms[[#This Row],[Proyecto]],E$2:E3586)</f>
        <v>182</v>
      </c>
    </row>
    <row r="3587" spans="1:10" x14ac:dyDescent="0.25">
      <c r="A3587" s="167">
        <v>45535</v>
      </c>
      <c r="B3587">
        <v>32</v>
      </c>
      <c r="C3587" t="s">
        <v>100</v>
      </c>
      <c r="D3587">
        <v>0</v>
      </c>
      <c r="E3587">
        <v>0</v>
      </c>
      <c r="F3587">
        <v>0</v>
      </c>
      <c r="G3587">
        <f>SUMIF(C$2:C3587,Historico_y_Forms[[#This Row],[Proyecto]],D$2:D3587)</f>
        <v>186</v>
      </c>
      <c r="H3587">
        <f>SUMIF(C$2:C3587,Historico_y_Forms[[#This Row],[Proyecto]],F$2:F3587)</f>
        <v>7</v>
      </c>
      <c r="I358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587">
        <f>SUMIF(C$2:C3587,Historico_y_Forms[[#This Row],[Proyecto]],E$2:E3587)</f>
        <v>182</v>
      </c>
    </row>
    <row r="3588" spans="1:10" x14ac:dyDescent="0.25">
      <c r="A3588" s="167">
        <v>45535</v>
      </c>
      <c r="B3588">
        <v>33</v>
      </c>
      <c r="C3588" t="s">
        <v>101</v>
      </c>
      <c r="D3588">
        <v>0</v>
      </c>
      <c r="E3588">
        <v>0</v>
      </c>
      <c r="F3588">
        <v>0</v>
      </c>
      <c r="G3588">
        <f>SUMIF(C$2:C3588,Historico_y_Forms[[#This Row],[Proyecto]],D$2:D3588)</f>
        <v>193</v>
      </c>
      <c r="H3588">
        <f>SUMIF(C$2:C3588,Historico_y_Forms[[#This Row],[Proyecto]],F$2:F3588)</f>
        <v>19</v>
      </c>
      <c r="I3588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88">
        <f>SUMIF(C$2:C3588,Historico_y_Forms[[#This Row],[Proyecto]],E$2:E3588)</f>
        <v>182</v>
      </c>
    </row>
    <row r="3589" spans="1:10" x14ac:dyDescent="0.25">
      <c r="A3589" s="167">
        <v>45535</v>
      </c>
      <c r="B3589">
        <v>34</v>
      </c>
      <c r="C3589" t="s">
        <v>102</v>
      </c>
      <c r="D3589">
        <v>0</v>
      </c>
      <c r="E3589">
        <v>0</v>
      </c>
      <c r="F3589">
        <v>0</v>
      </c>
      <c r="G3589">
        <f>SUMIF(C$2:C3589,Historico_y_Forms[[#This Row],[Proyecto]],D$2:D3589)</f>
        <v>208</v>
      </c>
      <c r="H3589">
        <f>SUMIF(C$2:C3589,Historico_y_Forms[[#This Row],[Proyecto]],F$2:F3589)</f>
        <v>24</v>
      </c>
      <c r="I358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589">
        <f>SUMIF(C$2:C3589,Historico_y_Forms[[#This Row],[Proyecto]],E$2:E3589)</f>
        <v>184</v>
      </c>
    </row>
    <row r="3590" spans="1:10" x14ac:dyDescent="0.25">
      <c r="A3590" s="167">
        <v>45535</v>
      </c>
      <c r="B3590">
        <v>29</v>
      </c>
      <c r="C3590" t="s">
        <v>32</v>
      </c>
      <c r="D3590">
        <v>0</v>
      </c>
      <c r="E3590">
        <v>6</v>
      </c>
      <c r="F3590">
        <v>1</v>
      </c>
      <c r="G3590">
        <f>SUMIF(C$2:C3590,Historico_y_Forms[[#This Row],[Proyecto]],D$2:D3590)</f>
        <v>102</v>
      </c>
      <c r="H3590">
        <f>SUMIF(C$2:C3590,Historico_y_Forms[[#This Row],[Proyecto]],F$2:F3590)</f>
        <v>2</v>
      </c>
      <c r="I3590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590">
        <f>SUMIF(C$2:C3590,Historico_y_Forms[[#This Row],[Proyecto]],E$2:E3590)</f>
        <v>78</v>
      </c>
    </row>
    <row r="3591" spans="1:10" x14ac:dyDescent="0.25">
      <c r="A3591" s="167">
        <v>45535</v>
      </c>
      <c r="B3591">
        <v>30</v>
      </c>
      <c r="C3591" t="s">
        <v>33</v>
      </c>
      <c r="D3591">
        <v>5</v>
      </c>
      <c r="E3591">
        <v>10</v>
      </c>
      <c r="F3591">
        <v>0</v>
      </c>
      <c r="G3591">
        <f>SUMIF(C$2:C3591,Historico_y_Forms[[#This Row],[Proyecto]],D$2:D3591)</f>
        <v>68</v>
      </c>
      <c r="H3591">
        <f>SUMIF(C$2:C3591,Historico_y_Forms[[#This Row],[Proyecto]],F$2:F3591)</f>
        <v>3</v>
      </c>
      <c r="I3591">
        <f>VLOOKUP(Historico_y_Forms[[#This Row],[Proyecto]],Dim_Proyectos[[#All],[Proyecto]:[Fecha de terminacion]],5,0)-Historico_y_Forms[[#This Row],[Ventas acumuladas]]+Historico_y_Forms[[#This Row],[Desistimientos acumulados]]</f>
        <v>91</v>
      </c>
      <c r="J3591">
        <f>SUMIF(C$2:C3591,Historico_y_Forms[[#This Row],[Proyecto]],E$2:E3591)</f>
        <v>80</v>
      </c>
    </row>
    <row r="3592" spans="1:10" x14ac:dyDescent="0.25">
      <c r="A3592" s="167">
        <v>45535</v>
      </c>
      <c r="B3592">
        <v>9</v>
      </c>
      <c r="C3592" t="s">
        <v>130</v>
      </c>
      <c r="D3592">
        <v>1</v>
      </c>
      <c r="E3592">
        <v>2</v>
      </c>
      <c r="F3592">
        <v>3</v>
      </c>
      <c r="G3592">
        <f>SUMIF(C$2:C3592,Historico_y_Forms[[#This Row],[Proyecto]],D$2:D3592)</f>
        <v>267</v>
      </c>
      <c r="H3592">
        <f>SUMIF(C$2:C3592,Historico_y_Forms[[#This Row],[Proyecto]],F$2:F3592)</f>
        <v>20</v>
      </c>
      <c r="I3592">
        <f>VLOOKUP(Historico_y_Forms[[#This Row],[Proyecto]],Dim_Proyectos[[#All],[Proyecto]:[Fecha de terminacion]],5,0)-Historico_y_Forms[[#This Row],[Ventas acumuladas]]+Historico_y_Forms[[#This Row],[Desistimientos acumulados]]</f>
        <v>101</v>
      </c>
      <c r="J3592">
        <f>SUMIF(C$2:C3592,Historico_y_Forms[[#This Row],[Proyecto]],E$2:E3592)</f>
        <v>308</v>
      </c>
    </row>
    <row r="3593" spans="1:10" x14ac:dyDescent="0.25">
      <c r="A3593" s="167">
        <v>45535</v>
      </c>
      <c r="B3593">
        <v>35</v>
      </c>
      <c r="C3593" t="s">
        <v>144</v>
      </c>
      <c r="D3593">
        <v>1</v>
      </c>
      <c r="E3593">
        <v>0</v>
      </c>
      <c r="F3593">
        <v>5</v>
      </c>
      <c r="G3593">
        <f>SUMIF(C$2:C3593,Historico_y_Forms[[#This Row],[Proyecto]],D$2:D3593)</f>
        <v>147</v>
      </c>
      <c r="H3593">
        <f>SUMIF(C$2:C3593,Historico_y_Forms[[#This Row],[Proyecto]],F$2:F3593)</f>
        <v>21</v>
      </c>
      <c r="I359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593">
        <f>SUMIF(C$2:C3593,Historico_y_Forms[[#This Row],[Proyecto]],E$2:E3593)</f>
        <v>150</v>
      </c>
    </row>
    <row r="3594" spans="1:10" x14ac:dyDescent="0.25">
      <c r="A3594" s="167">
        <v>45535</v>
      </c>
      <c r="B3594">
        <v>42</v>
      </c>
      <c r="C3594" t="s">
        <v>151</v>
      </c>
      <c r="D3594">
        <v>0</v>
      </c>
      <c r="E3594">
        <v>0</v>
      </c>
      <c r="F3594">
        <v>0</v>
      </c>
      <c r="G3594">
        <f>SUMIF(C$2:C3594,Historico_y_Forms[[#This Row],[Proyecto]],D$2:D3594)</f>
        <v>321</v>
      </c>
      <c r="H3594">
        <f>SUMIF(C$2:C3594,Historico_y_Forms[[#This Row],[Proyecto]],F$2:F3594)</f>
        <v>15</v>
      </c>
      <c r="I359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594">
        <f>SUMIF(C$2:C3594,Historico_y_Forms[[#This Row],[Proyecto]],E$2:E3594)</f>
        <v>250</v>
      </c>
    </row>
    <row r="3595" spans="1:10" x14ac:dyDescent="0.25">
      <c r="A3595" s="167">
        <v>45535</v>
      </c>
      <c r="B3595">
        <v>39</v>
      </c>
      <c r="C3595" t="s">
        <v>178</v>
      </c>
      <c r="D3595">
        <v>0</v>
      </c>
      <c r="E3595">
        <v>0</v>
      </c>
      <c r="F3595">
        <v>0</v>
      </c>
      <c r="G3595">
        <f>SUMIF(C$2:C3595,Historico_y_Forms[[#This Row],[Proyecto]],D$2:D3595)</f>
        <v>184</v>
      </c>
      <c r="H3595">
        <f>SUMIF(C$2:C3595,Historico_y_Forms[[#This Row],[Proyecto]],F$2:F3595)</f>
        <v>12</v>
      </c>
      <c r="I359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595">
        <f>SUMIF(C$2:C3595,Historico_y_Forms[[#This Row],[Proyecto]],E$2:E3595)</f>
        <v>149</v>
      </c>
    </row>
    <row r="3596" spans="1:10" x14ac:dyDescent="0.25">
      <c r="A3596" s="167">
        <v>45535</v>
      </c>
      <c r="B3596">
        <v>36</v>
      </c>
      <c r="C3596" t="s">
        <v>145</v>
      </c>
      <c r="D3596">
        <v>0</v>
      </c>
      <c r="E3596">
        <v>0</v>
      </c>
      <c r="F3596">
        <v>0</v>
      </c>
      <c r="G3596">
        <f>SUMIF(C$2:C3596,Historico_y_Forms[[#This Row],[Proyecto]],D$2:D3596)</f>
        <v>243</v>
      </c>
      <c r="H3596">
        <f>SUMIF(C$2:C3596,Historico_y_Forms[[#This Row],[Proyecto]],F$2:F3596)</f>
        <v>11</v>
      </c>
      <c r="I359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596">
        <f>SUMIF(C$2:C3596,Historico_y_Forms[[#This Row],[Proyecto]],E$2:E3596)</f>
        <v>240</v>
      </c>
    </row>
    <row r="3597" spans="1:10" x14ac:dyDescent="0.25">
      <c r="A3597" s="167">
        <v>45535</v>
      </c>
      <c r="B3597">
        <v>43</v>
      </c>
      <c r="C3597" t="s">
        <v>153</v>
      </c>
      <c r="D3597">
        <v>0</v>
      </c>
      <c r="E3597">
        <v>0</v>
      </c>
      <c r="F3597">
        <v>0</v>
      </c>
      <c r="G3597">
        <f>SUMIF(C$2:C3597,Historico_y_Forms[[#This Row],[Proyecto]],D$2:D3597)</f>
        <v>89</v>
      </c>
      <c r="H3597">
        <f>SUMIF(C$2:C3597,Historico_y_Forms[[#This Row],[Proyecto]],F$2:F3597)</f>
        <v>6</v>
      </c>
      <c r="I359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597">
        <f>SUMIF(C$2:C3597,Historico_y_Forms[[#This Row],[Proyecto]],E$2:E3597)</f>
        <v>24</v>
      </c>
    </row>
    <row r="3598" spans="1:10" x14ac:dyDescent="0.25">
      <c r="A3598" s="167">
        <v>45535</v>
      </c>
      <c r="B3598">
        <v>21</v>
      </c>
      <c r="C3598" t="s">
        <v>139</v>
      </c>
      <c r="D3598">
        <v>0</v>
      </c>
      <c r="E3598">
        <v>0</v>
      </c>
      <c r="F3598">
        <v>1</v>
      </c>
      <c r="G3598">
        <f>SUMIF(C$2:C3598,Historico_y_Forms[[#This Row],[Proyecto]],D$2:D3598)</f>
        <v>87</v>
      </c>
      <c r="H3598">
        <f>SUMIF(C$2:C3598,Historico_y_Forms[[#This Row],[Proyecto]],F$2:F3598)</f>
        <v>8</v>
      </c>
      <c r="I359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598">
        <f>SUMIF(C$2:C3598,Historico_y_Forms[[#This Row],[Proyecto]],E$2:E3598)</f>
        <v>86</v>
      </c>
    </row>
    <row r="3599" spans="1:10" x14ac:dyDescent="0.25">
      <c r="A3599" s="167">
        <v>45535</v>
      </c>
      <c r="B3599">
        <v>2</v>
      </c>
      <c r="C3599" t="s">
        <v>51</v>
      </c>
      <c r="D3599">
        <v>13</v>
      </c>
      <c r="E3599">
        <v>0</v>
      </c>
      <c r="F3599">
        <v>4</v>
      </c>
      <c r="G3599">
        <f>SUMIF(C$2:C3599,Historico_y_Forms[[#This Row],[Proyecto]],D$2:D3599)</f>
        <v>381</v>
      </c>
      <c r="H3599">
        <f>SUMIF(C$2:C3599,Historico_y_Forms[[#This Row],[Proyecto]],F$2:F3599)</f>
        <v>155</v>
      </c>
      <c r="I359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599">
        <f>SUMIF(C$2:C3599,Historico_y_Forms[[#This Row],[Proyecto]],E$2:E3599)</f>
        <v>228</v>
      </c>
    </row>
    <row r="3600" spans="1:10" x14ac:dyDescent="0.25">
      <c r="A3600" s="167">
        <v>45535</v>
      </c>
      <c r="B3600">
        <v>3</v>
      </c>
      <c r="C3600" t="s">
        <v>52</v>
      </c>
      <c r="D3600">
        <v>8</v>
      </c>
      <c r="E3600">
        <v>0</v>
      </c>
      <c r="F3600">
        <v>4</v>
      </c>
      <c r="G3600">
        <f>SUMIF(C$2:C3600,Historico_y_Forms[[#This Row],[Proyecto]],D$2:D3600)</f>
        <v>432</v>
      </c>
      <c r="H3600">
        <f>SUMIF(C$2:C3600,Historico_y_Forms[[#This Row],[Proyecto]],F$2:F3600)</f>
        <v>97</v>
      </c>
      <c r="I3600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600">
        <f>SUMIF(C$2:C3600,Historico_y_Forms[[#This Row],[Proyecto]],E$2:E3600)</f>
        <v>372</v>
      </c>
    </row>
    <row r="3601" spans="1:10" x14ac:dyDescent="0.25">
      <c r="A3601" s="167">
        <v>45535</v>
      </c>
      <c r="B3601">
        <v>1</v>
      </c>
      <c r="C3601" t="s">
        <v>50</v>
      </c>
      <c r="D3601">
        <v>0</v>
      </c>
      <c r="E3601">
        <v>0</v>
      </c>
      <c r="F3601">
        <v>0</v>
      </c>
      <c r="G3601">
        <f>SUMIF(C$2:C3601,Historico_y_Forms[[#This Row],[Proyecto]],D$2:D3601)</f>
        <v>616</v>
      </c>
      <c r="H3601">
        <f>SUMIF(C$2:C3601,Historico_y_Forms[[#This Row],[Proyecto]],F$2:F3601)</f>
        <v>124</v>
      </c>
      <c r="I36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01">
        <f>SUMIF(C$2:C3601,Historico_y_Forms[[#This Row],[Proyecto]],E$2:E3601)</f>
        <v>492</v>
      </c>
    </row>
    <row r="3602" spans="1:10" x14ac:dyDescent="0.25">
      <c r="A3602" s="167">
        <v>45565</v>
      </c>
      <c r="B3602">
        <v>22</v>
      </c>
      <c r="C3602" t="s">
        <v>140</v>
      </c>
      <c r="D3602">
        <v>0</v>
      </c>
      <c r="E3602">
        <v>0</v>
      </c>
      <c r="F3602">
        <v>0</v>
      </c>
      <c r="G3602">
        <f>SUMIF(C$2:C3602,Historico_y_Forms[[#This Row],[Proyecto]],D$2:D3602)</f>
        <v>42</v>
      </c>
      <c r="H3602">
        <f>SUMIF(C$2:C3602,Historico_y_Forms[[#This Row],[Proyecto]],F$2:F3602)</f>
        <v>42</v>
      </c>
      <c r="I360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02">
        <f>SUMIF(C$2:C3602,Historico_y_Forms[[#This Row],[Proyecto]],E$2:E3602)</f>
        <v>72</v>
      </c>
    </row>
    <row r="3603" spans="1:10" x14ac:dyDescent="0.25">
      <c r="A3603" s="167">
        <v>45565</v>
      </c>
      <c r="B3603">
        <v>16</v>
      </c>
      <c r="C3603" t="s">
        <v>136</v>
      </c>
      <c r="D3603">
        <v>0</v>
      </c>
      <c r="E3603">
        <v>0</v>
      </c>
      <c r="F3603">
        <v>0</v>
      </c>
      <c r="G3603">
        <f>SUMIF(C$2:C3603,Historico_y_Forms[[#This Row],[Proyecto]],D$2:D3603)</f>
        <v>32</v>
      </c>
      <c r="H3603">
        <f>SUMIF(C$2:C3603,Historico_y_Forms[[#This Row],[Proyecto]],F$2:F3603)</f>
        <v>1</v>
      </c>
      <c r="I360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603">
        <f>SUMIF(C$2:C3603,Historico_y_Forms[[#This Row],[Proyecto]],E$2:E3603)</f>
        <v>46</v>
      </c>
    </row>
    <row r="3604" spans="1:10" x14ac:dyDescent="0.25">
      <c r="A3604" s="167">
        <v>45565</v>
      </c>
      <c r="B3604">
        <v>17</v>
      </c>
      <c r="C3604" t="s">
        <v>137</v>
      </c>
      <c r="D3604">
        <v>0</v>
      </c>
      <c r="E3604">
        <v>0</v>
      </c>
      <c r="F3604">
        <v>0</v>
      </c>
      <c r="G3604">
        <f>SUMIF(C$2:C3604,Historico_y_Forms[[#This Row],[Proyecto]],D$2:D3604)</f>
        <v>19</v>
      </c>
      <c r="H3604">
        <f>SUMIF(C$2:C3604,Historico_y_Forms[[#This Row],[Proyecto]],F$2:F3604)</f>
        <v>0</v>
      </c>
      <c r="I360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604">
        <f>SUMIF(C$2:C3604,Historico_y_Forms[[#This Row],[Proyecto]],E$2:E3604)</f>
        <v>34</v>
      </c>
    </row>
    <row r="3605" spans="1:10" x14ac:dyDescent="0.25">
      <c r="A3605" s="167">
        <v>45565</v>
      </c>
      <c r="B3605">
        <v>11</v>
      </c>
      <c r="C3605" t="s">
        <v>131</v>
      </c>
      <c r="D3605">
        <v>3</v>
      </c>
      <c r="E3605">
        <v>0</v>
      </c>
      <c r="F3605">
        <v>0</v>
      </c>
      <c r="G3605">
        <f>SUMIF(C$2:C3605,Historico_y_Forms[[#This Row],[Proyecto]],D$2:D3605)</f>
        <v>716</v>
      </c>
      <c r="H3605">
        <f>SUMIF(C$2:C3605,Historico_y_Forms[[#This Row],[Proyecto]],F$2:F3605)</f>
        <v>265</v>
      </c>
      <c r="I3605">
        <f>VLOOKUP(Historico_y_Forms[[#This Row],[Proyecto]],Dim_Proyectos[[#All],[Proyecto]:[Fecha de terminacion]],5,0)-Historico_y_Forms[[#This Row],[Ventas acumuladas]]+Historico_y_Forms[[#This Row],[Desistimientos acumulados]]</f>
        <v>162</v>
      </c>
      <c r="J3605">
        <f>SUMIF(C$2:C3605,Historico_y_Forms[[#This Row],[Proyecto]],E$2:E3605)</f>
        <v>613</v>
      </c>
    </row>
    <row r="3606" spans="1:10" x14ac:dyDescent="0.25">
      <c r="A3606" s="167">
        <v>45565</v>
      </c>
      <c r="B3606">
        <v>40</v>
      </c>
      <c r="C3606" t="s">
        <v>149</v>
      </c>
      <c r="D3606">
        <v>0</v>
      </c>
      <c r="E3606">
        <v>0</v>
      </c>
      <c r="F3606">
        <v>0</v>
      </c>
      <c r="G3606">
        <f>SUMIF(C$2:C3606,Historico_y_Forms[[#This Row],[Proyecto]],D$2:D3606)</f>
        <v>396</v>
      </c>
      <c r="H3606">
        <f>SUMIF(C$2:C3606,Historico_y_Forms[[#This Row],[Proyecto]],F$2:F3606)</f>
        <v>0</v>
      </c>
      <c r="I36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06">
        <f>SUMIF(C$2:C3606,Historico_y_Forms[[#This Row],[Proyecto]],E$2:E3606)</f>
        <v>0</v>
      </c>
    </row>
    <row r="3607" spans="1:10" x14ac:dyDescent="0.25">
      <c r="A3607" s="167">
        <v>45565</v>
      </c>
      <c r="B3607">
        <v>12</v>
      </c>
      <c r="C3607" t="s">
        <v>132</v>
      </c>
      <c r="D3607">
        <v>0</v>
      </c>
      <c r="E3607">
        <v>0</v>
      </c>
      <c r="F3607">
        <v>0</v>
      </c>
      <c r="G3607">
        <f>SUMIF(C$2:C3607,Historico_y_Forms[[#This Row],[Proyecto]],D$2:D3607)</f>
        <v>211</v>
      </c>
      <c r="H3607">
        <f>SUMIF(C$2:C3607,Historico_y_Forms[[#This Row],[Proyecto]],F$2:F3607)</f>
        <v>21</v>
      </c>
      <c r="I360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07">
        <f>SUMIF(C$2:C3607,Historico_y_Forms[[#This Row],[Proyecto]],E$2:E3607)</f>
        <v>321</v>
      </c>
    </row>
    <row r="3608" spans="1:10" x14ac:dyDescent="0.25">
      <c r="A3608" s="167">
        <v>45565</v>
      </c>
      <c r="B3608">
        <v>13</v>
      </c>
      <c r="C3608" t="s">
        <v>133</v>
      </c>
      <c r="D3608">
        <v>0</v>
      </c>
      <c r="E3608">
        <v>0</v>
      </c>
      <c r="F3608">
        <v>4</v>
      </c>
      <c r="G3608">
        <f>SUMIF(C$2:C3608,Historico_y_Forms[[#This Row],[Proyecto]],D$2:D3608)</f>
        <v>409</v>
      </c>
      <c r="H3608">
        <f>SUMIF(C$2:C3608,Historico_y_Forms[[#This Row],[Proyecto]],F$2:F3608)</f>
        <v>128</v>
      </c>
      <c r="I3608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608">
        <f>SUMIF(C$2:C3608,Historico_y_Forms[[#This Row],[Proyecto]],E$2:E3608)</f>
        <v>299</v>
      </c>
    </row>
    <row r="3609" spans="1:10" x14ac:dyDescent="0.25">
      <c r="A3609" s="167">
        <v>45565</v>
      </c>
      <c r="B3609">
        <v>14</v>
      </c>
      <c r="C3609" t="s">
        <v>134</v>
      </c>
      <c r="D3609">
        <v>4</v>
      </c>
      <c r="E3609">
        <v>0</v>
      </c>
      <c r="F3609">
        <v>0</v>
      </c>
      <c r="G3609">
        <f>SUMIF(C$2:C3609,Historico_y_Forms[[#This Row],[Proyecto]],D$2:D3609)</f>
        <v>236</v>
      </c>
      <c r="H3609">
        <f>SUMIF(C$2:C3609,Historico_y_Forms[[#This Row],[Proyecto]],F$2:F3609)</f>
        <v>60</v>
      </c>
      <c r="I360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609">
        <f>SUMIF(C$2:C3609,Historico_y_Forms[[#This Row],[Proyecto]],E$2:E3609)</f>
        <v>180</v>
      </c>
    </row>
    <row r="3610" spans="1:10" x14ac:dyDescent="0.25">
      <c r="A3610" s="167">
        <v>45565</v>
      </c>
      <c r="B3610">
        <v>15</v>
      </c>
      <c r="C3610" t="s">
        <v>135</v>
      </c>
      <c r="D3610">
        <v>11</v>
      </c>
      <c r="E3610">
        <v>10</v>
      </c>
      <c r="F3610">
        <v>0</v>
      </c>
      <c r="G3610">
        <f>SUMIF(C$2:C3610,Historico_y_Forms[[#This Row],[Proyecto]],D$2:D3610)</f>
        <v>272</v>
      </c>
      <c r="H3610">
        <f>SUMIF(C$2:C3610,Historico_y_Forms[[#This Row],[Proyecto]],F$2:F3610)</f>
        <v>30</v>
      </c>
      <c r="I3610">
        <f>VLOOKUP(Historico_y_Forms[[#This Row],[Proyecto]],Dim_Proyectos[[#All],[Proyecto]:[Fecha de terminacion]],5,0)-Historico_y_Forms[[#This Row],[Ventas acumuladas]]+Historico_y_Forms[[#This Row],[Desistimientos acumulados]]</f>
        <v>62</v>
      </c>
      <c r="J3610">
        <f>SUMIF(C$2:C3610,Historico_y_Forms[[#This Row],[Proyecto]],E$2:E3610)</f>
        <v>297</v>
      </c>
    </row>
    <row r="3611" spans="1:10" x14ac:dyDescent="0.25">
      <c r="A3611" s="167">
        <v>45565</v>
      </c>
      <c r="B3611">
        <v>41</v>
      </c>
      <c r="C3611" t="s">
        <v>150</v>
      </c>
      <c r="D3611">
        <v>0</v>
      </c>
      <c r="E3611">
        <v>0</v>
      </c>
      <c r="F3611">
        <v>0</v>
      </c>
      <c r="G3611">
        <f>SUMIF(C$2:C3611,Historico_y_Forms[[#This Row],[Proyecto]],D$2:D3611)</f>
        <v>158</v>
      </c>
      <c r="H3611">
        <f>SUMIF(C$2:C3611,Historico_y_Forms[[#This Row],[Proyecto]],F$2:F3611)</f>
        <v>2</v>
      </c>
      <c r="I36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1">
        <f>SUMIF(C$2:C3611,Historico_y_Forms[[#This Row],[Proyecto]],E$2:E3611)</f>
        <v>156</v>
      </c>
    </row>
    <row r="3612" spans="1:10" x14ac:dyDescent="0.25">
      <c r="A3612" s="167">
        <v>45565</v>
      </c>
      <c r="B3612">
        <v>10</v>
      </c>
      <c r="C3612" t="s">
        <v>81</v>
      </c>
      <c r="D3612">
        <v>2</v>
      </c>
      <c r="E3612">
        <v>0</v>
      </c>
      <c r="F3612">
        <v>0</v>
      </c>
      <c r="G3612">
        <f>SUMIF(C$2:C3612,Historico_y_Forms[[#This Row],[Proyecto]],D$2:D3612)</f>
        <v>239</v>
      </c>
      <c r="H3612">
        <f>SUMIF(C$2:C3612,Historico_y_Forms[[#This Row],[Proyecto]],F$2:F3612)</f>
        <v>64</v>
      </c>
      <c r="I3612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612">
        <f>SUMIF(C$2:C3612,Historico_y_Forms[[#This Row],[Proyecto]],E$2:E3612)</f>
        <v>190</v>
      </c>
    </row>
    <row r="3613" spans="1:10" x14ac:dyDescent="0.25">
      <c r="A3613" s="167">
        <v>45565</v>
      </c>
      <c r="B3613">
        <v>23</v>
      </c>
      <c r="C3613" t="s">
        <v>142</v>
      </c>
      <c r="D3613">
        <v>0</v>
      </c>
      <c r="E3613">
        <v>0</v>
      </c>
      <c r="F3613">
        <v>0</v>
      </c>
      <c r="G3613">
        <f>SUMIF(C$2:C3613,Historico_y_Forms[[#This Row],[Proyecto]],D$2:D3613)</f>
        <v>105</v>
      </c>
      <c r="H3613">
        <f>SUMIF(C$2:C3613,Historico_y_Forms[[#This Row],[Proyecto]],F$2:F3613)</f>
        <v>4</v>
      </c>
      <c r="I361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13">
        <f>SUMIF(C$2:C3613,Historico_y_Forms[[#This Row],[Proyecto]],E$2:E3613)</f>
        <v>0</v>
      </c>
    </row>
    <row r="3614" spans="1:10" x14ac:dyDescent="0.25">
      <c r="A3614" s="167">
        <v>45565</v>
      </c>
      <c r="B3614">
        <v>24</v>
      </c>
      <c r="C3614" t="s">
        <v>143</v>
      </c>
      <c r="D3614">
        <v>0</v>
      </c>
      <c r="E3614">
        <v>0</v>
      </c>
      <c r="F3614">
        <v>0</v>
      </c>
      <c r="G3614">
        <f>SUMIF(C$2:C3614,Historico_y_Forms[[#This Row],[Proyecto]],D$2:D3614)</f>
        <v>125</v>
      </c>
      <c r="H3614">
        <f>SUMIF(C$2:C3614,Historico_y_Forms[[#This Row],[Proyecto]],F$2:F3614)</f>
        <v>23</v>
      </c>
      <c r="I36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4">
        <f>SUMIF(C$2:C3614,Historico_y_Forms[[#This Row],[Proyecto]],E$2:E3614)</f>
        <v>102</v>
      </c>
    </row>
    <row r="3615" spans="1:10" x14ac:dyDescent="0.25">
      <c r="A3615" s="167">
        <v>45565</v>
      </c>
      <c r="B3615">
        <v>25</v>
      </c>
      <c r="C3615" t="s">
        <v>92</v>
      </c>
      <c r="D3615">
        <v>1</v>
      </c>
      <c r="E3615">
        <v>3</v>
      </c>
      <c r="F3615">
        <v>0</v>
      </c>
      <c r="G3615">
        <f>SUMIF(C$2:C3615,Historico_y_Forms[[#This Row],[Proyecto]],D$2:D3615)</f>
        <v>95</v>
      </c>
      <c r="H3615">
        <f>SUMIF(C$2:C3615,Historico_y_Forms[[#This Row],[Proyecto]],F$2:F3615)</f>
        <v>4</v>
      </c>
      <c r="I3615">
        <f>VLOOKUP(Historico_y_Forms[[#This Row],[Proyecto]],Dim_Proyectos[[#All],[Proyecto]:[Fecha de terminacion]],5,0)-Historico_y_Forms[[#This Row],[Ventas acumuladas]]+Historico_y_Forms[[#This Row],[Desistimientos acumulados]]</f>
        <v>29</v>
      </c>
      <c r="J3615">
        <f>SUMIF(C$2:C3615,Historico_y_Forms[[#This Row],[Proyecto]],E$2:E3615)</f>
        <v>91</v>
      </c>
    </row>
    <row r="3616" spans="1:10" x14ac:dyDescent="0.25">
      <c r="A3616" s="167">
        <v>45565</v>
      </c>
      <c r="B3616">
        <v>26</v>
      </c>
      <c r="C3616" t="s">
        <v>141</v>
      </c>
      <c r="D3616">
        <v>0</v>
      </c>
      <c r="E3616">
        <v>1</v>
      </c>
      <c r="F3616">
        <v>0</v>
      </c>
      <c r="G3616">
        <f>SUMIF(C$2:C3616,Historico_y_Forms[[#This Row],[Proyecto]],D$2:D3616)</f>
        <v>123</v>
      </c>
      <c r="H3616">
        <f>SUMIF(C$2:C3616,Historico_y_Forms[[#This Row],[Proyecto]],F$2:F3616)</f>
        <v>3</v>
      </c>
      <c r="I36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6">
        <f>SUMIF(C$2:C3616,Historico_y_Forms[[#This Row],[Proyecto]],E$2:E3616)</f>
        <v>118</v>
      </c>
    </row>
    <row r="3617" spans="1:10" x14ac:dyDescent="0.25">
      <c r="A3617" s="167">
        <v>45565</v>
      </c>
      <c r="B3617">
        <v>7</v>
      </c>
      <c r="C3617" t="s">
        <v>128</v>
      </c>
      <c r="D3617">
        <v>0</v>
      </c>
      <c r="E3617">
        <v>0</v>
      </c>
      <c r="F3617">
        <v>0</v>
      </c>
      <c r="G3617">
        <f>SUMIF(C$2:C3617,Historico_y_Forms[[#This Row],[Proyecto]],D$2:D3617)</f>
        <v>186</v>
      </c>
      <c r="H3617">
        <f>SUMIF(C$2:C3617,Historico_y_Forms[[#This Row],[Proyecto]],F$2:F3617)</f>
        <v>26</v>
      </c>
      <c r="I361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17">
        <f>SUMIF(C$2:C3617,Historico_y_Forms[[#This Row],[Proyecto]],E$2:E3617)</f>
        <v>160</v>
      </c>
    </row>
    <row r="3618" spans="1:10" x14ac:dyDescent="0.25">
      <c r="A3618" s="167">
        <v>45565</v>
      </c>
      <c r="B3618">
        <v>27</v>
      </c>
      <c r="C3618" t="s">
        <v>30</v>
      </c>
      <c r="D3618">
        <v>3</v>
      </c>
      <c r="E3618">
        <v>4</v>
      </c>
      <c r="F3618">
        <v>0</v>
      </c>
      <c r="G3618">
        <f>SUMIF(C$2:C3618,Historico_y_Forms[[#This Row],[Proyecto]],D$2:D3618)</f>
        <v>57</v>
      </c>
      <c r="H3618">
        <f>SUMIF(C$2:C3618,Historico_y_Forms[[#This Row],[Proyecto]],F$2:F3618)</f>
        <v>2</v>
      </c>
      <c r="I3618">
        <f>VLOOKUP(Historico_y_Forms[[#This Row],[Proyecto]],Dim_Proyectos[[#All],[Proyecto]:[Fecha de terminacion]],5,0)-Historico_y_Forms[[#This Row],[Ventas acumuladas]]+Historico_y_Forms[[#This Row],[Desistimientos acumulados]]</f>
        <v>75</v>
      </c>
      <c r="J3618">
        <f>SUMIF(C$2:C3618,Historico_y_Forms[[#This Row],[Proyecto]],E$2:E3618)</f>
        <v>63</v>
      </c>
    </row>
    <row r="3619" spans="1:10" x14ac:dyDescent="0.25">
      <c r="A3619" s="167">
        <v>45565</v>
      </c>
      <c r="B3619">
        <v>28</v>
      </c>
      <c r="C3619" t="s">
        <v>31</v>
      </c>
      <c r="D3619">
        <v>3</v>
      </c>
      <c r="E3619">
        <v>4</v>
      </c>
      <c r="F3619">
        <v>0</v>
      </c>
      <c r="G3619">
        <f>SUMIF(C$2:C3619,Historico_y_Forms[[#This Row],[Proyecto]],D$2:D3619)</f>
        <v>13</v>
      </c>
      <c r="H3619">
        <f>SUMIF(C$2:C3619,Historico_y_Forms[[#This Row],[Proyecto]],F$2:F3619)</f>
        <v>0</v>
      </c>
      <c r="I3619">
        <f>VLOOKUP(Historico_y_Forms[[#This Row],[Proyecto]],Dim_Proyectos[[#All],[Proyecto]:[Fecha de terminacion]],5,0)-Historico_y_Forms[[#This Row],[Ventas acumuladas]]+Historico_y_Forms[[#This Row],[Desistimientos acumulados]]</f>
        <v>117</v>
      </c>
      <c r="J3619">
        <f>SUMIF(C$2:C3619,Historico_y_Forms[[#This Row],[Proyecto]],E$2:E3619)</f>
        <v>22</v>
      </c>
    </row>
    <row r="3620" spans="1:10" x14ac:dyDescent="0.25">
      <c r="A3620" s="167">
        <v>45565</v>
      </c>
      <c r="B3620">
        <v>44</v>
      </c>
      <c r="C3620" t="s">
        <v>154</v>
      </c>
      <c r="D3620">
        <v>0</v>
      </c>
      <c r="E3620">
        <v>0</v>
      </c>
      <c r="F3620">
        <v>0</v>
      </c>
      <c r="G3620">
        <f>SUMIF(C$2:C3620,Historico_y_Forms[[#This Row],[Proyecto]],D$2:D3620)</f>
        <v>100</v>
      </c>
      <c r="H3620">
        <f>SUMIF(C$2:C3620,Historico_y_Forms[[#This Row],[Proyecto]],F$2:F3620)</f>
        <v>11</v>
      </c>
      <c r="I362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20">
        <f>SUMIF(C$2:C3620,Historico_y_Forms[[#This Row],[Proyecto]],E$2:E3620)</f>
        <v>96</v>
      </c>
    </row>
    <row r="3621" spans="1:10" x14ac:dyDescent="0.25">
      <c r="A3621" s="167">
        <v>45565</v>
      </c>
      <c r="B3621">
        <v>37</v>
      </c>
      <c r="C3621" t="s">
        <v>146</v>
      </c>
      <c r="D3621">
        <v>0</v>
      </c>
      <c r="E3621">
        <v>0</v>
      </c>
      <c r="F3621">
        <v>0</v>
      </c>
      <c r="G3621">
        <f>SUMIF(C$2:C3621,Historico_y_Forms[[#This Row],[Proyecto]],D$2:D3621)</f>
        <v>195</v>
      </c>
      <c r="H3621">
        <f>SUMIF(C$2:C3621,Historico_y_Forms[[#This Row],[Proyecto]],F$2:F3621)</f>
        <v>1</v>
      </c>
      <c r="I362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621">
        <f>SUMIF(C$2:C3621,Historico_y_Forms[[#This Row],[Proyecto]],E$2:E3621)</f>
        <v>196</v>
      </c>
    </row>
    <row r="3622" spans="1:10" x14ac:dyDescent="0.25">
      <c r="A3622" s="167">
        <v>45565</v>
      </c>
      <c r="B3622">
        <v>6</v>
      </c>
      <c r="C3622" t="s">
        <v>127</v>
      </c>
      <c r="D3622">
        <v>0</v>
      </c>
      <c r="E3622">
        <v>0</v>
      </c>
      <c r="F3622">
        <v>0</v>
      </c>
      <c r="G3622">
        <f>SUMIF(C$2:C3622,Historico_y_Forms[[#This Row],[Proyecto]],D$2:D3622)</f>
        <v>224</v>
      </c>
      <c r="H3622">
        <f>SUMIF(C$2:C3622,Historico_y_Forms[[#This Row],[Proyecto]],F$2:F3622)</f>
        <v>44</v>
      </c>
      <c r="I362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2">
        <f>SUMIF(C$2:C3622,Historico_y_Forms[[#This Row],[Proyecto]],E$2:E3622)</f>
        <v>180</v>
      </c>
    </row>
    <row r="3623" spans="1:10" x14ac:dyDescent="0.25">
      <c r="A3623" s="167">
        <v>45565</v>
      </c>
      <c r="B3623">
        <v>5</v>
      </c>
      <c r="C3623" t="s">
        <v>125</v>
      </c>
      <c r="D3623">
        <v>0</v>
      </c>
      <c r="E3623">
        <v>0</v>
      </c>
      <c r="F3623">
        <v>0</v>
      </c>
      <c r="G3623">
        <f>SUMIF(C$2:C3623,Historico_y_Forms[[#This Row],[Proyecto]],D$2:D3623)</f>
        <v>247</v>
      </c>
      <c r="H3623">
        <f>SUMIF(C$2:C3623,Historico_y_Forms[[#This Row],[Proyecto]],F$2:F3623)</f>
        <v>31</v>
      </c>
      <c r="I36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3">
        <f>SUMIF(C$2:C3623,Historico_y_Forms[[#This Row],[Proyecto]],E$2:E3623)</f>
        <v>216</v>
      </c>
    </row>
    <row r="3624" spans="1:10" x14ac:dyDescent="0.25">
      <c r="A3624" s="167">
        <v>45565</v>
      </c>
      <c r="B3624">
        <v>38</v>
      </c>
      <c r="C3624" t="s">
        <v>147</v>
      </c>
      <c r="D3624">
        <v>0</v>
      </c>
      <c r="E3624">
        <v>0</v>
      </c>
      <c r="F3624">
        <v>0</v>
      </c>
      <c r="G3624">
        <f>SUMIF(C$2:C3624,Historico_y_Forms[[#This Row],[Proyecto]],D$2:D3624)</f>
        <v>196</v>
      </c>
      <c r="H3624">
        <f>SUMIF(C$2:C3624,Historico_y_Forms[[#This Row],[Proyecto]],F$2:F3624)</f>
        <v>5</v>
      </c>
      <c r="I362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24">
        <f>SUMIF(C$2:C3624,Historico_y_Forms[[#This Row],[Proyecto]],E$2:E3624)</f>
        <v>0</v>
      </c>
    </row>
    <row r="3625" spans="1:10" x14ac:dyDescent="0.25">
      <c r="A3625" s="167">
        <v>45565</v>
      </c>
      <c r="B3625">
        <v>4</v>
      </c>
      <c r="C3625" t="s">
        <v>126</v>
      </c>
      <c r="D3625">
        <v>0</v>
      </c>
      <c r="E3625">
        <v>0</v>
      </c>
      <c r="F3625">
        <v>0</v>
      </c>
      <c r="G3625">
        <f>SUMIF(C$2:C3625,Historico_y_Forms[[#This Row],[Proyecto]],D$2:D3625)</f>
        <v>289</v>
      </c>
      <c r="H3625">
        <f>SUMIF(C$2:C3625,Historico_y_Forms[[#This Row],[Proyecto]],F$2:F3625)</f>
        <v>49</v>
      </c>
      <c r="I362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5">
        <f>SUMIF(C$2:C3625,Historico_y_Forms[[#This Row],[Proyecto]],E$2:E3625)</f>
        <v>8791</v>
      </c>
    </row>
    <row r="3626" spans="1:10" x14ac:dyDescent="0.25">
      <c r="A3626" s="167">
        <v>45565</v>
      </c>
      <c r="B3626">
        <v>8</v>
      </c>
      <c r="C3626" t="s">
        <v>77</v>
      </c>
      <c r="D3626">
        <v>2</v>
      </c>
      <c r="E3626">
        <v>0</v>
      </c>
      <c r="F3626">
        <v>0</v>
      </c>
      <c r="G3626">
        <f>SUMIF(C$2:C3626,Historico_y_Forms[[#This Row],[Proyecto]],D$2:D3626)</f>
        <v>200</v>
      </c>
      <c r="H3626">
        <f>SUMIF(C$2:C3626,Historico_y_Forms[[#This Row],[Proyecto]],F$2:F3626)</f>
        <v>42</v>
      </c>
      <c r="I3626">
        <f>VLOOKUP(Historico_y_Forms[[#This Row],[Proyecto]],Dim_Proyectos[[#All],[Proyecto]:[Fecha de terminacion]],5,0)-Historico_y_Forms[[#This Row],[Ventas acumuladas]]+Historico_y_Forms[[#This Row],[Desistimientos acumulados]]</f>
        <v>10</v>
      </c>
      <c r="J3626">
        <f>SUMIF(C$2:C3626,Historico_y_Forms[[#This Row],[Proyecto]],E$2:E3626)</f>
        <v>168</v>
      </c>
    </row>
    <row r="3627" spans="1:10" x14ac:dyDescent="0.25">
      <c r="A3627" s="167">
        <v>45565</v>
      </c>
      <c r="B3627">
        <v>18</v>
      </c>
      <c r="C3627" t="s">
        <v>152</v>
      </c>
      <c r="D3627">
        <v>0</v>
      </c>
      <c r="E3627">
        <v>0</v>
      </c>
      <c r="F3627">
        <v>0</v>
      </c>
      <c r="G3627">
        <f>SUMIF(C$2:C3627,Historico_y_Forms[[#This Row],[Proyecto]],D$2:D3627)</f>
        <v>174</v>
      </c>
      <c r="H3627">
        <f>SUMIF(C$2:C3627,Historico_y_Forms[[#This Row],[Proyecto]],F$2:F3627)</f>
        <v>10</v>
      </c>
      <c r="I362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27">
        <f>SUMIF(C$2:C3627,Historico_y_Forms[[#This Row],[Proyecto]],E$2:E3627)</f>
        <v>176</v>
      </c>
    </row>
    <row r="3628" spans="1:10" x14ac:dyDescent="0.25">
      <c r="A3628" s="167">
        <v>45565</v>
      </c>
      <c r="B3628">
        <v>19</v>
      </c>
      <c r="C3628" t="s">
        <v>138</v>
      </c>
      <c r="D3628">
        <v>0</v>
      </c>
      <c r="E3628">
        <v>0</v>
      </c>
      <c r="F3628">
        <v>0</v>
      </c>
      <c r="G3628">
        <f>SUMIF(C$2:C3628,Historico_y_Forms[[#This Row],[Proyecto]],D$2:D3628)</f>
        <v>202</v>
      </c>
      <c r="H3628">
        <f>SUMIF(C$2:C3628,Historico_y_Forms[[#This Row],[Proyecto]],F$2:F3628)</f>
        <v>26</v>
      </c>
      <c r="I36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28">
        <f>SUMIF(C$2:C3628,Historico_y_Forms[[#This Row],[Proyecto]],E$2:E3628)</f>
        <v>176</v>
      </c>
    </row>
    <row r="3629" spans="1:10" x14ac:dyDescent="0.25">
      <c r="A3629" s="167">
        <v>45565</v>
      </c>
      <c r="B3629">
        <v>20</v>
      </c>
      <c r="C3629" t="s">
        <v>88</v>
      </c>
      <c r="D3629">
        <v>2</v>
      </c>
      <c r="E3629">
        <v>1</v>
      </c>
      <c r="F3629">
        <v>0</v>
      </c>
      <c r="G3629">
        <f>SUMIF(C$2:C3629,Historico_y_Forms[[#This Row],[Proyecto]],D$2:D3629)</f>
        <v>232</v>
      </c>
      <c r="H3629">
        <f>SUMIF(C$2:C3629,Historico_y_Forms[[#This Row],[Proyecto]],F$2:F3629)</f>
        <v>60</v>
      </c>
      <c r="I3629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29">
        <f>SUMIF(C$2:C3629,Historico_y_Forms[[#This Row],[Proyecto]],E$2:E3629)</f>
        <v>177</v>
      </c>
    </row>
    <row r="3630" spans="1:10" x14ac:dyDescent="0.25">
      <c r="A3630" s="167">
        <v>45565</v>
      </c>
      <c r="B3630">
        <v>45</v>
      </c>
      <c r="C3630" t="s">
        <v>155</v>
      </c>
      <c r="D3630">
        <v>0</v>
      </c>
      <c r="E3630">
        <v>0</v>
      </c>
      <c r="F3630">
        <v>0</v>
      </c>
      <c r="G3630">
        <f>SUMIF(C$2:C3630,Historico_y_Forms[[#This Row],[Proyecto]],D$2:D3630)</f>
        <v>133</v>
      </c>
      <c r="H3630">
        <f>SUMIF(C$2:C3630,Historico_y_Forms[[#This Row],[Proyecto]],F$2:F3630)</f>
        <v>2</v>
      </c>
      <c r="I363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630">
        <f>SUMIF(C$2:C3630,Historico_y_Forms[[#This Row],[Proyecto]],E$2:E3630)</f>
        <v>0</v>
      </c>
    </row>
    <row r="3631" spans="1:10" x14ac:dyDescent="0.25">
      <c r="A3631" s="167">
        <v>45565</v>
      </c>
      <c r="B3631">
        <v>31</v>
      </c>
      <c r="C3631" t="s">
        <v>97</v>
      </c>
      <c r="D3631">
        <v>0</v>
      </c>
      <c r="E3631">
        <v>0</v>
      </c>
      <c r="F3631">
        <v>0</v>
      </c>
      <c r="G3631">
        <f>SUMIF(C$2:C3631,Historico_y_Forms[[#This Row],[Proyecto]],D$2:D3631)</f>
        <v>180</v>
      </c>
      <c r="H3631">
        <f>SUMIF(C$2:C3631,Historico_y_Forms[[#This Row],[Proyecto]],F$2:F3631)</f>
        <v>6</v>
      </c>
      <c r="I36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31">
        <f>SUMIF(C$2:C3631,Historico_y_Forms[[#This Row],[Proyecto]],E$2:E3631)</f>
        <v>182</v>
      </c>
    </row>
    <row r="3632" spans="1:10" x14ac:dyDescent="0.25">
      <c r="A3632" s="167">
        <v>45565</v>
      </c>
      <c r="B3632">
        <v>32</v>
      </c>
      <c r="C3632" t="s">
        <v>100</v>
      </c>
      <c r="D3632">
        <v>0</v>
      </c>
      <c r="E3632">
        <v>0</v>
      </c>
      <c r="F3632">
        <v>0</v>
      </c>
      <c r="G3632">
        <f>SUMIF(C$2:C3632,Historico_y_Forms[[#This Row],[Proyecto]],D$2:D3632)</f>
        <v>186</v>
      </c>
      <c r="H3632">
        <f>SUMIF(C$2:C3632,Historico_y_Forms[[#This Row],[Proyecto]],F$2:F3632)</f>
        <v>7</v>
      </c>
      <c r="I363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632">
        <f>SUMIF(C$2:C3632,Historico_y_Forms[[#This Row],[Proyecto]],E$2:E3632)</f>
        <v>182</v>
      </c>
    </row>
    <row r="3633" spans="1:10" x14ac:dyDescent="0.25">
      <c r="A3633" s="167">
        <v>45565</v>
      </c>
      <c r="B3633">
        <v>33</v>
      </c>
      <c r="C3633" t="s">
        <v>101</v>
      </c>
      <c r="D3633">
        <v>0</v>
      </c>
      <c r="E3633">
        <v>0</v>
      </c>
      <c r="F3633">
        <v>0</v>
      </c>
      <c r="G3633">
        <f>SUMIF(C$2:C3633,Historico_y_Forms[[#This Row],[Proyecto]],D$2:D3633)</f>
        <v>193</v>
      </c>
      <c r="H3633">
        <f>SUMIF(C$2:C3633,Historico_y_Forms[[#This Row],[Proyecto]],F$2:F3633)</f>
        <v>19</v>
      </c>
      <c r="I363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33">
        <f>SUMIF(C$2:C3633,Historico_y_Forms[[#This Row],[Proyecto]],E$2:E3633)</f>
        <v>182</v>
      </c>
    </row>
    <row r="3634" spans="1:10" x14ac:dyDescent="0.25">
      <c r="A3634" s="167">
        <v>45565</v>
      </c>
      <c r="B3634">
        <v>34</v>
      </c>
      <c r="C3634" t="s">
        <v>102</v>
      </c>
      <c r="D3634">
        <v>0</v>
      </c>
      <c r="E3634">
        <v>0</v>
      </c>
      <c r="F3634">
        <v>0</v>
      </c>
      <c r="G3634">
        <f>SUMIF(C$2:C3634,Historico_y_Forms[[#This Row],[Proyecto]],D$2:D3634)</f>
        <v>208</v>
      </c>
      <c r="H3634">
        <f>SUMIF(C$2:C3634,Historico_y_Forms[[#This Row],[Proyecto]],F$2:F3634)</f>
        <v>24</v>
      </c>
      <c r="I363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34">
        <f>SUMIF(C$2:C3634,Historico_y_Forms[[#This Row],[Proyecto]],E$2:E3634)</f>
        <v>184</v>
      </c>
    </row>
    <row r="3635" spans="1:10" x14ac:dyDescent="0.25">
      <c r="A3635" s="167">
        <v>45565</v>
      </c>
      <c r="B3635">
        <v>29</v>
      </c>
      <c r="C3635" t="s">
        <v>32</v>
      </c>
      <c r="D3635">
        <v>0</v>
      </c>
      <c r="E3635">
        <v>6</v>
      </c>
      <c r="F3635">
        <v>0</v>
      </c>
      <c r="G3635">
        <f>SUMIF(C$2:C3635,Historico_y_Forms[[#This Row],[Proyecto]],D$2:D3635)</f>
        <v>102</v>
      </c>
      <c r="H3635">
        <f>SUMIF(C$2:C3635,Historico_y_Forms[[#This Row],[Proyecto]],F$2:F3635)</f>
        <v>2</v>
      </c>
      <c r="I3635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635">
        <f>SUMIF(C$2:C3635,Historico_y_Forms[[#This Row],[Proyecto]],E$2:E3635)</f>
        <v>84</v>
      </c>
    </row>
    <row r="3636" spans="1:10" x14ac:dyDescent="0.25">
      <c r="A3636" s="167">
        <v>45565</v>
      </c>
      <c r="B3636">
        <v>30</v>
      </c>
      <c r="C3636" t="s">
        <v>33</v>
      </c>
      <c r="D3636">
        <v>4</v>
      </c>
      <c r="E3636">
        <v>10</v>
      </c>
      <c r="F3636">
        <v>1</v>
      </c>
      <c r="G3636">
        <f>SUMIF(C$2:C3636,Historico_y_Forms[[#This Row],[Proyecto]],D$2:D3636)</f>
        <v>72</v>
      </c>
      <c r="H3636">
        <f>SUMIF(C$2:C3636,Historico_y_Forms[[#This Row],[Proyecto]],F$2:F3636)</f>
        <v>4</v>
      </c>
      <c r="I3636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3636">
        <f>SUMIF(C$2:C3636,Historico_y_Forms[[#This Row],[Proyecto]],E$2:E3636)</f>
        <v>90</v>
      </c>
    </row>
    <row r="3637" spans="1:10" x14ac:dyDescent="0.25">
      <c r="A3637" s="167">
        <v>45565</v>
      </c>
      <c r="B3637">
        <v>9</v>
      </c>
      <c r="C3637" t="s">
        <v>130</v>
      </c>
      <c r="D3637">
        <v>6</v>
      </c>
      <c r="E3637">
        <v>2</v>
      </c>
      <c r="F3637">
        <v>0</v>
      </c>
      <c r="G3637">
        <f>SUMIF(C$2:C3637,Historico_y_Forms[[#This Row],[Proyecto]],D$2:D3637)</f>
        <v>273</v>
      </c>
      <c r="H3637">
        <f>SUMIF(C$2:C3637,Historico_y_Forms[[#This Row],[Proyecto]],F$2:F3637)</f>
        <v>20</v>
      </c>
      <c r="I3637">
        <f>VLOOKUP(Historico_y_Forms[[#This Row],[Proyecto]],Dim_Proyectos[[#All],[Proyecto]:[Fecha de terminacion]],5,0)-Historico_y_Forms[[#This Row],[Ventas acumuladas]]+Historico_y_Forms[[#This Row],[Desistimientos acumulados]]</f>
        <v>95</v>
      </c>
      <c r="J3637">
        <f>SUMIF(C$2:C3637,Historico_y_Forms[[#This Row],[Proyecto]],E$2:E3637)</f>
        <v>310</v>
      </c>
    </row>
    <row r="3638" spans="1:10" x14ac:dyDescent="0.25">
      <c r="A3638" s="167">
        <v>45565</v>
      </c>
      <c r="B3638">
        <v>35</v>
      </c>
      <c r="C3638" t="s">
        <v>144</v>
      </c>
      <c r="D3638">
        <v>0</v>
      </c>
      <c r="E3638">
        <v>0</v>
      </c>
      <c r="F3638">
        <v>1</v>
      </c>
      <c r="G3638">
        <f>SUMIF(C$2:C3638,Historico_y_Forms[[#This Row],[Proyecto]],D$2:D3638)</f>
        <v>147</v>
      </c>
      <c r="H3638">
        <f>SUMIF(C$2:C3638,Historico_y_Forms[[#This Row],[Proyecto]],F$2:F3638)</f>
        <v>22</v>
      </c>
      <c r="I3638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3638">
        <f>SUMIF(C$2:C3638,Historico_y_Forms[[#This Row],[Proyecto]],E$2:E3638)</f>
        <v>150</v>
      </c>
    </row>
    <row r="3639" spans="1:10" x14ac:dyDescent="0.25">
      <c r="A3639" s="167">
        <v>45565</v>
      </c>
      <c r="B3639">
        <v>42</v>
      </c>
      <c r="C3639" t="s">
        <v>151</v>
      </c>
      <c r="D3639">
        <v>0</v>
      </c>
      <c r="E3639">
        <v>0</v>
      </c>
      <c r="F3639">
        <v>0</v>
      </c>
      <c r="G3639">
        <f>SUMIF(C$2:C3639,Historico_y_Forms[[#This Row],[Proyecto]],D$2:D3639)</f>
        <v>321</v>
      </c>
      <c r="H3639">
        <f>SUMIF(C$2:C3639,Historico_y_Forms[[#This Row],[Proyecto]],F$2:F3639)</f>
        <v>15</v>
      </c>
      <c r="I363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39">
        <f>SUMIF(C$2:C3639,Historico_y_Forms[[#This Row],[Proyecto]],E$2:E3639)</f>
        <v>250</v>
      </c>
    </row>
    <row r="3640" spans="1:10" x14ac:dyDescent="0.25">
      <c r="A3640" s="167">
        <v>45565</v>
      </c>
      <c r="B3640">
        <v>39</v>
      </c>
      <c r="C3640" t="s">
        <v>178</v>
      </c>
      <c r="D3640">
        <v>0</v>
      </c>
      <c r="E3640">
        <v>0</v>
      </c>
      <c r="F3640">
        <v>0</v>
      </c>
      <c r="G3640">
        <f>SUMIF(C$2:C3640,Historico_y_Forms[[#This Row],[Proyecto]],D$2:D3640)</f>
        <v>184</v>
      </c>
      <c r="H3640">
        <f>SUMIF(C$2:C3640,Historico_y_Forms[[#This Row],[Proyecto]],F$2:F3640)</f>
        <v>12</v>
      </c>
      <c r="I364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40">
        <f>SUMIF(C$2:C3640,Historico_y_Forms[[#This Row],[Proyecto]],E$2:E3640)</f>
        <v>149</v>
      </c>
    </row>
    <row r="3641" spans="1:10" x14ac:dyDescent="0.25">
      <c r="A3641" s="167">
        <v>45565</v>
      </c>
      <c r="B3641">
        <v>36</v>
      </c>
      <c r="C3641" t="s">
        <v>145</v>
      </c>
      <c r="D3641">
        <v>0</v>
      </c>
      <c r="E3641">
        <v>0</v>
      </c>
      <c r="F3641">
        <v>0</v>
      </c>
      <c r="G3641">
        <f>SUMIF(C$2:C3641,Historico_y_Forms[[#This Row],[Proyecto]],D$2:D3641)</f>
        <v>243</v>
      </c>
      <c r="H3641">
        <f>SUMIF(C$2:C3641,Historico_y_Forms[[#This Row],[Proyecto]],F$2:F3641)</f>
        <v>11</v>
      </c>
      <c r="I364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41">
        <f>SUMIF(C$2:C3641,Historico_y_Forms[[#This Row],[Proyecto]],E$2:E3641)</f>
        <v>240</v>
      </c>
    </row>
    <row r="3642" spans="1:10" x14ac:dyDescent="0.25">
      <c r="A3642" s="167">
        <v>45565</v>
      </c>
      <c r="B3642">
        <v>43</v>
      </c>
      <c r="C3642" t="s">
        <v>153</v>
      </c>
      <c r="D3642">
        <v>0</v>
      </c>
      <c r="E3642">
        <v>0</v>
      </c>
      <c r="F3642">
        <v>0</v>
      </c>
      <c r="G3642">
        <f>SUMIF(C$2:C3642,Historico_y_Forms[[#This Row],[Proyecto]],D$2:D3642)</f>
        <v>89</v>
      </c>
      <c r="H3642">
        <f>SUMIF(C$2:C3642,Historico_y_Forms[[#This Row],[Proyecto]],F$2:F3642)</f>
        <v>6</v>
      </c>
      <c r="I364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642">
        <f>SUMIF(C$2:C3642,Historico_y_Forms[[#This Row],[Proyecto]],E$2:E3642)</f>
        <v>24</v>
      </c>
    </row>
    <row r="3643" spans="1:10" x14ac:dyDescent="0.25">
      <c r="A3643" s="167">
        <v>45565</v>
      </c>
      <c r="B3643">
        <v>21</v>
      </c>
      <c r="C3643" t="s">
        <v>139</v>
      </c>
      <c r="D3643">
        <v>0</v>
      </c>
      <c r="E3643">
        <v>0</v>
      </c>
      <c r="F3643">
        <v>0</v>
      </c>
      <c r="G3643">
        <f>SUMIF(C$2:C3643,Historico_y_Forms[[#This Row],[Proyecto]],D$2:D3643)</f>
        <v>87</v>
      </c>
      <c r="H3643">
        <f>SUMIF(C$2:C3643,Historico_y_Forms[[#This Row],[Proyecto]],F$2:F3643)</f>
        <v>8</v>
      </c>
      <c r="I364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43">
        <f>SUMIF(C$2:C3643,Historico_y_Forms[[#This Row],[Proyecto]],E$2:E3643)</f>
        <v>86</v>
      </c>
    </row>
    <row r="3644" spans="1:10" x14ac:dyDescent="0.25">
      <c r="A3644" s="167">
        <v>45565</v>
      </c>
      <c r="B3644">
        <v>2</v>
      </c>
      <c r="C3644" t="s">
        <v>51</v>
      </c>
      <c r="D3644">
        <v>2</v>
      </c>
      <c r="E3644">
        <v>0</v>
      </c>
      <c r="F3644">
        <v>1</v>
      </c>
      <c r="G3644">
        <f>SUMIF(C$2:C3644,Historico_y_Forms[[#This Row],[Proyecto]],D$2:D3644)</f>
        <v>383</v>
      </c>
      <c r="H3644">
        <f>SUMIF(C$2:C3644,Historico_y_Forms[[#This Row],[Proyecto]],F$2:F3644)</f>
        <v>156</v>
      </c>
      <c r="I364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44">
        <f>SUMIF(C$2:C3644,Historico_y_Forms[[#This Row],[Proyecto]],E$2:E3644)</f>
        <v>228</v>
      </c>
    </row>
    <row r="3645" spans="1:10" x14ac:dyDescent="0.25">
      <c r="A3645" s="167">
        <v>45565</v>
      </c>
      <c r="B3645">
        <v>3</v>
      </c>
      <c r="C3645" t="s">
        <v>52</v>
      </c>
      <c r="D3645">
        <v>1</v>
      </c>
      <c r="E3645">
        <v>0</v>
      </c>
      <c r="F3645">
        <v>1</v>
      </c>
      <c r="G3645">
        <f>SUMIF(C$2:C3645,Historico_y_Forms[[#This Row],[Proyecto]],D$2:D3645)</f>
        <v>433</v>
      </c>
      <c r="H3645">
        <f>SUMIF(C$2:C3645,Historico_y_Forms[[#This Row],[Proyecto]],F$2:F3645)</f>
        <v>98</v>
      </c>
      <c r="I3645">
        <f>VLOOKUP(Historico_y_Forms[[#This Row],[Proyecto]],Dim_Proyectos[[#All],[Proyecto]:[Fecha de terminacion]],5,0)-Historico_y_Forms[[#This Row],[Ventas acumuladas]]+Historico_y_Forms[[#This Row],[Desistimientos acumulados]]</f>
        <v>37</v>
      </c>
      <c r="J3645">
        <f>SUMIF(C$2:C3645,Historico_y_Forms[[#This Row],[Proyecto]],E$2:E3645)</f>
        <v>372</v>
      </c>
    </row>
    <row r="3646" spans="1:10" x14ac:dyDescent="0.25">
      <c r="A3646" s="167">
        <v>45565</v>
      </c>
      <c r="B3646">
        <v>1</v>
      </c>
      <c r="C3646" t="s">
        <v>50</v>
      </c>
      <c r="D3646">
        <v>0</v>
      </c>
      <c r="E3646">
        <v>0</v>
      </c>
      <c r="F3646">
        <v>0</v>
      </c>
      <c r="G3646">
        <f>SUMIF(C$2:C3646,Historico_y_Forms[[#This Row],[Proyecto]],D$2:D3646)</f>
        <v>616</v>
      </c>
      <c r="H3646">
        <f>SUMIF(C$2:C3646,Historico_y_Forms[[#This Row],[Proyecto]],F$2:F3646)</f>
        <v>124</v>
      </c>
      <c r="I36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46">
        <f>SUMIF(C$2:C3646,Historico_y_Forms[[#This Row],[Proyecto]],E$2:E3646)</f>
        <v>492</v>
      </c>
    </row>
    <row r="3647" spans="1:10" x14ac:dyDescent="0.25">
      <c r="A3647" s="167">
        <v>45596</v>
      </c>
      <c r="B3647">
        <v>22</v>
      </c>
      <c r="C3647" t="s">
        <v>140</v>
      </c>
      <c r="D3647">
        <v>0</v>
      </c>
      <c r="E3647">
        <v>0</v>
      </c>
      <c r="F3647">
        <v>0</v>
      </c>
      <c r="G3647">
        <f>SUMIF(C$2:C3647,Historico_y_Forms[[#This Row],[Proyecto]],D$2:D3647)</f>
        <v>42</v>
      </c>
      <c r="H3647">
        <f>SUMIF(C$2:C3647,Historico_y_Forms[[#This Row],[Proyecto]],F$2:F3647)</f>
        <v>42</v>
      </c>
      <c r="I364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47">
        <f>SUMIF(C$2:C3647,Historico_y_Forms[[#This Row],[Proyecto]],E$2:E3647)</f>
        <v>72</v>
      </c>
    </row>
    <row r="3648" spans="1:10" x14ac:dyDescent="0.25">
      <c r="A3648" s="167">
        <v>45596</v>
      </c>
      <c r="B3648">
        <v>16</v>
      </c>
      <c r="C3648" t="s">
        <v>136</v>
      </c>
      <c r="D3648">
        <v>0</v>
      </c>
      <c r="E3648">
        <v>0</v>
      </c>
      <c r="F3648">
        <v>0</v>
      </c>
      <c r="G3648">
        <f>SUMIF(C$2:C3648,Historico_y_Forms[[#This Row],[Proyecto]],D$2:D3648)</f>
        <v>32</v>
      </c>
      <c r="H3648">
        <f>SUMIF(C$2:C3648,Historico_y_Forms[[#This Row],[Proyecto]],F$2:F3648)</f>
        <v>1</v>
      </c>
      <c r="I364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648">
        <f>SUMIF(C$2:C3648,Historico_y_Forms[[#This Row],[Proyecto]],E$2:E3648)</f>
        <v>46</v>
      </c>
    </row>
    <row r="3649" spans="1:10" x14ac:dyDescent="0.25">
      <c r="A3649" s="167">
        <v>45596</v>
      </c>
      <c r="B3649">
        <v>17</v>
      </c>
      <c r="C3649" t="s">
        <v>137</v>
      </c>
      <c r="D3649">
        <v>0</v>
      </c>
      <c r="E3649">
        <v>0</v>
      </c>
      <c r="F3649">
        <v>0</v>
      </c>
      <c r="G3649">
        <f>SUMIF(C$2:C3649,Historico_y_Forms[[#This Row],[Proyecto]],D$2:D3649)</f>
        <v>19</v>
      </c>
      <c r="H3649">
        <f>SUMIF(C$2:C3649,Historico_y_Forms[[#This Row],[Proyecto]],F$2:F3649)</f>
        <v>0</v>
      </c>
      <c r="I364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649">
        <f>SUMIF(C$2:C3649,Historico_y_Forms[[#This Row],[Proyecto]],E$2:E3649)</f>
        <v>34</v>
      </c>
    </row>
    <row r="3650" spans="1:10" x14ac:dyDescent="0.25">
      <c r="A3650" s="167">
        <v>45596</v>
      </c>
      <c r="B3650">
        <v>11</v>
      </c>
      <c r="C3650" t="s">
        <v>131</v>
      </c>
      <c r="D3650">
        <v>5</v>
      </c>
      <c r="E3650">
        <v>0</v>
      </c>
      <c r="F3650">
        <v>2</v>
      </c>
      <c r="G3650">
        <f>SUMIF(C$2:C3650,Historico_y_Forms[[#This Row],[Proyecto]],D$2:D3650)</f>
        <v>721</v>
      </c>
      <c r="H3650">
        <f>SUMIF(C$2:C3650,Historico_y_Forms[[#This Row],[Proyecto]],F$2:F3650)</f>
        <v>267</v>
      </c>
      <c r="I3650">
        <f>VLOOKUP(Historico_y_Forms[[#This Row],[Proyecto]],Dim_Proyectos[[#All],[Proyecto]:[Fecha de terminacion]],5,0)-Historico_y_Forms[[#This Row],[Ventas acumuladas]]+Historico_y_Forms[[#This Row],[Desistimientos acumulados]]</f>
        <v>159</v>
      </c>
      <c r="J3650">
        <f>SUMIF(C$2:C3650,Historico_y_Forms[[#This Row],[Proyecto]],E$2:E3650)</f>
        <v>613</v>
      </c>
    </row>
    <row r="3651" spans="1:10" x14ac:dyDescent="0.25">
      <c r="A3651" s="167">
        <v>45596</v>
      </c>
      <c r="B3651">
        <v>40</v>
      </c>
      <c r="C3651" t="s">
        <v>149</v>
      </c>
      <c r="D3651">
        <v>0</v>
      </c>
      <c r="E3651">
        <v>0</v>
      </c>
      <c r="F3651">
        <v>0</v>
      </c>
      <c r="G3651">
        <f>SUMIF(C$2:C3651,Historico_y_Forms[[#This Row],[Proyecto]],D$2:D3651)</f>
        <v>396</v>
      </c>
      <c r="H3651">
        <f>SUMIF(C$2:C3651,Historico_y_Forms[[#This Row],[Proyecto]],F$2:F3651)</f>
        <v>0</v>
      </c>
      <c r="I36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51">
        <f>SUMIF(C$2:C3651,Historico_y_Forms[[#This Row],[Proyecto]],E$2:E3651)</f>
        <v>0</v>
      </c>
    </row>
    <row r="3652" spans="1:10" x14ac:dyDescent="0.25">
      <c r="A3652" s="167">
        <v>45596</v>
      </c>
      <c r="B3652">
        <v>12</v>
      </c>
      <c r="C3652" t="s">
        <v>132</v>
      </c>
      <c r="D3652">
        <v>0</v>
      </c>
      <c r="E3652">
        <v>0</v>
      </c>
      <c r="F3652">
        <v>0</v>
      </c>
      <c r="G3652">
        <f>SUMIF(C$2:C3652,Historico_y_Forms[[#This Row],[Proyecto]],D$2:D3652)</f>
        <v>211</v>
      </c>
      <c r="H3652">
        <f>SUMIF(C$2:C3652,Historico_y_Forms[[#This Row],[Proyecto]],F$2:F3652)</f>
        <v>21</v>
      </c>
      <c r="I365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52">
        <f>SUMIF(C$2:C3652,Historico_y_Forms[[#This Row],[Proyecto]],E$2:E3652)</f>
        <v>321</v>
      </c>
    </row>
    <row r="3653" spans="1:10" x14ac:dyDescent="0.25">
      <c r="A3653" s="167">
        <v>45596</v>
      </c>
      <c r="B3653">
        <v>13</v>
      </c>
      <c r="C3653" t="s">
        <v>133</v>
      </c>
      <c r="D3653">
        <v>4</v>
      </c>
      <c r="E3653">
        <v>0</v>
      </c>
      <c r="F3653">
        <v>3</v>
      </c>
      <c r="G3653">
        <f>SUMIF(C$2:C3653,Historico_y_Forms[[#This Row],[Proyecto]],D$2:D3653)</f>
        <v>413</v>
      </c>
      <c r="H3653">
        <f>SUMIF(C$2:C3653,Historico_y_Forms[[#This Row],[Proyecto]],F$2:F3653)</f>
        <v>131</v>
      </c>
      <c r="I3653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653">
        <f>SUMIF(C$2:C3653,Historico_y_Forms[[#This Row],[Proyecto]],E$2:E3653)</f>
        <v>299</v>
      </c>
    </row>
    <row r="3654" spans="1:10" x14ac:dyDescent="0.25">
      <c r="A3654" s="167">
        <v>45596</v>
      </c>
      <c r="B3654">
        <v>14</v>
      </c>
      <c r="C3654" t="s">
        <v>134</v>
      </c>
      <c r="D3654">
        <v>0</v>
      </c>
      <c r="E3654">
        <v>0</v>
      </c>
      <c r="F3654">
        <v>1</v>
      </c>
      <c r="G3654">
        <f>SUMIF(C$2:C3654,Historico_y_Forms[[#This Row],[Proyecto]],D$2:D3654)</f>
        <v>236</v>
      </c>
      <c r="H3654">
        <f>SUMIF(C$2:C3654,Historico_y_Forms[[#This Row],[Proyecto]],F$2:F3654)</f>
        <v>61</v>
      </c>
      <c r="I365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654">
        <f>SUMIF(C$2:C3654,Historico_y_Forms[[#This Row],[Proyecto]],E$2:E3654)</f>
        <v>180</v>
      </c>
    </row>
    <row r="3655" spans="1:10" x14ac:dyDescent="0.25">
      <c r="A3655" s="167">
        <v>45596</v>
      </c>
      <c r="B3655">
        <v>15</v>
      </c>
      <c r="C3655" t="s">
        <v>135</v>
      </c>
      <c r="D3655">
        <v>12</v>
      </c>
      <c r="E3655">
        <v>7</v>
      </c>
      <c r="F3655">
        <v>0</v>
      </c>
      <c r="G3655">
        <f>SUMIF(C$2:C3655,Historico_y_Forms[[#This Row],[Proyecto]],D$2:D3655)</f>
        <v>284</v>
      </c>
      <c r="H3655">
        <f>SUMIF(C$2:C3655,Historico_y_Forms[[#This Row],[Proyecto]],F$2:F3655)</f>
        <v>30</v>
      </c>
      <c r="I3655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3655">
        <f>SUMIF(C$2:C3655,Historico_y_Forms[[#This Row],[Proyecto]],E$2:E3655)</f>
        <v>304</v>
      </c>
    </row>
    <row r="3656" spans="1:10" x14ac:dyDescent="0.25">
      <c r="A3656" s="167">
        <v>45596</v>
      </c>
      <c r="B3656">
        <v>41</v>
      </c>
      <c r="C3656" t="s">
        <v>150</v>
      </c>
      <c r="D3656">
        <v>0</v>
      </c>
      <c r="E3656">
        <v>0</v>
      </c>
      <c r="F3656">
        <v>0</v>
      </c>
      <c r="G3656">
        <f>SUMIF(C$2:C3656,Historico_y_Forms[[#This Row],[Proyecto]],D$2:D3656)</f>
        <v>158</v>
      </c>
      <c r="H3656">
        <f>SUMIF(C$2:C3656,Historico_y_Forms[[#This Row],[Proyecto]],F$2:F3656)</f>
        <v>2</v>
      </c>
      <c r="I36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56">
        <f>SUMIF(C$2:C3656,Historico_y_Forms[[#This Row],[Proyecto]],E$2:E3656)</f>
        <v>156</v>
      </c>
    </row>
    <row r="3657" spans="1:10" x14ac:dyDescent="0.25">
      <c r="A3657" s="167">
        <v>45596</v>
      </c>
      <c r="B3657">
        <v>10</v>
      </c>
      <c r="C3657" t="s">
        <v>81</v>
      </c>
      <c r="D3657">
        <v>1</v>
      </c>
      <c r="E3657">
        <v>0</v>
      </c>
      <c r="F3657">
        <v>0</v>
      </c>
      <c r="G3657">
        <f>SUMIF(C$2:C3657,Historico_y_Forms[[#This Row],[Proyecto]],D$2:D3657)</f>
        <v>240</v>
      </c>
      <c r="H3657">
        <f>SUMIF(C$2:C3657,Historico_y_Forms[[#This Row],[Proyecto]],F$2:F3657)</f>
        <v>64</v>
      </c>
      <c r="I3657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57">
        <f>SUMIF(C$2:C3657,Historico_y_Forms[[#This Row],[Proyecto]],E$2:E3657)</f>
        <v>190</v>
      </c>
    </row>
    <row r="3658" spans="1:10" x14ac:dyDescent="0.25">
      <c r="A3658" s="167">
        <v>45596</v>
      </c>
      <c r="B3658">
        <v>23</v>
      </c>
      <c r="C3658" t="s">
        <v>142</v>
      </c>
      <c r="D3658">
        <v>0</v>
      </c>
      <c r="E3658">
        <v>0</v>
      </c>
      <c r="F3658">
        <v>0</v>
      </c>
      <c r="G3658">
        <f>SUMIF(C$2:C3658,Historico_y_Forms[[#This Row],[Proyecto]],D$2:D3658)</f>
        <v>105</v>
      </c>
      <c r="H3658">
        <f>SUMIF(C$2:C3658,Historico_y_Forms[[#This Row],[Proyecto]],F$2:F3658)</f>
        <v>4</v>
      </c>
      <c r="I36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58">
        <f>SUMIF(C$2:C3658,Historico_y_Forms[[#This Row],[Proyecto]],E$2:E3658)</f>
        <v>0</v>
      </c>
    </row>
    <row r="3659" spans="1:10" x14ac:dyDescent="0.25">
      <c r="A3659" s="167">
        <v>45596</v>
      </c>
      <c r="B3659">
        <v>24</v>
      </c>
      <c r="C3659" t="s">
        <v>143</v>
      </c>
      <c r="D3659">
        <v>0</v>
      </c>
      <c r="E3659">
        <v>0</v>
      </c>
      <c r="F3659">
        <v>0</v>
      </c>
      <c r="G3659">
        <f>SUMIF(C$2:C3659,Historico_y_Forms[[#This Row],[Proyecto]],D$2:D3659)</f>
        <v>125</v>
      </c>
      <c r="H3659">
        <f>SUMIF(C$2:C3659,Historico_y_Forms[[#This Row],[Proyecto]],F$2:F3659)</f>
        <v>23</v>
      </c>
      <c r="I365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59">
        <f>SUMIF(C$2:C3659,Historico_y_Forms[[#This Row],[Proyecto]],E$2:E3659)</f>
        <v>102</v>
      </c>
    </row>
    <row r="3660" spans="1:10" x14ac:dyDescent="0.25">
      <c r="A3660" s="167">
        <v>45596</v>
      </c>
      <c r="B3660">
        <v>25</v>
      </c>
      <c r="C3660" t="s">
        <v>92</v>
      </c>
      <c r="D3660">
        <v>3</v>
      </c>
      <c r="E3660">
        <v>3</v>
      </c>
      <c r="F3660">
        <v>0</v>
      </c>
      <c r="G3660">
        <f>SUMIF(C$2:C3660,Historico_y_Forms[[#This Row],[Proyecto]],D$2:D3660)</f>
        <v>98</v>
      </c>
      <c r="H3660">
        <f>SUMIF(C$2:C3660,Historico_y_Forms[[#This Row],[Proyecto]],F$2:F3660)</f>
        <v>4</v>
      </c>
      <c r="I3660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660">
        <f>SUMIF(C$2:C3660,Historico_y_Forms[[#This Row],[Proyecto]],E$2:E3660)</f>
        <v>94</v>
      </c>
    </row>
    <row r="3661" spans="1:10" x14ac:dyDescent="0.25">
      <c r="A3661" s="167">
        <v>45596</v>
      </c>
      <c r="B3661">
        <v>26</v>
      </c>
      <c r="C3661" t="s">
        <v>141</v>
      </c>
      <c r="D3661">
        <v>0</v>
      </c>
      <c r="E3661">
        <v>1</v>
      </c>
      <c r="F3661">
        <v>0</v>
      </c>
      <c r="G3661">
        <f>SUMIF(C$2:C3661,Historico_y_Forms[[#This Row],[Proyecto]],D$2:D3661)</f>
        <v>123</v>
      </c>
      <c r="H3661">
        <f>SUMIF(C$2:C3661,Historico_y_Forms[[#This Row],[Proyecto]],F$2:F3661)</f>
        <v>3</v>
      </c>
      <c r="I36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1">
        <f>SUMIF(C$2:C3661,Historico_y_Forms[[#This Row],[Proyecto]],E$2:E3661)</f>
        <v>119</v>
      </c>
    </row>
    <row r="3662" spans="1:10" x14ac:dyDescent="0.25">
      <c r="A3662" s="167">
        <v>45596</v>
      </c>
      <c r="B3662">
        <v>7</v>
      </c>
      <c r="C3662" t="s">
        <v>128</v>
      </c>
      <c r="D3662">
        <v>0</v>
      </c>
      <c r="E3662">
        <v>0</v>
      </c>
      <c r="F3662">
        <v>0</v>
      </c>
      <c r="G3662">
        <f>SUMIF(C$2:C3662,Historico_y_Forms[[#This Row],[Proyecto]],D$2:D3662)</f>
        <v>186</v>
      </c>
      <c r="H3662">
        <f>SUMIF(C$2:C3662,Historico_y_Forms[[#This Row],[Proyecto]],F$2:F3662)</f>
        <v>26</v>
      </c>
      <c r="I366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2">
        <f>SUMIF(C$2:C3662,Historico_y_Forms[[#This Row],[Proyecto]],E$2:E3662)</f>
        <v>160</v>
      </c>
    </row>
    <row r="3663" spans="1:10" x14ac:dyDescent="0.25">
      <c r="A3663" s="167">
        <v>45596</v>
      </c>
      <c r="B3663">
        <v>27</v>
      </c>
      <c r="C3663" t="s">
        <v>30</v>
      </c>
      <c r="D3663">
        <v>4</v>
      </c>
      <c r="E3663">
        <v>4</v>
      </c>
      <c r="F3663">
        <v>1</v>
      </c>
      <c r="G3663">
        <f>SUMIF(C$2:C3663,Historico_y_Forms[[#This Row],[Proyecto]],D$2:D3663)</f>
        <v>61</v>
      </c>
      <c r="H3663">
        <f>SUMIF(C$2:C3663,Historico_y_Forms[[#This Row],[Proyecto]],F$2:F3663)</f>
        <v>3</v>
      </c>
      <c r="I3663">
        <f>VLOOKUP(Historico_y_Forms[[#This Row],[Proyecto]],Dim_Proyectos[[#All],[Proyecto]:[Fecha de terminacion]],5,0)-Historico_y_Forms[[#This Row],[Ventas acumuladas]]+Historico_y_Forms[[#This Row],[Desistimientos acumulados]]</f>
        <v>72</v>
      </c>
      <c r="J3663">
        <f>SUMIF(C$2:C3663,Historico_y_Forms[[#This Row],[Proyecto]],E$2:E3663)</f>
        <v>67</v>
      </c>
    </row>
    <row r="3664" spans="1:10" x14ac:dyDescent="0.25">
      <c r="A3664" s="167">
        <v>45596</v>
      </c>
      <c r="B3664">
        <v>28</v>
      </c>
      <c r="C3664" t="s">
        <v>31</v>
      </c>
      <c r="D3664">
        <v>2</v>
      </c>
      <c r="E3664">
        <v>4</v>
      </c>
      <c r="F3664">
        <v>0</v>
      </c>
      <c r="G3664">
        <f>SUMIF(C$2:C3664,Historico_y_Forms[[#This Row],[Proyecto]],D$2:D3664)</f>
        <v>15</v>
      </c>
      <c r="H3664">
        <f>SUMIF(C$2:C3664,Historico_y_Forms[[#This Row],[Proyecto]],F$2:F3664)</f>
        <v>0</v>
      </c>
      <c r="I3664">
        <f>VLOOKUP(Historico_y_Forms[[#This Row],[Proyecto]],Dim_Proyectos[[#All],[Proyecto]:[Fecha de terminacion]],5,0)-Historico_y_Forms[[#This Row],[Ventas acumuladas]]+Historico_y_Forms[[#This Row],[Desistimientos acumulados]]</f>
        <v>115</v>
      </c>
      <c r="J3664">
        <f>SUMIF(C$2:C3664,Historico_y_Forms[[#This Row],[Proyecto]],E$2:E3664)</f>
        <v>26</v>
      </c>
    </row>
    <row r="3665" spans="1:10" x14ac:dyDescent="0.25">
      <c r="A3665" s="167">
        <v>45596</v>
      </c>
      <c r="B3665">
        <v>44</v>
      </c>
      <c r="C3665" t="s">
        <v>154</v>
      </c>
      <c r="D3665">
        <v>0</v>
      </c>
      <c r="E3665">
        <v>0</v>
      </c>
      <c r="F3665">
        <v>0</v>
      </c>
      <c r="G3665">
        <f>SUMIF(C$2:C3665,Historico_y_Forms[[#This Row],[Proyecto]],D$2:D3665)</f>
        <v>100</v>
      </c>
      <c r="H3665">
        <f>SUMIF(C$2:C3665,Historico_y_Forms[[#This Row],[Proyecto]],F$2:F3665)</f>
        <v>11</v>
      </c>
      <c r="I366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65">
        <f>SUMIF(C$2:C3665,Historico_y_Forms[[#This Row],[Proyecto]],E$2:E3665)</f>
        <v>96</v>
      </c>
    </row>
    <row r="3666" spans="1:10" x14ac:dyDescent="0.25">
      <c r="A3666" s="167">
        <v>45596</v>
      </c>
      <c r="B3666">
        <v>37</v>
      </c>
      <c r="C3666" t="s">
        <v>146</v>
      </c>
      <c r="D3666">
        <v>0</v>
      </c>
      <c r="E3666">
        <v>0</v>
      </c>
      <c r="F3666">
        <v>0</v>
      </c>
      <c r="G3666">
        <f>SUMIF(C$2:C3666,Historico_y_Forms[[#This Row],[Proyecto]],D$2:D3666)</f>
        <v>195</v>
      </c>
      <c r="H3666">
        <f>SUMIF(C$2:C3666,Historico_y_Forms[[#This Row],[Proyecto]],F$2:F3666)</f>
        <v>1</v>
      </c>
      <c r="I366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666">
        <f>SUMIF(C$2:C3666,Historico_y_Forms[[#This Row],[Proyecto]],E$2:E3666)</f>
        <v>196</v>
      </c>
    </row>
    <row r="3667" spans="1:10" x14ac:dyDescent="0.25">
      <c r="A3667" s="167">
        <v>45596</v>
      </c>
      <c r="B3667">
        <v>6</v>
      </c>
      <c r="C3667" t="s">
        <v>127</v>
      </c>
      <c r="D3667">
        <v>0</v>
      </c>
      <c r="E3667">
        <v>0</v>
      </c>
      <c r="F3667">
        <v>0</v>
      </c>
      <c r="G3667">
        <f>SUMIF(C$2:C3667,Historico_y_Forms[[#This Row],[Proyecto]],D$2:D3667)</f>
        <v>224</v>
      </c>
      <c r="H3667">
        <f>SUMIF(C$2:C3667,Historico_y_Forms[[#This Row],[Proyecto]],F$2:F3667)</f>
        <v>44</v>
      </c>
      <c r="I366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7">
        <f>SUMIF(C$2:C3667,Historico_y_Forms[[#This Row],[Proyecto]],E$2:E3667)</f>
        <v>180</v>
      </c>
    </row>
    <row r="3668" spans="1:10" x14ac:dyDescent="0.25">
      <c r="A3668" s="167">
        <v>45596</v>
      </c>
      <c r="B3668">
        <v>5</v>
      </c>
      <c r="C3668" t="s">
        <v>125</v>
      </c>
      <c r="D3668">
        <v>0</v>
      </c>
      <c r="E3668">
        <v>0</v>
      </c>
      <c r="F3668">
        <v>0</v>
      </c>
      <c r="G3668">
        <f>SUMIF(C$2:C3668,Historico_y_Forms[[#This Row],[Proyecto]],D$2:D3668)</f>
        <v>247</v>
      </c>
      <c r="H3668">
        <f>SUMIF(C$2:C3668,Historico_y_Forms[[#This Row],[Proyecto]],F$2:F3668)</f>
        <v>31</v>
      </c>
      <c r="I36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68">
        <f>SUMIF(C$2:C3668,Historico_y_Forms[[#This Row],[Proyecto]],E$2:E3668)</f>
        <v>216</v>
      </c>
    </row>
    <row r="3669" spans="1:10" x14ac:dyDescent="0.25">
      <c r="A3669" s="167">
        <v>45596</v>
      </c>
      <c r="B3669">
        <v>38</v>
      </c>
      <c r="C3669" t="s">
        <v>147</v>
      </c>
      <c r="D3669">
        <v>0</v>
      </c>
      <c r="E3669">
        <v>0</v>
      </c>
      <c r="F3669">
        <v>0</v>
      </c>
      <c r="G3669">
        <f>SUMIF(C$2:C3669,Historico_y_Forms[[#This Row],[Proyecto]],D$2:D3669)</f>
        <v>196</v>
      </c>
      <c r="H3669">
        <f>SUMIF(C$2:C3669,Historico_y_Forms[[#This Row],[Proyecto]],F$2:F3669)</f>
        <v>5</v>
      </c>
      <c r="I36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69">
        <f>SUMIF(C$2:C3669,Historico_y_Forms[[#This Row],[Proyecto]],E$2:E3669)</f>
        <v>0</v>
      </c>
    </row>
    <row r="3670" spans="1:10" x14ac:dyDescent="0.25">
      <c r="A3670" s="167">
        <v>45596</v>
      </c>
      <c r="B3670">
        <v>4</v>
      </c>
      <c r="C3670" t="s">
        <v>126</v>
      </c>
      <c r="D3670">
        <v>0</v>
      </c>
      <c r="E3670">
        <v>0</v>
      </c>
      <c r="F3670">
        <v>0</v>
      </c>
      <c r="G3670">
        <f>SUMIF(C$2:C3670,Historico_y_Forms[[#This Row],[Proyecto]],D$2:D3670)</f>
        <v>289</v>
      </c>
      <c r="H3670">
        <f>SUMIF(C$2:C3670,Historico_y_Forms[[#This Row],[Proyecto]],F$2:F3670)</f>
        <v>49</v>
      </c>
      <c r="I367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70">
        <f>SUMIF(C$2:C3670,Historico_y_Forms[[#This Row],[Proyecto]],E$2:E3670)</f>
        <v>8791</v>
      </c>
    </row>
    <row r="3671" spans="1:10" x14ac:dyDescent="0.25">
      <c r="A3671" s="167">
        <v>45596</v>
      </c>
      <c r="B3671">
        <v>8</v>
      </c>
      <c r="C3671" t="s">
        <v>77</v>
      </c>
      <c r="D3671">
        <v>2</v>
      </c>
      <c r="E3671">
        <v>0</v>
      </c>
      <c r="F3671">
        <v>0</v>
      </c>
      <c r="G3671">
        <f>SUMIF(C$2:C3671,Historico_y_Forms[[#This Row],[Proyecto]],D$2:D3671)</f>
        <v>202</v>
      </c>
      <c r="H3671">
        <f>SUMIF(C$2:C3671,Historico_y_Forms[[#This Row],[Proyecto]],F$2:F3671)</f>
        <v>42</v>
      </c>
      <c r="I367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71">
        <f>SUMIF(C$2:C3671,Historico_y_Forms[[#This Row],[Proyecto]],E$2:E3671)</f>
        <v>168</v>
      </c>
    </row>
    <row r="3672" spans="1:10" x14ac:dyDescent="0.25">
      <c r="A3672" s="167">
        <v>45596</v>
      </c>
      <c r="B3672">
        <v>18</v>
      </c>
      <c r="C3672" t="s">
        <v>152</v>
      </c>
      <c r="D3672">
        <v>0</v>
      </c>
      <c r="E3672">
        <v>0</v>
      </c>
      <c r="F3672">
        <v>0</v>
      </c>
      <c r="G3672">
        <f>SUMIF(C$2:C3672,Historico_y_Forms[[#This Row],[Proyecto]],D$2:D3672)</f>
        <v>174</v>
      </c>
      <c r="H3672">
        <f>SUMIF(C$2:C3672,Historico_y_Forms[[#This Row],[Proyecto]],F$2:F3672)</f>
        <v>10</v>
      </c>
      <c r="I367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72">
        <f>SUMIF(C$2:C3672,Historico_y_Forms[[#This Row],[Proyecto]],E$2:E3672)</f>
        <v>176</v>
      </c>
    </row>
    <row r="3673" spans="1:10" x14ac:dyDescent="0.25">
      <c r="A3673" s="167">
        <v>45596</v>
      </c>
      <c r="B3673">
        <v>19</v>
      </c>
      <c r="C3673" t="s">
        <v>138</v>
      </c>
      <c r="D3673">
        <v>0</v>
      </c>
      <c r="E3673">
        <v>0</v>
      </c>
      <c r="F3673">
        <v>0</v>
      </c>
      <c r="G3673">
        <f>SUMIF(C$2:C3673,Historico_y_Forms[[#This Row],[Proyecto]],D$2:D3673)</f>
        <v>202</v>
      </c>
      <c r="H3673">
        <f>SUMIF(C$2:C3673,Historico_y_Forms[[#This Row],[Proyecto]],F$2:F3673)</f>
        <v>26</v>
      </c>
      <c r="I367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73">
        <f>SUMIF(C$2:C3673,Historico_y_Forms[[#This Row],[Proyecto]],E$2:E3673)</f>
        <v>176</v>
      </c>
    </row>
    <row r="3674" spans="1:10" x14ac:dyDescent="0.25">
      <c r="A3674" s="167">
        <v>45596</v>
      </c>
      <c r="B3674">
        <v>20</v>
      </c>
      <c r="C3674" t="s">
        <v>88</v>
      </c>
      <c r="D3674">
        <v>2</v>
      </c>
      <c r="E3674">
        <v>1</v>
      </c>
      <c r="F3674">
        <v>1</v>
      </c>
      <c r="G3674">
        <f>SUMIF(C$2:C3674,Historico_y_Forms[[#This Row],[Proyecto]],D$2:D3674)</f>
        <v>234</v>
      </c>
      <c r="H3674">
        <f>SUMIF(C$2:C3674,Historico_y_Forms[[#This Row],[Proyecto]],F$2:F3674)</f>
        <v>61</v>
      </c>
      <c r="I367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74">
        <f>SUMIF(C$2:C3674,Historico_y_Forms[[#This Row],[Proyecto]],E$2:E3674)</f>
        <v>178</v>
      </c>
    </row>
    <row r="3675" spans="1:10" x14ac:dyDescent="0.25">
      <c r="A3675" s="167">
        <v>45596</v>
      </c>
      <c r="B3675">
        <v>45</v>
      </c>
      <c r="C3675" t="s">
        <v>155</v>
      </c>
      <c r="D3675">
        <v>0</v>
      </c>
      <c r="E3675">
        <v>0</v>
      </c>
      <c r="F3675">
        <v>0</v>
      </c>
      <c r="G3675">
        <f>SUMIF(C$2:C3675,Historico_y_Forms[[#This Row],[Proyecto]],D$2:D3675)</f>
        <v>133</v>
      </c>
      <c r="H3675">
        <f>SUMIF(C$2:C3675,Historico_y_Forms[[#This Row],[Proyecto]],F$2:F3675)</f>
        <v>2</v>
      </c>
      <c r="I367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675">
        <f>SUMIF(C$2:C3675,Historico_y_Forms[[#This Row],[Proyecto]],E$2:E3675)</f>
        <v>0</v>
      </c>
    </row>
    <row r="3676" spans="1:10" x14ac:dyDescent="0.25">
      <c r="A3676" s="167">
        <v>45596</v>
      </c>
      <c r="B3676">
        <v>31</v>
      </c>
      <c r="C3676" t="s">
        <v>97</v>
      </c>
      <c r="D3676">
        <v>0</v>
      </c>
      <c r="E3676">
        <v>0</v>
      </c>
      <c r="F3676">
        <v>0</v>
      </c>
      <c r="G3676">
        <f>SUMIF(C$2:C3676,Historico_y_Forms[[#This Row],[Proyecto]],D$2:D3676)</f>
        <v>180</v>
      </c>
      <c r="H3676">
        <f>SUMIF(C$2:C3676,Historico_y_Forms[[#This Row],[Proyecto]],F$2:F3676)</f>
        <v>6</v>
      </c>
      <c r="I36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76">
        <f>SUMIF(C$2:C3676,Historico_y_Forms[[#This Row],[Proyecto]],E$2:E3676)</f>
        <v>182</v>
      </c>
    </row>
    <row r="3677" spans="1:10" x14ac:dyDescent="0.25">
      <c r="A3677" s="167">
        <v>45596</v>
      </c>
      <c r="B3677">
        <v>32</v>
      </c>
      <c r="C3677" t="s">
        <v>100</v>
      </c>
      <c r="D3677">
        <v>0</v>
      </c>
      <c r="E3677">
        <v>0</v>
      </c>
      <c r="F3677">
        <v>0</v>
      </c>
      <c r="G3677">
        <f>SUMIF(C$2:C3677,Historico_y_Forms[[#This Row],[Proyecto]],D$2:D3677)</f>
        <v>186</v>
      </c>
      <c r="H3677">
        <f>SUMIF(C$2:C3677,Historico_y_Forms[[#This Row],[Proyecto]],F$2:F3677)</f>
        <v>7</v>
      </c>
      <c r="I3677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677">
        <f>SUMIF(C$2:C3677,Historico_y_Forms[[#This Row],[Proyecto]],E$2:E3677)</f>
        <v>182</v>
      </c>
    </row>
    <row r="3678" spans="1:10" x14ac:dyDescent="0.25">
      <c r="A3678" s="167">
        <v>45596</v>
      </c>
      <c r="B3678">
        <v>33</v>
      </c>
      <c r="C3678" t="s">
        <v>101</v>
      </c>
      <c r="D3678">
        <v>3</v>
      </c>
      <c r="E3678">
        <v>0</v>
      </c>
      <c r="F3678">
        <v>2</v>
      </c>
      <c r="G3678">
        <f>SUMIF(C$2:C3678,Historico_y_Forms[[#This Row],[Proyecto]],D$2:D3678)</f>
        <v>196</v>
      </c>
      <c r="H3678">
        <f>SUMIF(C$2:C3678,Historico_y_Forms[[#This Row],[Proyecto]],F$2:F3678)</f>
        <v>21</v>
      </c>
      <c r="I367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78">
        <f>SUMIF(C$2:C3678,Historico_y_Forms[[#This Row],[Proyecto]],E$2:E3678)</f>
        <v>182</v>
      </c>
    </row>
    <row r="3679" spans="1:10" x14ac:dyDescent="0.25">
      <c r="A3679" s="167">
        <v>45596</v>
      </c>
      <c r="B3679">
        <v>34</v>
      </c>
      <c r="C3679" t="s">
        <v>102</v>
      </c>
      <c r="D3679">
        <v>0</v>
      </c>
      <c r="E3679">
        <v>0</v>
      </c>
      <c r="F3679">
        <v>0</v>
      </c>
      <c r="G3679">
        <f>SUMIF(C$2:C3679,Historico_y_Forms[[#This Row],[Proyecto]],D$2:D3679)</f>
        <v>208</v>
      </c>
      <c r="H3679">
        <f>SUMIF(C$2:C3679,Historico_y_Forms[[#This Row],[Proyecto]],F$2:F3679)</f>
        <v>24</v>
      </c>
      <c r="I367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79">
        <f>SUMIF(C$2:C3679,Historico_y_Forms[[#This Row],[Proyecto]],E$2:E3679)</f>
        <v>184</v>
      </c>
    </row>
    <row r="3680" spans="1:10" x14ac:dyDescent="0.25">
      <c r="A3680" s="167">
        <v>45596</v>
      </c>
      <c r="B3680">
        <v>29</v>
      </c>
      <c r="C3680" t="s">
        <v>32</v>
      </c>
      <c r="D3680">
        <v>1</v>
      </c>
      <c r="E3680">
        <v>6</v>
      </c>
      <c r="F3680">
        <v>0</v>
      </c>
      <c r="G3680">
        <f>SUMIF(C$2:C3680,Historico_y_Forms[[#This Row],[Proyecto]],D$2:D3680)</f>
        <v>103</v>
      </c>
      <c r="H3680">
        <f>SUMIF(C$2:C3680,Historico_y_Forms[[#This Row],[Proyecto]],F$2:F3680)</f>
        <v>2</v>
      </c>
      <c r="I3680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680">
        <f>SUMIF(C$2:C3680,Historico_y_Forms[[#This Row],[Proyecto]],E$2:E3680)</f>
        <v>90</v>
      </c>
    </row>
    <row r="3681" spans="1:10" x14ac:dyDescent="0.25">
      <c r="A3681" s="167">
        <v>45596</v>
      </c>
      <c r="B3681">
        <v>30</v>
      </c>
      <c r="C3681" t="s">
        <v>33</v>
      </c>
      <c r="D3681">
        <v>4</v>
      </c>
      <c r="E3681">
        <v>10</v>
      </c>
      <c r="F3681">
        <v>1</v>
      </c>
      <c r="G3681">
        <f>SUMIF(C$2:C3681,Historico_y_Forms[[#This Row],[Proyecto]],D$2:D3681)</f>
        <v>76</v>
      </c>
      <c r="H3681">
        <f>SUMIF(C$2:C3681,Historico_y_Forms[[#This Row],[Proyecto]],F$2:F3681)</f>
        <v>5</v>
      </c>
      <c r="I3681">
        <f>VLOOKUP(Historico_y_Forms[[#This Row],[Proyecto]],Dim_Proyectos[[#All],[Proyecto]:[Fecha de terminacion]],5,0)-Historico_y_Forms[[#This Row],[Ventas acumuladas]]+Historico_y_Forms[[#This Row],[Desistimientos acumulados]]</f>
        <v>85</v>
      </c>
      <c r="J3681">
        <f>SUMIF(C$2:C3681,Historico_y_Forms[[#This Row],[Proyecto]],E$2:E3681)</f>
        <v>100</v>
      </c>
    </row>
    <row r="3682" spans="1:10" x14ac:dyDescent="0.25">
      <c r="A3682" s="167">
        <v>45596</v>
      </c>
      <c r="B3682">
        <v>9</v>
      </c>
      <c r="C3682" t="s">
        <v>130</v>
      </c>
      <c r="D3682">
        <v>3</v>
      </c>
      <c r="E3682">
        <v>2</v>
      </c>
      <c r="F3682">
        <v>0</v>
      </c>
      <c r="G3682">
        <f>SUMIF(C$2:C3682,Historico_y_Forms[[#This Row],[Proyecto]],D$2:D3682)</f>
        <v>276</v>
      </c>
      <c r="H3682">
        <f>SUMIF(C$2:C3682,Historico_y_Forms[[#This Row],[Proyecto]],F$2:F3682)</f>
        <v>20</v>
      </c>
      <c r="I3682">
        <f>VLOOKUP(Historico_y_Forms[[#This Row],[Proyecto]],Dim_Proyectos[[#All],[Proyecto]:[Fecha de terminacion]],5,0)-Historico_y_Forms[[#This Row],[Ventas acumuladas]]+Historico_y_Forms[[#This Row],[Desistimientos acumulados]]</f>
        <v>92</v>
      </c>
      <c r="J3682">
        <f>SUMIF(C$2:C3682,Historico_y_Forms[[#This Row],[Proyecto]],E$2:E3682)</f>
        <v>312</v>
      </c>
    </row>
    <row r="3683" spans="1:10" x14ac:dyDescent="0.25">
      <c r="A3683" s="167">
        <v>45596</v>
      </c>
      <c r="B3683">
        <v>35</v>
      </c>
      <c r="C3683" t="s">
        <v>144</v>
      </c>
      <c r="D3683">
        <v>3</v>
      </c>
      <c r="E3683">
        <v>0</v>
      </c>
      <c r="F3683">
        <v>5</v>
      </c>
      <c r="G3683">
        <f>SUMIF(C$2:C3683,Historico_y_Forms[[#This Row],[Proyecto]],D$2:D3683)</f>
        <v>150</v>
      </c>
      <c r="H3683">
        <f>SUMIF(C$2:C3683,Historico_y_Forms[[#This Row],[Proyecto]],F$2:F3683)</f>
        <v>27</v>
      </c>
      <c r="I3683">
        <f>VLOOKUP(Historico_y_Forms[[#This Row],[Proyecto]],Dim_Proyectos[[#All],[Proyecto]:[Fecha de terminacion]],5,0)-Historico_y_Forms[[#This Row],[Ventas acumuladas]]+Historico_y_Forms[[#This Row],[Desistimientos acumulados]]</f>
        <v>27</v>
      </c>
      <c r="J3683">
        <f>SUMIF(C$2:C3683,Historico_y_Forms[[#This Row],[Proyecto]],E$2:E3683)</f>
        <v>150</v>
      </c>
    </row>
    <row r="3684" spans="1:10" x14ac:dyDescent="0.25">
      <c r="A3684" s="167">
        <v>45596</v>
      </c>
      <c r="B3684">
        <v>42</v>
      </c>
      <c r="C3684" t="s">
        <v>151</v>
      </c>
      <c r="D3684">
        <v>0</v>
      </c>
      <c r="E3684">
        <v>0</v>
      </c>
      <c r="F3684">
        <v>0</v>
      </c>
      <c r="G3684">
        <f>SUMIF(C$2:C3684,Historico_y_Forms[[#This Row],[Proyecto]],D$2:D3684)</f>
        <v>321</v>
      </c>
      <c r="H3684">
        <f>SUMIF(C$2:C3684,Historico_y_Forms[[#This Row],[Proyecto]],F$2:F3684)</f>
        <v>15</v>
      </c>
      <c r="I368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84">
        <f>SUMIF(C$2:C3684,Historico_y_Forms[[#This Row],[Proyecto]],E$2:E3684)</f>
        <v>250</v>
      </c>
    </row>
    <row r="3685" spans="1:10" x14ac:dyDescent="0.25">
      <c r="A3685" s="167">
        <v>45596</v>
      </c>
      <c r="B3685">
        <v>39</v>
      </c>
      <c r="C3685" t="s">
        <v>178</v>
      </c>
      <c r="D3685">
        <v>0</v>
      </c>
      <c r="E3685">
        <v>0</v>
      </c>
      <c r="F3685">
        <v>0</v>
      </c>
      <c r="G3685">
        <f>SUMIF(C$2:C3685,Historico_y_Forms[[#This Row],[Proyecto]],D$2:D3685)</f>
        <v>184</v>
      </c>
      <c r="H3685">
        <f>SUMIF(C$2:C3685,Historico_y_Forms[[#This Row],[Proyecto]],F$2:F3685)</f>
        <v>12</v>
      </c>
      <c r="I368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685">
        <f>SUMIF(C$2:C3685,Historico_y_Forms[[#This Row],[Proyecto]],E$2:E3685)</f>
        <v>149</v>
      </c>
    </row>
    <row r="3686" spans="1:10" x14ac:dyDescent="0.25">
      <c r="A3686" s="167">
        <v>45596</v>
      </c>
      <c r="B3686">
        <v>36</v>
      </c>
      <c r="C3686" t="s">
        <v>145</v>
      </c>
      <c r="D3686">
        <v>0</v>
      </c>
      <c r="E3686">
        <v>0</v>
      </c>
      <c r="F3686">
        <v>0</v>
      </c>
      <c r="G3686">
        <f>SUMIF(C$2:C3686,Historico_y_Forms[[#This Row],[Proyecto]],D$2:D3686)</f>
        <v>243</v>
      </c>
      <c r="H3686">
        <f>SUMIF(C$2:C3686,Historico_y_Forms[[#This Row],[Proyecto]],F$2:F3686)</f>
        <v>11</v>
      </c>
      <c r="I368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686">
        <f>SUMIF(C$2:C3686,Historico_y_Forms[[#This Row],[Proyecto]],E$2:E3686)</f>
        <v>240</v>
      </c>
    </row>
    <row r="3687" spans="1:10" x14ac:dyDescent="0.25">
      <c r="A3687" s="167">
        <v>45596</v>
      </c>
      <c r="B3687">
        <v>43</v>
      </c>
      <c r="C3687" t="s">
        <v>153</v>
      </c>
      <c r="D3687">
        <v>0</v>
      </c>
      <c r="E3687">
        <v>0</v>
      </c>
      <c r="F3687">
        <v>0</v>
      </c>
      <c r="G3687">
        <f>SUMIF(C$2:C3687,Historico_y_Forms[[#This Row],[Proyecto]],D$2:D3687)</f>
        <v>89</v>
      </c>
      <c r="H3687">
        <f>SUMIF(C$2:C3687,Historico_y_Forms[[#This Row],[Proyecto]],F$2:F3687)</f>
        <v>6</v>
      </c>
      <c r="I368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687">
        <f>SUMIF(C$2:C3687,Historico_y_Forms[[#This Row],[Proyecto]],E$2:E3687)</f>
        <v>24</v>
      </c>
    </row>
    <row r="3688" spans="1:10" x14ac:dyDescent="0.25">
      <c r="A3688" s="167">
        <v>45596</v>
      </c>
      <c r="B3688">
        <v>21</v>
      </c>
      <c r="C3688" t="s">
        <v>139</v>
      </c>
      <c r="D3688">
        <v>0</v>
      </c>
      <c r="E3688">
        <v>0</v>
      </c>
      <c r="F3688">
        <v>0</v>
      </c>
      <c r="G3688">
        <f>SUMIF(C$2:C3688,Historico_y_Forms[[#This Row],[Proyecto]],D$2:D3688)</f>
        <v>87</v>
      </c>
      <c r="H3688">
        <f>SUMIF(C$2:C3688,Historico_y_Forms[[#This Row],[Proyecto]],F$2:F3688)</f>
        <v>8</v>
      </c>
      <c r="I368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688">
        <f>SUMIF(C$2:C3688,Historico_y_Forms[[#This Row],[Proyecto]],E$2:E3688)</f>
        <v>86</v>
      </c>
    </row>
    <row r="3689" spans="1:10" x14ac:dyDescent="0.25">
      <c r="A3689" s="167">
        <v>45596</v>
      </c>
      <c r="B3689">
        <v>2</v>
      </c>
      <c r="C3689" t="s">
        <v>51</v>
      </c>
      <c r="D3689">
        <v>1</v>
      </c>
      <c r="E3689">
        <v>0</v>
      </c>
      <c r="F3689">
        <v>1</v>
      </c>
      <c r="G3689">
        <f>SUMIF(C$2:C3689,Historico_y_Forms[[#This Row],[Proyecto]],D$2:D3689)</f>
        <v>384</v>
      </c>
      <c r="H3689">
        <f>SUMIF(C$2:C3689,Historico_y_Forms[[#This Row],[Proyecto]],F$2:F3689)</f>
        <v>157</v>
      </c>
      <c r="I368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689">
        <f>SUMIF(C$2:C3689,Historico_y_Forms[[#This Row],[Proyecto]],E$2:E3689)</f>
        <v>228</v>
      </c>
    </row>
    <row r="3690" spans="1:10" x14ac:dyDescent="0.25">
      <c r="A3690" s="167">
        <v>45596</v>
      </c>
      <c r="B3690">
        <v>3</v>
      </c>
      <c r="C3690" t="s">
        <v>52</v>
      </c>
      <c r="D3690">
        <v>15</v>
      </c>
      <c r="E3690">
        <v>0</v>
      </c>
      <c r="F3690">
        <v>4</v>
      </c>
      <c r="G3690">
        <f>SUMIF(C$2:C3690,Historico_y_Forms[[#This Row],[Proyecto]],D$2:D3690)</f>
        <v>448</v>
      </c>
      <c r="H3690">
        <f>SUMIF(C$2:C3690,Historico_y_Forms[[#This Row],[Proyecto]],F$2:F3690)</f>
        <v>102</v>
      </c>
      <c r="I3690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690">
        <f>SUMIF(C$2:C3690,Historico_y_Forms[[#This Row],[Proyecto]],E$2:E3690)</f>
        <v>372</v>
      </c>
    </row>
    <row r="3691" spans="1:10" x14ac:dyDescent="0.25">
      <c r="A3691" s="167">
        <v>45596</v>
      </c>
      <c r="B3691">
        <v>1</v>
      </c>
      <c r="C3691" t="s">
        <v>50</v>
      </c>
      <c r="D3691">
        <v>0</v>
      </c>
      <c r="E3691">
        <v>0</v>
      </c>
      <c r="F3691">
        <v>0</v>
      </c>
      <c r="G3691">
        <f>SUMIF(C$2:C3691,Historico_y_Forms[[#This Row],[Proyecto]],D$2:D3691)</f>
        <v>616</v>
      </c>
      <c r="H3691">
        <f>SUMIF(C$2:C3691,Historico_y_Forms[[#This Row],[Proyecto]],F$2:F3691)</f>
        <v>124</v>
      </c>
      <c r="I36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91">
        <f>SUMIF(C$2:C3691,Historico_y_Forms[[#This Row],[Proyecto]],E$2:E3691)</f>
        <v>492</v>
      </c>
    </row>
    <row r="3692" spans="1:10" x14ac:dyDescent="0.25">
      <c r="A3692" s="167">
        <v>45626</v>
      </c>
      <c r="B3692">
        <v>22</v>
      </c>
      <c r="C3692" t="s">
        <v>140</v>
      </c>
      <c r="D3692">
        <v>0</v>
      </c>
      <c r="E3692">
        <v>0</v>
      </c>
      <c r="F3692">
        <v>0</v>
      </c>
      <c r="G3692">
        <f>SUMIF(C$2:C3692,Historico_y_Forms[[#This Row],[Proyecto]],D$2:D3692)</f>
        <v>42</v>
      </c>
      <c r="H3692">
        <f>SUMIF(C$2:C3692,Historico_y_Forms[[#This Row],[Proyecto]],F$2:F3692)</f>
        <v>42</v>
      </c>
      <c r="I369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692">
        <f>SUMIF(C$2:C3692,Historico_y_Forms[[#This Row],[Proyecto]],E$2:E3692)</f>
        <v>72</v>
      </c>
    </row>
    <row r="3693" spans="1:10" x14ac:dyDescent="0.25">
      <c r="A3693" s="167">
        <v>45626</v>
      </c>
      <c r="B3693">
        <v>16</v>
      </c>
      <c r="C3693" t="s">
        <v>136</v>
      </c>
      <c r="D3693">
        <v>0</v>
      </c>
      <c r="E3693">
        <v>0</v>
      </c>
      <c r="F3693">
        <v>0</v>
      </c>
      <c r="G3693">
        <f>SUMIF(C$2:C3693,Historico_y_Forms[[#This Row],[Proyecto]],D$2:D3693)</f>
        <v>32</v>
      </c>
      <c r="H3693">
        <f>SUMIF(C$2:C3693,Historico_y_Forms[[#This Row],[Proyecto]],F$2:F3693)</f>
        <v>1</v>
      </c>
      <c r="I369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693">
        <f>SUMIF(C$2:C3693,Historico_y_Forms[[#This Row],[Proyecto]],E$2:E3693)</f>
        <v>46</v>
      </c>
    </row>
    <row r="3694" spans="1:10" x14ac:dyDescent="0.25">
      <c r="A3694" s="167">
        <v>45626</v>
      </c>
      <c r="B3694">
        <v>17</v>
      </c>
      <c r="C3694" t="s">
        <v>137</v>
      </c>
      <c r="D3694">
        <v>0</v>
      </c>
      <c r="E3694">
        <v>0</v>
      </c>
      <c r="F3694">
        <v>0</v>
      </c>
      <c r="G3694">
        <f>SUMIF(C$2:C3694,Historico_y_Forms[[#This Row],[Proyecto]],D$2:D3694)</f>
        <v>19</v>
      </c>
      <c r="H3694">
        <f>SUMIF(C$2:C3694,Historico_y_Forms[[#This Row],[Proyecto]],F$2:F3694)</f>
        <v>0</v>
      </c>
      <c r="I369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694">
        <f>SUMIF(C$2:C3694,Historico_y_Forms[[#This Row],[Proyecto]],E$2:E3694)</f>
        <v>34</v>
      </c>
    </row>
    <row r="3695" spans="1:10" x14ac:dyDescent="0.25">
      <c r="A3695" s="167">
        <v>45626</v>
      </c>
      <c r="B3695">
        <v>11</v>
      </c>
      <c r="C3695" t="s">
        <v>131</v>
      </c>
      <c r="D3695">
        <v>7</v>
      </c>
      <c r="E3695">
        <v>0</v>
      </c>
      <c r="F3695">
        <v>4</v>
      </c>
      <c r="G3695">
        <f>SUMIF(C$2:C3695,Historico_y_Forms[[#This Row],[Proyecto]],D$2:D3695)</f>
        <v>728</v>
      </c>
      <c r="H3695">
        <f>SUMIF(C$2:C3695,Historico_y_Forms[[#This Row],[Proyecto]],F$2:F3695)</f>
        <v>271</v>
      </c>
      <c r="I3695">
        <f>VLOOKUP(Historico_y_Forms[[#This Row],[Proyecto]],Dim_Proyectos[[#All],[Proyecto]:[Fecha de terminacion]],5,0)-Historico_y_Forms[[#This Row],[Ventas acumuladas]]+Historico_y_Forms[[#This Row],[Desistimientos acumulados]]</f>
        <v>156</v>
      </c>
      <c r="J3695">
        <f>SUMIF(C$2:C3695,Historico_y_Forms[[#This Row],[Proyecto]],E$2:E3695)</f>
        <v>613</v>
      </c>
    </row>
    <row r="3696" spans="1:10" x14ac:dyDescent="0.25">
      <c r="A3696" s="167">
        <v>45626</v>
      </c>
      <c r="B3696">
        <v>40</v>
      </c>
      <c r="C3696" t="s">
        <v>149</v>
      </c>
      <c r="D3696">
        <v>0</v>
      </c>
      <c r="E3696">
        <v>0</v>
      </c>
      <c r="F3696">
        <v>0</v>
      </c>
      <c r="G3696">
        <f>SUMIF(C$2:C3696,Historico_y_Forms[[#This Row],[Proyecto]],D$2:D3696)</f>
        <v>396</v>
      </c>
      <c r="H3696">
        <f>SUMIF(C$2:C3696,Historico_y_Forms[[#This Row],[Proyecto]],F$2:F3696)</f>
        <v>0</v>
      </c>
      <c r="I36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696">
        <f>SUMIF(C$2:C3696,Historico_y_Forms[[#This Row],[Proyecto]],E$2:E3696)</f>
        <v>0</v>
      </c>
    </row>
    <row r="3697" spans="1:10" x14ac:dyDescent="0.25">
      <c r="A3697" s="167">
        <v>45626</v>
      </c>
      <c r="B3697">
        <v>12</v>
      </c>
      <c r="C3697" t="s">
        <v>132</v>
      </c>
      <c r="D3697">
        <v>0</v>
      </c>
      <c r="E3697">
        <v>0</v>
      </c>
      <c r="F3697">
        <v>0</v>
      </c>
      <c r="G3697">
        <f>SUMIF(C$2:C3697,Historico_y_Forms[[#This Row],[Proyecto]],D$2:D3697)</f>
        <v>211</v>
      </c>
      <c r="H3697">
        <f>SUMIF(C$2:C3697,Historico_y_Forms[[#This Row],[Proyecto]],F$2:F3697)</f>
        <v>21</v>
      </c>
      <c r="I369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697">
        <f>SUMIF(C$2:C3697,Historico_y_Forms[[#This Row],[Proyecto]],E$2:E3697)</f>
        <v>321</v>
      </c>
    </row>
    <row r="3698" spans="1:10" x14ac:dyDescent="0.25">
      <c r="A3698" s="167">
        <v>45626</v>
      </c>
      <c r="B3698">
        <v>13</v>
      </c>
      <c r="C3698" t="s">
        <v>133</v>
      </c>
      <c r="D3698">
        <v>4</v>
      </c>
      <c r="E3698">
        <v>0</v>
      </c>
      <c r="F3698">
        <v>1</v>
      </c>
      <c r="G3698">
        <f>SUMIF(C$2:C3698,Historico_y_Forms[[#This Row],[Proyecto]],D$2:D3698)</f>
        <v>417</v>
      </c>
      <c r="H3698">
        <f>SUMIF(C$2:C3698,Historico_y_Forms[[#This Row],[Proyecto]],F$2:F3698)</f>
        <v>132</v>
      </c>
      <c r="I3698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698">
        <f>SUMIF(C$2:C3698,Historico_y_Forms[[#This Row],[Proyecto]],E$2:E3698)</f>
        <v>299</v>
      </c>
    </row>
    <row r="3699" spans="1:10" x14ac:dyDescent="0.25">
      <c r="A3699" s="167">
        <v>45626</v>
      </c>
      <c r="B3699">
        <v>14</v>
      </c>
      <c r="C3699" t="s">
        <v>134</v>
      </c>
      <c r="D3699">
        <v>0</v>
      </c>
      <c r="E3699">
        <v>0</v>
      </c>
      <c r="F3699">
        <v>1</v>
      </c>
      <c r="G3699">
        <f>SUMIF(C$2:C3699,Historico_y_Forms[[#This Row],[Proyecto]],D$2:D3699)</f>
        <v>236</v>
      </c>
      <c r="H3699">
        <f>SUMIF(C$2:C3699,Historico_y_Forms[[#This Row],[Proyecto]],F$2:F3699)</f>
        <v>62</v>
      </c>
      <c r="I369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699">
        <f>SUMIF(C$2:C3699,Historico_y_Forms[[#This Row],[Proyecto]],E$2:E3699)</f>
        <v>180</v>
      </c>
    </row>
    <row r="3700" spans="1:10" x14ac:dyDescent="0.25">
      <c r="A3700" s="167">
        <v>45626</v>
      </c>
      <c r="B3700">
        <v>15</v>
      </c>
      <c r="C3700" t="s">
        <v>135</v>
      </c>
      <c r="D3700">
        <v>13</v>
      </c>
      <c r="E3700">
        <v>0</v>
      </c>
      <c r="F3700">
        <v>3</v>
      </c>
      <c r="G3700">
        <f>SUMIF(C$2:C3700,Historico_y_Forms[[#This Row],[Proyecto]],D$2:D3700)</f>
        <v>297</v>
      </c>
      <c r="H3700">
        <f>SUMIF(C$2:C3700,Historico_y_Forms[[#This Row],[Proyecto]],F$2:F3700)</f>
        <v>33</v>
      </c>
      <c r="I37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700">
        <f>SUMIF(C$2:C3700,Historico_y_Forms[[#This Row],[Proyecto]],E$2:E3700)</f>
        <v>304</v>
      </c>
    </row>
    <row r="3701" spans="1:10" x14ac:dyDescent="0.25">
      <c r="A3701" s="167">
        <v>45626</v>
      </c>
      <c r="B3701">
        <v>41</v>
      </c>
      <c r="C3701" t="s">
        <v>150</v>
      </c>
      <c r="D3701">
        <v>0</v>
      </c>
      <c r="E3701">
        <v>0</v>
      </c>
      <c r="F3701">
        <v>0</v>
      </c>
      <c r="G3701">
        <f>SUMIF(C$2:C3701,Historico_y_Forms[[#This Row],[Proyecto]],D$2:D3701)</f>
        <v>158</v>
      </c>
      <c r="H3701">
        <f>SUMIF(C$2:C3701,Historico_y_Forms[[#This Row],[Proyecto]],F$2:F3701)</f>
        <v>2</v>
      </c>
      <c r="I37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1">
        <f>SUMIF(C$2:C3701,Historico_y_Forms[[#This Row],[Proyecto]],E$2:E3701)</f>
        <v>156</v>
      </c>
    </row>
    <row r="3702" spans="1:10" x14ac:dyDescent="0.25">
      <c r="A3702" s="167">
        <v>45626</v>
      </c>
      <c r="B3702">
        <v>10</v>
      </c>
      <c r="C3702" t="s">
        <v>81</v>
      </c>
      <c r="D3702">
        <v>1</v>
      </c>
      <c r="E3702">
        <v>0</v>
      </c>
      <c r="F3702">
        <v>0</v>
      </c>
      <c r="G3702">
        <f>SUMIF(C$2:C3702,Historico_y_Forms[[#This Row],[Proyecto]],D$2:D3702)</f>
        <v>241</v>
      </c>
      <c r="H3702">
        <f>SUMIF(C$2:C3702,Historico_y_Forms[[#This Row],[Proyecto]],F$2:F3702)</f>
        <v>64</v>
      </c>
      <c r="I3702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702">
        <f>SUMIF(C$2:C3702,Historico_y_Forms[[#This Row],[Proyecto]],E$2:E3702)</f>
        <v>190</v>
      </c>
    </row>
    <row r="3703" spans="1:10" x14ac:dyDescent="0.25">
      <c r="A3703" s="167">
        <v>45626</v>
      </c>
      <c r="B3703">
        <v>23</v>
      </c>
      <c r="C3703" t="s">
        <v>142</v>
      </c>
      <c r="D3703">
        <v>0</v>
      </c>
      <c r="E3703">
        <v>0</v>
      </c>
      <c r="F3703">
        <v>0</v>
      </c>
      <c r="G3703">
        <f>SUMIF(C$2:C3703,Historico_y_Forms[[#This Row],[Proyecto]],D$2:D3703)</f>
        <v>105</v>
      </c>
      <c r="H3703">
        <f>SUMIF(C$2:C3703,Historico_y_Forms[[#This Row],[Proyecto]],F$2:F3703)</f>
        <v>4</v>
      </c>
      <c r="I370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03">
        <f>SUMIF(C$2:C3703,Historico_y_Forms[[#This Row],[Proyecto]],E$2:E3703)</f>
        <v>0</v>
      </c>
    </row>
    <row r="3704" spans="1:10" x14ac:dyDescent="0.25">
      <c r="A3704" s="167">
        <v>45626</v>
      </c>
      <c r="B3704">
        <v>24</v>
      </c>
      <c r="C3704" t="s">
        <v>143</v>
      </c>
      <c r="D3704">
        <v>0</v>
      </c>
      <c r="E3704">
        <v>0</v>
      </c>
      <c r="F3704">
        <v>0</v>
      </c>
      <c r="G3704">
        <f>SUMIF(C$2:C3704,Historico_y_Forms[[#This Row],[Proyecto]],D$2:D3704)</f>
        <v>125</v>
      </c>
      <c r="H3704">
        <f>SUMIF(C$2:C3704,Historico_y_Forms[[#This Row],[Proyecto]],F$2:F3704)</f>
        <v>23</v>
      </c>
      <c r="I370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4">
        <f>SUMIF(C$2:C3704,Historico_y_Forms[[#This Row],[Proyecto]],E$2:E3704)</f>
        <v>102</v>
      </c>
    </row>
    <row r="3705" spans="1:10" x14ac:dyDescent="0.25">
      <c r="A3705" s="167">
        <v>45626</v>
      </c>
      <c r="B3705">
        <v>25</v>
      </c>
      <c r="C3705" t="s">
        <v>92</v>
      </c>
      <c r="D3705">
        <v>1</v>
      </c>
      <c r="E3705">
        <v>3</v>
      </c>
      <c r="F3705">
        <v>0</v>
      </c>
      <c r="G3705">
        <f>SUMIF(C$2:C3705,Historico_y_Forms[[#This Row],[Proyecto]],D$2:D3705)</f>
        <v>99</v>
      </c>
      <c r="H3705">
        <f>SUMIF(C$2:C3705,Historico_y_Forms[[#This Row],[Proyecto]],F$2:F3705)</f>
        <v>4</v>
      </c>
      <c r="I3705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3705">
        <f>SUMIF(C$2:C3705,Historico_y_Forms[[#This Row],[Proyecto]],E$2:E3705)</f>
        <v>97</v>
      </c>
    </row>
    <row r="3706" spans="1:10" x14ac:dyDescent="0.25">
      <c r="A3706" s="167">
        <v>45626</v>
      </c>
      <c r="B3706">
        <v>26</v>
      </c>
      <c r="C3706" t="s">
        <v>141</v>
      </c>
      <c r="D3706">
        <v>0</v>
      </c>
      <c r="E3706">
        <v>1</v>
      </c>
      <c r="F3706">
        <v>0</v>
      </c>
      <c r="G3706">
        <f>SUMIF(C$2:C3706,Historico_y_Forms[[#This Row],[Proyecto]],D$2:D3706)</f>
        <v>123</v>
      </c>
      <c r="H3706">
        <f>SUMIF(C$2:C3706,Historico_y_Forms[[#This Row],[Proyecto]],F$2:F3706)</f>
        <v>3</v>
      </c>
      <c r="I37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6">
        <f>SUMIF(C$2:C3706,Historico_y_Forms[[#This Row],[Proyecto]],E$2:E3706)</f>
        <v>120</v>
      </c>
    </row>
    <row r="3707" spans="1:10" x14ac:dyDescent="0.25">
      <c r="A3707" s="167">
        <v>45626</v>
      </c>
      <c r="B3707">
        <v>7</v>
      </c>
      <c r="C3707" t="s">
        <v>128</v>
      </c>
      <c r="D3707">
        <v>0</v>
      </c>
      <c r="E3707">
        <v>0</v>
      </c>
      <c r="F3707">
        <v>0</v>
      </c>
      <c r="G3707">
        <f>SUMIF(C$2:C3707,Historico_y_Forms[[#This Row],[Proyecto]],D$2:D3707)</f>
        <v>186</v>
      </c>
      <c r="H3707">
        <f>SUMIF(C$2:C3707,Historico_y_Forms[[#This Row],[Proyecto]],F$2:F3707)</f>
        <v>26</v>
      </c>
      <c r="I370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07">
        <f>SUMIF(C$2:C3707,Historico_y_Forms[[#This Row],[Proyecto]],E$2:E3707)</f>
        <v>160</v>
      </c>
    </row>
    <row r="3708" spans="1:10" x14ac:dyDescent="0.25">
      <c r="A3708" s="167">
        <v>45626</v>
      </c>
      <c r="B3708">
        <v>27</v>
      </c>
      <c r="C3708" t="s">
        <v>30</v>
      </c>
      <c r="D3708">
        <v>2</v>
      </c>
      <c r="E3708">
        <v>4</v>
      </c>
      <c r="F3708">
        <v>1</v>
      </c>
      <c r="G3708">
        <f>SUMIF(C$2:C3708,Historico_y_Forms[[#This Row],[Proyecto]],D$2:D3708)</f>
        <v>63</v>
      </c>
      <c r="H3708">
        <f>SUMIF(C$2:C3708,Historico_y_Forms[[#This Row],[Proyecto]],F$2:F3708)</f>
        <v>4</v>
      </c>
      <c r="I3708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3708">
        <f>SUMIF(C$2:C3708,Historico_y_Forms[[#This Row],[Proyecto]],E$2:E3708)</f>
        <v>71</v>
      </c>
    </row>
    <row r="3709" spans="1:10" x14ac:dyDescent="0.25">
      <c r="A3709" s="167">
        <v>45626</v>
      </c>
      <c r="B3709">
        <v>28</v>
      </c>
      <c r="C3709" t="s">
        <v>31</v>
      </c>
      <c r="D3709">
        <v>3</v>
      </c>
      <c r="E3709">
        <v>0</v>
      </c>
      <c r="F3709">
        <v>0</v>
      </c>
      <c r="G3709">
        <f>SUMIF(C$2:C3709,Historico_y_Forms[[#This Row],[Proyecto]],D$2:D3709)</f>
        <v>18</v>
      </c>
      <c r="H3709">
        <f>SUMIF(C$2:C3709,Historico_y_Forms[[#This Row],[Proyecto]],F$2:F3709)</f>
        <v>0</v>
      </c>
      <c r="I3709">
        <f>VLOOKUP(Historico_y_Forms[[#This Row],[Proyecto]],Dim_Proyectos[[#All],[Proyecto]:[Fecha de terminacion]],5,0)-Historico_y_Forms[[#This Row],[Ventas acumuladas]]+Historico_y_Forms[[#This Row],[Desistimientos acumulados]]</f>
        <v>112</v>
      </c>
      <c r="J3709">
        <f>SUMIF(C$2:C3709,Historico_y_Forms[[#This Row],[Proyecto]],E$2:E3709)</f>
        <v>26</v>
      </c>
    </row>
    <row r="3710" spans="1:10" x14ac:dyDescent="0.25">
      <c r="A3710" s="167">
        <v>45626</v>
      </c>
      <c r="B3710">
        <v>44</v>
      </c>
      <c r="C3710" t="s">
        <v>154</v>
      </c>
      <c r="D3710">
        <v>0</v>
      </c>
      <c r="E3710">
        <v>0</v>
      </c>
      <c r="F3710">
        <v>0</v>
      </c>
      <c r="G3710">
        <f>SUMIF(C$2:C3710,Historico_y_Forms[[#This Row],[Proyecto]],D$2:D3710)</f>
        <v>100</v>
      </c>
      <c r="H3710">
        <f>SUMIF(C$2:C3710,Historico_y_Forms[[#This Row],[Proyecto]],F$2:F3710)</f>
        <v>11</v>
      </c>
      <c r="I371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10">
        <f>SUMIF(C$2:C3710,Historico_y_Forms[[#This Row],[Proyecto]],E$2:E3710)</f>
        <v>96</v>
      </c>
    </row>
    <row r="3711" spans="1:10" x14ac:dyDescent="0.25">
      <c r="A3711" s="167">
        <v>45626</v>
      </c>
      <c r="B3711">
        <v>37</v>
      </c>
      <c r="C3711" t="s">
        <v>146</v>
      </c>
      <c r="D3711">
        <v>0</v>
      </c>
      <c r="E3711">
        <v>0</v>
      </c>
      <c r="F3711">
        <v>0</v>
      </c>
      <c r="G3711">
        <f>SUMIF(C$2:C3711,Historico_y_Forms[[#This Row],[Proyecto]],D$2:D3711)</f>
        <v>195</v>
      </c>
      <c r="H3711">
        <f>SUMIF(C$2:C3711,Historico_y_Forms[[#This Row],[Proyecto]],F$2:F3711)</f>
        <v>1</v>
      </c>
      <c r="I371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711">
        <f>SUMIF(C$2:C3711,Historico_y_Forms[[#This Row],[Proyecto]],E$2:E3711)</f>
        <v>196</v>
      </c>
    </row>
    <row r="3712" spans="1:10" x14ac:dyDescent="0.25">
      <c r="A3712" s="167">
        <v>45626</v>
      </c>
      <c r="B3712">
        <v>6</v>
      </c>
      <c r="C3712" t="s">
        <v>127</v>
      </c>
      <c r="D3712">
        <v>0</v>
      </c>
      <c r="E3712">
        <v>0</v>
      </c>
      <c r="F3712">
        <v>0</v>
      </c>
      <c r="G3712">
        <f>SUMIF(C$2:C3712,Historico_y_Forms[[#This Row],[Proyecto]],D$2:D3712)</f>
        <v>224</v>
      </c>
      <c r="H3712">
        <f>SUMIF(C$2:C3712,Historico_y_Forms[[#This Row],[Proyecto]],F$2:F3712)</f>
        <v>44</v>
      </c>
      <c r="I371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2">
        <f>SUMIF(C$2:C3712,Historico_y_Forms[[#This Row],[Proyecto]],E$2:E3712)</f>
        <v>180</v>
      </c>
    </row>
    <row r="3713" spans="1:10" x14ac:dyDescent="0.25">
      <c r="A3713" s="167">
        <v>45626</v>
      </c>
      <c r="B3713">
        <v>5</v>
      </c>
      <c r="C3713" t="s">
        <v>125</v>
      </c>
      <c r="D3713">
        <v>0</v>
      </c>
      <c r="E3713">
        <v>0</v>
      </c>
      <c r="F3713">
        <v>0</v>
      </c>
      <c r="G3713">
        <f>SUMIF(C$2:C3713,Historico_y_Forms[[#This Row],[Proyecto]],D$2:D3713)</f>
        <v>247</v>
      </c>
      <c r="H3713">
        <f>SUMIF(C$2:C3713,Historico_y_Forms[[#This Row],[Proyecto]],F$2:F3713)</f>
        <v>31</v>
      </c>
      <c r="I37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3">
        <f>SUMIF(C$2:C3713,Historico_y_Forms[[#This Row],[Proyecto]],E$2:E3713)</f>
        <v>216</v>
      </c>
    </row>
    <row r="3714" spans="1:10" x14ac:dyDescent="0.25">
      <c r="A3714" s="167">
        <v>45626</v>
      </c>
      <c r="B3714">
        <v>38</v>
      </c>
      <c r="C3714" t="s">
        <v>147</v>
      </c>
      <c r="D3714">
        <v>0</v>
      </c>
      <c r="E3714">
        <v>0</v>
      </c>
      <c r="F3714">
        <v>0</v>
      </c>
      <c r="G3714">
        <f>SUMIF(C$2:C3714,Historico_y_Forms[[#This Row],[Proyecto]],D$2:D3714)</f>
        <v>196</v>
      </c>
      <c r="H3714">
        <f>SUMIF(C$2:C3714,Historico_y_Forms[[#This Row],[Proyecto]],F$2:F3714)</f>
        <v>5</v>
      </c>
      <c r="I37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14">
        <f>SUMIF(C$2:C3714,Historico_y_Forms[[#This Row],[Proyecto]],E$2:E3714)</f>
        <v>0</v>
      </c>
    </row>
    <row r="3715" spans="1:10" x14ac:dyDescent="0.25">
      <c r="A3715" s="167">
        <v>45626</v>
      </c>
      <c r="B3715">
        <v>4</v>
      </c>
      <c r="C3715" t="s">
        <v>126</v>
      </c>
      <c r="D3715">
        <v>0</v>
      </c>
      <c r="E3715">
        <v>0</v>
      </c>
      <c r="F3715">
        <v>0</v>
      </c>
      <c r="G3715">
        <f>SUMIF(C$2:C3715,Historico_y_Forms[[#This Row],[Proyecto]],D$2:D3715)</f>
        <v>289</v>
      </c>
      <c r="H3715">
        <f>SUMIF(C$2:C3715,Historico_y_Forms[[#This Row],[Proyecto]],F$2:F3715)</f>
        <v>49</v>
      </c>
      <c r="I371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5">
        <f>SUMIF(C$2:C3715,Historico_y_Forms[[#This Row],[Proyecto]],E$2:E3715)</f>
        <v>8791</v>
      </c>
    </row>
    <row r="3716" spans="1:10" x14ac:dyDescent="0.25">
      <c r="A3716" s="167">
        <v>45626</v>
      </c>
      <c r="B3716">
        <v>8</v>
      </c>
      <c r="C3716" t="s">
        <v>77</v>
      </c>
      <c r="D3716">
        <v>0</v>
      </c>
      <c r="E3716">
        <v>0</v>
      </c>
      <c r="F3716">
        <v>0</v>
      </c>
      <c r="G3716">
        <f>SUMIF(C$2:C3716,Historico_y_Forms[[#This Row],[Proyecto]],D$2:D3716)</f>
        <v>202</v>
      </c>
      <c r="H3716">
        <f>SUMIF(C$2:C3716,Historico_y_Forms[[#This Row],[Proyecto]],F$2:F3716)</f>
        <v>42</v>
      </c>
      <c r="I371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16">
        <f>SUMIF(C$2:C3716,Historico_y_Forms[[#This Row],[Proyecto]],E$2:E3716)</f>
        <v>168</v>
      </c>
    </row>
    <row r="3717" spans="1:10" x14ac:dyDescent="0.25">
      <c r="A3717" s="167">
        <v>45626</v>
      </c>
      <c r="B3717">
        <v>18</v>
      </c>
      <c r="C3717" t="s">
        <v>152</v>
      </c>
      <c r="D3717">
        <v>0</v>
      </c>
      <c r="E3717">
        <v>0</v>
      </c>
      <c r="F3717">
        <v>0</v>
      </c>
      <c r="G3717">
        <f>SUMIF(C$2:C3717,Historico_y_Forms[[#This Row],[Proyecto]],D$2:D3717)</f>
        <v>174</v>
      </c>
      <c r="H3717">
        <f>SUMIF(C$2:C3717,Historico_y_Forms[[#This Row],[Proyecto]],F$2:F3717)</f>
        <v>10</v>
      </c>
      <c r="I371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17">
        <f>SUMIF(C$2:C3717,Historico_y_Forms[[#This Row],[Proyecto]],E$2:E3717)</f>
        <v>176</v>
      </c>
    </row>
    <row r="3718" spans="1:10" x14ac:dyDescent="0.25">
      <c r="A3718" s="167">
        <v>45626</v>
      </c>
      <c r="B3718">
        <v>19</v>
      </c>
      <c r="C3718" t="s">
        <v>138</v>
      </c>
      <c r="D3718">
        <v>0</v>
      </c>
      <c r="E3718">
        <v>0</v>
      </c>
      <c r="F3718">
        <v>0</v>
      </c>
      <c r="G3718">
        <f>SUMIF(C$2:C3718,Historico_y_Forms[[#This Row],[Proyecto]],D$2:D3718)</f>
        <v>202</v>
      </c>
      <c r="H3718">
        <f>SUMIF(C$2:C3718,Historico_y_Forms[[#This Row],[Proyecto]],F$2:F3718)</f>
        <v>26</v>
      </c>
      <c r="I371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18">
        <f>SUMIF(C$2:C3718,Historico_y_Forms[[#This Row],[Proyecto]],E$2:E3718)</f>
        <v>176</v>
      </c>
    </row>
    <row r="3719" spans="1:10" x14ac:dyDescent="0.25">
      <c r="A3719" s="167">
        <v>45626</v>
      </c>
      <c r="B3719">
        <v>20</v>
      </c>
      <c r="C3719" t="s">
        <v>88</v>
      </c>
      <c r="D3719">
        <v>1</v>
      </c>
      <c r="E3719">
        <v>1</v>
      </c>
      <c r="F3719">
        <v>0</v>
      </c>
      <c r="G3719">
        <f>SUMIF(C$2:C3719,Historico_y_Forms[[#This Row],[Proyecto]],D$2:D3719)</f>
        <v>235</v>
      </c>
      <c r="H3719">
        <f>SUMIF(C$2:C3719,Historico_y_Forms[[#This Row],[Proyecto]],F$2:F3719)</f>
        <v>61</v>
      </c>
      <c r="I3719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19">
        <f>SUMIF(C$2:C3719,Historico_y_Forms[[#This Row],[Proyecto]],E$2:E3719)</f>
        <v>179</v>
      </c>
    </row>
    <row r="3720" spans="1:10" x14ac:dyDescent="0.25">
      <c r="A3720" s="167">
        <v>45626</v>
      </c>
      <c r="B3720">
        <v>45</v>
      </c>
      <c r="C3720" t="s">
        <v>155</v>
      </c>
      <c r="D3720">
        <v>0</v>
      </c>
      <c r="E3720">
        <v>0</v>
      </c>
      <c r="F3720">
        <v>0</v>
      </c>
      <c r="G3720">
        <f>SUMIF(C$2:C3720,Historico_y_Forms[[#This Row],[Proyecto]],D$2:D3720)</f>
        <v>133</v>
      </c>
      <c r="H3720">
        <f>SUMIF(C$2:C3720,Historico_y_Forms[[#This Row],[Proyecto]],F$2:F3720)</f>
        <v>2</v>
      </c>
      <c r="I372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720">
        <f>SUMIF(C$2:C3720,Historico_y_Forms[[#This Row],[Proyecto]],E$2:E3720)</f>
        <v>0</v>
      </c>
    </row>
    <row r="3721" spans="1:10" x14ac:dyDescent="0.25">
      <c r="A3721" s="167">
        <v>45626</v>
      </c>
      <c r="B3721">
        <v>31</v>
      </c>
      <c r="C3721" t="s">
        <v>97</v>
      </c>
      <c r="D3721">
        <v>1</v>
      </c>
      <c r="E3721">
        <v>0</v>
      </c>
      <c r="F3721">
        <v>1</v>
      </c>
      <c r="G3721">
        <f>SUMIF(C$2:C3721,Historico_y_Forms[[#This Row],[Proyecto]],D$2:D3721)</f>
        <v>181</v>
      </c>
      <c r="H3721">
        <f>SUMIF(C$2:C3721,Historico_y_Forms[[#This Row],[Proyecto]],F$2:F3721)</f>
        <v>7</v>
      </c>
      <c r="I37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21">
        <f>SUMIF(C$2:C3721,Historico_y_Forms[[#This Row],[Proyecto]],E$2:E3721)</f>
        <v>182</v>
      </c>
    </row>
    <row r="3722" spans="1:10" x14ac:dyDescent="0.25">
      <c r="A3722" s="167">
        <v>45626</v>
      </c>
      <c r="B3722">
        <v>32</v>
      </c>
      <c r="C3722" t="s">
        <v>100</v>
      </c>
      <c r="D3722">
        <v>2</v>
      </c>
      <c r="E3722">
        <v>0</v>
      </c>
      <c r="F3722">
        <v>2</v>
      </c>
      <c r="G3722">
        <f>SUMIF(C$2:C3722,Historico_y_Forms[[#This Row],[Proyecto]],D$2:D3722)</f>
        <v>188</v>
      </c>
      <c r="H3722">
        <f>SUMIF(C$2:C3722,Historico_y_Forms[[#This Row],[Proyecto]],F$2:F3722)</f>
        <v>9</v>
      </c>
      <c r="I3722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722">
        <f>SUMIF(C$2:C3722,Historico_y_Forms[[#This Row],[Proyecto]],E$2:E3722)</f>
        <v>182</v>
      </c>
    </row>
    <row r="3723" spans="1:10" x14ac:dyDescent="0.25">
      <c r="A3723" s="167">
        <v>45626</v>
      </c>
      <c r="B3723">
        <v>33</v>
      </c>
      <c r="C3723" t="s">
        <v>101</v>
      </c>
      <c r="D3723">
        <v>7</v>
      </c>
      <c r="E3723">
        <v>0</v>
      </c>
      <c r="F3723">
        <v>0</v>
      </c>
      <c r="G3723">
        <f>SUMIF(C$2:C3723,Historico_y_Forms[[#This Row],[Proyecto]],D$2:D3723)</f>
        <v>203</v>
      </c>
      <c r="H3723">
        <f>SUMIF(C$2:C3723,Historico_y_Forms[[#This Row],[Proyecto]],F$2:F3723)</f>
        <v>21</v>
      </c>
      <c r="I372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23">
        <f>SUMIF(C$2:C3723,Historico_y_Forms[[#This Row],[Proyecto]],E$2:E3723)</f>
        <v>182</v>
      </c>
    </row>
    <row r="3724" spans="1:10" x14ac:dyDescent="0.25">
      <c r="A3724" s="167">
        <v>45626</v>
      </c>
      <c r="B3724">
        <v>34</v>
      </c>
      <c r="C3724" t="s">
        <v>102</v>
      </c>
      <c r="D3724">
        <v>0</v>
      </c>
      <c r="E3724">
        <v>0</v>
      </c>
      <c r="F3724">
        <v>0</v>
      </c>
      <c r="G3724">
        <f>SUMIF(C$2:C3724,Historico_y_Forms[[#This Row],[Proyecto]],D$2:D3724)</f>
        <v>208</v>
      </c>
      <c r="H3724">
        <f>SUMIF(C$2:C3724,Historico_y_Forms[[#This Row],[Proyecto]],F$2:F3724)</f>
        <v>24</v>
      </c>
      <c r="I372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24">
        <f>SUMIF(C$2:C3724,Historico_y_Forms[[#This Row],[Proyecto]],E$2:E3724)</f>
        <v>184</v>
      </c>
    </row>
    <row r="3725" spans="1:10" x14ac:dyDescent="0.25">
      <c r="A3725" s="167">
        <v>45626</v>
      </c>
      <c r="B3725">
        <v>29</v>
      </c>
      <c r="C3725" t="s">
        <v>32</v>
      </c>
      <c r="D3725">
        <v>0</v>
      </c>
      <c r="E3725">
        <v>6</v>
      </c>
      <c r="F3725">
        <v>1</v>
      </c>
      <c r="G3725">
        <f>SUMIF(C$2:C3725,Historico_y_Forms[[#This Row],[Proyecto]],D$2:D3725)</f>
        <v>103</v>
      </c>
      <c r="H3725">
        <f>SUMIF(C$2:C3725,Historico_y_Forms[[#This Row],[Proyecto]],F$2:F3725)</f>
        <v>3</v>
      </c>
      <c r="I3725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725">
        <f>SUMIF(C$2:C3725,Historico_y_Forms[[#This Row],[Proyecto]],E$2:E3725)</f>
        <v>96</v>
      </c>
    </row>
    <row r="3726" spans="1:10" x14ac:dyDescent="0.25">
      <c r="A3726" s="167">
        <v>45626</v>
      </c>
      <c r="B3726">
        <v>30</v>
      </c>
      <c r="C3726" t="s">
        <v>33</v>
      </c>
      <c r="D3726">
        <v>6</v>
      </c>
      <c r="E3726">
        <v>10</v>
      </c>
      <c r="F3726">
        <v>0</v>
      </c>
      <c r="G3726">
        <f>SUMIF(C$2:C3726,Historico_y_Forms[[#This Row],[Proyecto]],D$2:D3726)</f>
        <v>82</v>
      </c>
      <c r="H3726">
        <f>SUMIF(C$2:C3726,Historico_y_Forms[[#This Row],[Proyecto]],F$2:F3726)</f>
        <v>5</v>
      </c>
      <c r="I3726">
        <f>VLOOKUP(Historico_y_Forms[[#This Row],[Proyecto]],Dim_Proyectos[[#All],[Proyecto]:[Fecha de terminacion]],5,0)-Historico_y_Forms[[#This Row],[Ventas acumuladas]]+Historico_y_Forms[[#This Row],[Desistimientos acumulados]]</f>
        <v>79</v>
      </c>
      <c r="J3726">
        <f>SUMIF(C$2:C3726,Historico_y_Forms[[#This Row],[Proyecto]],E$2:E3726)</f>
        <v>110</v>
      </c>
    </row>
    <row r="3727" spans="1:10" x14ac:dyDescent="0.25">
      <c r="A3727" s="167">
        <v>45626</v>
      </c>
      <c r="B3727">
        <v>9</v>
      </c>
      <c r="C3727" t="s">
        <v>130</v>
      </c>
      <c r="D3727">
        <v>2</v>
      </c>
      <c r="E3727">
        <v>2</v>
      </c>
      <c r="F3727">
        <v>0</v>
      </c>
      <c r="G3727">
        <f>SUMIF(C$2:C3727,Historico_y_Forms[[#This Row],[Proyecto]],D$2:D3727)</f>
        <v>278</v>
      </c>
      <c r="H3727">
        <f>SUMIF(C$2:C3727,Historico_y_Forms[[#This Row],[Proyecto]],F$2:F3727)</f>
        <v>20</v>
      </c>
      <c r="I3727">
        <f>VLOOKUP(Historico_y_Forms[[#This Row],[Proyecto]],Dim_Proyectos[[#All],[Proyecto]:[Fecha de terminacion]],5,0)-Historico_y_Forms[[#This Row],[Ventas acumuladas]]+Historico_y_Forms[[#This Row],[Desistimientos acumulados]]</f>
        <v>90</v>
      </c>
      <c r="J3727">
        <f>SUMIF(C$2:C3727,Historico_y_Forms[[#This Row],[Proyecto]],E$2:E3727)</f>
        <v>314</v>
      </c>
    </row>
    <row r="3728" spans="1:10" x14ac:dyDescent="0.25">
      <c r="A3728" s="167">
        <v>45626</v>
      </c>
      <c r="B3728">
        <v>35</v>
      </c>
      <c r="C3728" t="s">
        <v>144</v>
      </c>
      <c r="D3728">
        <v>4</v>
      </c>
      <c r="E3728">
        <v>0</v>
      </c>
      <c r="F3728">
        <v>0</v>
      </c>
      <c r="G3728">
        <f>SUMIF(C$2:C3728,Historico_y_Forms[[#This Row],[Proyecto]],D$2:D3728)</f>
        <v>154</v>
      </c>
      <c r="H3728">
        <f>SUMIF(C$2:C3728,Historico_y_Forms[[#This Row],[Proyecto]],F$2:F3728)</f>
        <v>27</v>
      </c>
      <c r="I3728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728">
        <f>SUMIF(C$2:C3728,Historico_y_Forms[[#This Row],[Proyecto]],E$2:E3728)</f>
        <v>150</v>
      </c>
    </row>
    <row r="3729" spans="1:10" x14ac:dyDescent="0.25">
      <c r="A3729" s="167">
        <v>45626</v>
      </c>
      <c r="B3729">
        <v>42</v>
      </c>
      <c r="C3729" t="s">
        <v>151</v>
      </c>
      <c r="D3729">
        <v>0</v>
      </c>
      <c r="E3729">
        <v>0</v>
      </c>
      <c r="F3729">
        <v>0</v>
      </c>
      <c r="G3729">
        <f>SUMIF(C$2:C3729,Historico_y_Forms[[#This Row],[Proyecto]],D$2:D3729)</f>
        <v>321</v>
      </c>
      <c r="H3729">
        <f>SUMIF(C$2:C3729,Historico_y_Forms[[#This Row],[Proyecto]],F$2:F3729)</f>
        <v>15</v>
      </c>
      <c r="I372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729">
        <f>SUMIF(C$2:C3729,Historico_y_Forms[[#This Row],[Proyecto]],E$2:E3729)</f>
        <v>250</v>
      </c>
    </row>
    <row r="3730" spans="1:10" x14ac:dyDescent="0.25">
      <c r="A3730" s="167">
        <v>45626</v>
      </c>
      <c r="B3730">
        <v>39</v>
      </c>
      <c r="C3730" t="s">
        <v>178</v>
      </c>
      <c r="D3730">
        <v>0</v>
      </c>
      <c r="E3730">
        <v>0</v>
      </c>
      <c r="F3730">
        <v>0</v>
      </c>
      <c r="G3730">
        <f>SUMIF(C$2:C3730,Historico_y_Forms[[#This Row],[Proyecto]],D$2:D3730)</f>
        <v>184</v>
      </c>
      <c r="H3730">
        <f>SUMIF(C$2:C3730,Historico_y_Forms[[#This Row],[Proyecto]],F$2:F3730)</f>
        <v>12</v>
      </c>
      <c r="I373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30">
        <f>SUMIF(C$2:C3730,Historico_y_Forms[[#This Row],[Proyecto]],E$2:E3730)</f>
        <v>149</v>
      </c>
    </row>
    <row r="3731" spans="1:10" x14ac:dyDescent="0.25">
      <c r="A3731" s="167">
        <v>45626</v>
      </c>
      <c r="B3731">
        <v>36</v>
      </c>
      <c r="C3731" t="s">
        <v>145</v>
      </c>
      <c r="D3731">
        <v>0</v>
      </c>
      <c r="E3731">
        <v>0</v>
      </c>
      <c r="F3731">
        <v>0</v>
      </c>
      <c r="G3731">
        <f>SUMIF(C$2:C3731,Historico_y_Forms[[#This Row],[Proyecto]],D$2:D3731)</f>
        <v>243</v>
      </c>
      <c r="H3731">
        <f>SUMIF(C$2:C3731,Historico_y_Forms[[#This Row],[Proyecto]],F$2:F3731)</f>
        <v>11</v>
      </c>
      <c r="I373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31">
        <f>SUMIF(C$2:C3731,Historico_y_Forms[[#This Row],[Proyecto]],E$2:E3731)</f>
        <v>240</v>
      </c>
    </row>
    <row r="3732" spans="1:10" x14ac:dyDescent="0.25">
      <c r="A3732" s="167">
        <v>45626</v>
      </c>
      <c r="B3732">
        <v>43</v>
      </c>
      <c r="C3732" t="s">
        <v>153</v>
      </c>
      <c r="D3732">
        <v>0</v>
      </c>
      <c r="E3732">
        <v>0</v>
      </c>
      <c r="F3732">
        <v>0</v>
      </c>
      <c r="G3732">
        <f>SUMIF(C$2:C3732,Historico_y_Forms[[#This Row],[Proyecto]],D$2:D3732)</f>
        <v>89</v>
      </c>
      <c r="H3732">
        <f>SUMIF(C$2:C3732,Historico_y_Forms[[#This Row],[Proyecto]],F$2:F3732)</f>
        <v>6</v>
      </c>
      <c r="I373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32">
        <f>SUMIF(C$2:C3732,Historico_y_Forms[[#This Row],[Proyecto]],E$2:E3732)</f>
        <v>24</v>
      </c>
    </row>
    <row r="3733" spans="1:10" x14ac:dyDescent="0.25">
      <c r="A3733" s="167">
        <v>45626</v>
      </c>
      <c r="B3733">
        <v>21</v>
      </c>
      <c r="C3733" t="s">
        <v>139</v>
      </c>
      <c r="D3733">
        <v>0</v>
      </c>
      <c r="E3733">
        <v>0</v>
      </c>
      <c r="F3733">
        <v>0</v>
      </c>
      <c r="G3733">
        <f>SUMIF(C$2:C3733,Historico_y_Forms[[#This Row],[Proyecto]],D$2:D3733)</f>
        <v>87</v>
      </c>
      <c r="H3733">
        <f>SUMIF(C$2:C3733,Historico_y_Forms[[#This Row],[Proyecto]],F$2:F3733)</f>
        <v>8</v>
      </c>
      <c r="I373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33">
        <f>SUMIF(C$2:C3733,Historico_y_Forms[[#This Row],[Proyecto]],E$2:E3733)</f>
        <v>86</v>
      </c>
    </row>
    <row r="3734" spans="1:10" x14ac:dyDescent="0.25">
      <c r="A3734" s="167">
        <v>45626</v>
      </c>
      <c r="B3734">
        <v>2</v>
      </c>
      <c r="C3734" t="s">
        <v>51</v>
      </c>
      <c r="D3734">
        <v>0</v>
      </c>
      <c r="E3734">
        <v>0</v>
      </c>
      <c r="F3734">
        <v>2</v>
      </c>
      <c r="G3734">
        <f>SUMIF(C$2:C3734,Historico_y_Forms[[#This Row],[Proyecto]],D$2:D3734)</f>
        <v>384</v>
      </c>
      <c r="H3734">
        <f>SUMIF(C$2:C3734,Historico_y_Forms[[#This Row],[Proyecto]],F$2:F3734)</f>
        <v>159</v>
      </c>
      <c r="I373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734">
        <f>SUMIF(C$2:C3734,Historico_y_Forms[[#This Row],[Proyecto]],E$2:E3734)</f>
        <v>228</v>
      </c>
    </row>
    <row r="3735" spans="1:10" x14ac:dyDescent="0.25">
      <c r="A3735" s="167">
        <v>45626</v>
      </c>
      <c r="B3735">
        <v>3</v>
      </c>
      <c r="C3735" t="s">
        <v>52</v>
      </c>
      <c r="D3735">
        <v>4</v>
      </c>
      <c r="E3735">
        <v>0</v>
      </c>
      <c r="F3735">
        <v>0</v>
      </c>
      <c r="G3735">
        <f>SUMIF(C$2:C3735,Historico_y_Forms[[#This Row],[Proyecto]],D$2:D3735)</f>
        <v>452</v>
      </c>
      <c r="H3735">
        <f>SUMIF(C$2:C3735,Historico_y_Forms[[#This Row],[Proyecto]],F$2:F3735)</f>
        <v>102</v>
      </c>
      <c r="I3735">
        <f>VLOOKUP(Historico_y_Forms[[#This Row],[Proyecto]],Dim_Proyectos[[#All],[Proyecto]:[Fecha de terminacion]],5,0)-Historico_y_Forms[[#This Row],[Ventas acumuladas]]+Historico_y_Forms[[#This Row],[Desistimientos acumulados]]</f>
        <v>22</v>
      </c>
      <c r="J3735">
        <f>SUMIF(C$2:C3735,Historico_y_Forms[[#This Row],[Proyecto]],E$2:E3735)</f>
        <v>372</v>
      </c>
    </row>
    <row r="3736" spans="1:10" x14ac:dyDescent="0.25">
      <c r="A3736" s="167">
        <v>45626</v>
      </c>
      <c r="B3736">
        <v>1</v>
      </c>
      <c r="C3736" t="s">
        <v>50</v>
      </c>
      <c r="D3736">
        <v>0</v>
      </c>
      <c r="E3736">
        <v>0</v>
      </c>
      <c r="F3736">
        <v>0</v>
      </c>
      <c r="G3736">
        <f>SUMIF(C$2:C3736,Historico_y_Forms[[#This Row],[Proyecto]],D$2:D3736)</f>
        <v>616</v>
      </c>
      <c r="H3736">
        <f>SUMIF(C$2:C3736,Historico_y_Forms[[#This Row],[Proyecto]],F$2:F3736)</f>
        <v>124</v>
      </c>
      <c r="I37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36">
        <f>SUMIF(C$2:C3736,Historico_y_Forms[[#This Row],[Proyecto]],E$2:E3736)</f>
        <v>492</v>
      </c>
    </row>
    <row r="3737" spans="1:10" x14ac:dyDescent="0.25">
      <c r="A3737" s="167">
        <v>45657</v>
      </c>
      <c r="B3737">
        <v>22</v>
      </c>
      <c r="C3737" t="s">
        <v>140</v>
      </c>
      <c r="D3737">
        <v>0</v>
      </c>
      <c r="E3737">
        <v>0</v>
      </c>
      <c r="F3737">
        <v>0</v>
      </c>
      <c r="G3737">
        <f>SUMIF(C$2:C3737,Historico_y_Forms[[#This Row],[Proyecto]],D$2:D3737)</f>
        <v>42</v>
      </c>
      <c r="H3737">
        <f>SUMIF(C$2:C3737,Historico_y_Forms[[#This Row],[Proyecto]],F$2:F3737)</f>
        <v>42</v>
      </c>
      <c r="I373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737">
        <f>SUMIF(C$2:C3737,Historico_y_Forms[[#This Row],[Proyecto]],E$2:E3737)</f>
        <v>72</v>
      </c>
    </row>
    <row r="3738" spans="1:10" x14ac:dyDescent="0.25">
      <c r="A3738" s="167">
        <v>45657</v>
      </c>
      <c r="B3738">
        <v>16</v>
      </c>
      <c r="C3738" t="s">
        <v>136</v>
      </c>
      <c r="D3738">
        <v>0</v>
      </c>
      <c r="E3738">
        <v>0</v>
      </c>
      <c r="F3738">
        <v>0</v>
      </c>
      <c r="G3738">
        <f>SUMIF(C$2:C3738,Historico_y_Forms[[#This Row],[Proyecto]],D$2:D3738)</f>
        <v>32</v>
      </c>
      <c r="H3738">
        <f>SUMIF(C$2:C3738,Historico_y_Forms[[#This Row],[Proyecto]],F$2:F3738)</f>
        <v>1</v>
      </c>
      <c r="I373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738">
        <f>SUMIF(C$2:C3738,Historico_y_Forms[[#This Row],[Proyecto]],E$2:E3738)</f>
        <v>46</v>
      </c>
    </row>
    <row r="3739" spans="1:10" x14ac:dyDescent="0.25">
      <c r="A3739" s="167">
        <v>45657</v>
      </c>
      <c r="B3739">
        <v>17</v>
      </c>
      <c r="C3739" t="s">
        <v>137</v>
      </c>
      <c r="D3739">
        <v>0</v>
      </c>
      <c r="E3739">
        <v>0</v>
      </c>
      <c r="F3739">
        <v>0</v>
      </c>
      <c r="G3739">
        <f>SUMIF(C$2:C3739,Historico_y_Forms[[#This Row],[Proyecto]],D$2:D3739)</f>
        <v>19</v>
      </c>
      <c r="H3739">
        <f>SUMIF(C$2:C3739,Historico_y_Forms[[#This Row],[Proyecto]],F$2:F3739)</f>
        <v>0</v>
      </c>
      <c r="I373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739">
        <f>SUMIF(C$2:C3739,Historico_y_Forms[[#This Row],[Proyecto]],E$2:E3739)</f>
        <v>34</v>
      </c>
    </row>
    <row r="3740" spans="1:10" x14ac:dyDescent="0.25">
      <c r="A3740" s="167">
        <v>45657</v>
      </c>
      <c r="B3740">
        <v>11</v>
      </c>
      <c r="C3740" t="s">
        <v>131</v>
      </c>
      <c r="D3740">
        <v>5</v>
      </c>
      <c r="E3740">
        <v>0</v>
      </c>
      <c r="F3740">
        <v>1</v>
      </c>
      <c r="G3740">
        <f>SUMIF(C$2:C3740,Historico_y_Forms[[#This Row],[Proyecto]],D$2:D3740)</f>
        <v>733</v>
      </c>
      <c r="H3740">
        <f>SUMIF(C$2:C3740,Historico_y_Forms[[#This Row],[Proyecto]],F$2:F3740)</f>
        <v>272</v>
      </c>
      <c r="I3740">
        <f>VLOOKUP(Historico_y_Forms[[#This Row],[Proyecto]],Dim_Proyectos[[#All],[Proyecto]:[Fecha de terminacion]],5,0)-Historico_y_Forms[[#This Row],[Ventas acumuladas]]+Historico_y_Forms[[#This Row],[Desistimientos acumulados]]</f>
        <v>152</v>
      </c>
      <c r="J3740">
        <f>SUMIF(C$2:C3740,Historico_y_Forms[[#This Row],[Proyecto]],E$2:E3740)</f>
        <v>613</v>
      </c>
    </row>
    <row r="3741" spans="1:10" x14ac:dyDescent="0.25">
      <c r="A3741" s="167">
        <v>45657</v>
      </c>
      <c r="B3741">
        <v>40</v>
      </c>
      <c r="C3741" t="s">
        <v>149</v>
      </c>
      <c r="D3741">
        <v>0</v>
      </c>
      <c r="E3741">
        <v>0</v>
      </c>
      <c r="F3741">
        <v>0</v>
      </c>
      <c r="G3741">
        <f>SUMIF(C$2:C3741,Historico_y_Forms[[#This Row],[Proyecto]],D$2:D3741)</f>
        <v>396</v>
      </c>
      <c r="H3741">
        <f>SUMIF(C$2:C3741,Historico_y_Forms[[#This Row],[Proyecto]],F$2:F3741)</f>
        <v>0</v>
      </c>
      <c r="I37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41">
        <f>SUMIF(C$2:C3741,Historico_y_Forms[[#This Row],[Proyecto]],E$2:E3741)</f>
        <v>0</v>
      </c>
    </row>
    <row r="3742" spans="1:10" x14ac:dyDescent="0.25">
      <c r="A3742" s="167">
        <v>45657</v>
      </c>
      <c r="B3742">
        <v>12</v>
      </c>
      <c r="C3742" t="s">
        <v>132</v>
      </c>
      <c r="D3742">
        <v>0</v>
      </c>
      <c r="E3742">
        <v>0</v>
      </c>
      <c r="F3742">
        <v>0</v>
      </c>
      <c r="G3742">
        <f>SUMIF(C$2:C3742,Historico_y_Forms[[#This Row],[Proyecto]],D$2:D3742)</f>
        <v>211</v>
      </c>
      <c r="H3742">
        <f>SUMIF(C$2:C3742,Historico_y_Forms[[#This Row],[Proyecto]],F$2:F3742)</f>
        <v>21</v>
      </c>
      <c r="I374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742">
        <f>SUMIF(C$2:C3742,Historico_y_Forms[[#This Row],[Proyecto]],E$2:E3742)</f>
        <v>321</v>
      </c>
    </row>
    <row r="3743" spans="1:10" x14ac:dyDescent="0.25">
      <c r="A3743" s="167">
        <v>45657</v>
      </c>
      <c r="B3743">
        <v>13</v>
      </c>
      <c r="C3743" t="s">
        <v>133</v>
      </c>
      <c r="D3743">
        <v>2</v>
      </c>
      <c r="E3743">
        <v>0</v>
      </c>
      <c r="F3743">
        <v>3</v>
      </c>
      <c r="G3743">
        <f>SUMIF(C$2:C3743,Historico_y_Forms[[#This Row],[Proyecto]],D$2:D3743)</f>
        <v>419</v>
      </c>
      <c r="H3743">
        <f>SUMIF(C$2:C3743,Historico_y_Forms[[#This Row],[Proyecto]],F$2:F3743)</f>
        <v>135</v>
      </c>
      <c r="I3743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743">
        <f>SUMIF(C$2:C3743,Historico_y_Forms[[#This Row],[Proyecto]],E$2:E3743)</f>
        <v>299</v>
      </c>
    </row>
    <row r="3744" spans="1:10" x14ac:dyDescent="0.25">
      <c r="A3744" s="167">
        <v>45657</v>
      </c>
      <c r="B3744">
        <v>14</v>
      </c>
      <c r="C3744" t="s">
        <v>134</v>
      </c>
      <c r="D3744">
        <v>1</v>
      </c>
      <c r="E3744">
        <v>0</v>
      </c>
      <c r="F3744">
        <v>0</v>
      </c>
      <c r="G3744">
        <f>SUMIF(C$2:C3744,Historico_y_Forms[[#This Row],[Proyecto]],D$2:D3744)</f>
        <v>237</v>
      </c>
      <c r="H3744">
        <f>SUMIF(C$2:C3744,Historico_y_Forms[[#This Row],[Proyecto]],F$2:F3744)</f>
        <v>62</v>
      </c>
      <c r="I374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744">
        <f>SUMIF(C$2:C3744,Historico_y_Forms[[#This Row],[Proyecto]],E$2:E3744)</f>
        <v>180</v>
      </c>
    </row>
    <row r="3745" spans="1:10" x14ac:dyDescent="0.25">
      <c r="A3745" s="167">
        <v>45657</v>
      </c>
      <c r="B3745">
        <v>15</v>
      </c>
      <c r="C3745" t="s">
        <v>135</v>
      </c>
      <c r="D3745">
        <v>10</v>
      </c>
      <c r="E3745">
        <v>0</v>
      </c>
      <c r="F3745">
        <v>2</v>
      </c>
      <c r="G3745">
        <f>SUMIF(C$2:C3745,Historico_y_Forms[[#This Row],[Proyecto]],D$2:D3745)</f>
        <v>307</v>
      </c>
      <c r="H3745">
        <f>SUMIF(C$2:C3745,Historico_y_Forms[[#This Row],[Proyecto]],F$2:F3745)</f>
        <v>35</v>
      </c>
      <c r="I3745">
        <f>VLOOKUP(Historico_y_Forms[[#This Row],[Proyecto]],Dim_Proyectos[[#All],[Proyecto]:[Fecha de terminacion]],5,0)-Historico_y_Forms[[#This Row],[Ventas acumuladas]]+Historico_y_Forms[[#This Row],[Desistimientos acumulados]]</f>
        <v>32</v>
      </c>
      <c r="J3745">
        <f>SUMIF(C$2:C3745,Historico_y_Forms[[#This Row],[Proyecto]],E$2:E3745)</f>
        <v>304</v>
      </c>
    </row>
    <row r="3746" spans="1:10" x14ac:dyDescent="0.25">
      <c r="A3746" s="167">
        <v>45657</v>
      </c>
      <c r="B3746">
        <v>41</v>
      </c>
      <c r="C3746" t="s">
        <v>150</v>
      </c>
      <c r="D3746">
        <v>0</v>
      </c>
      <c r="E3746">
        <v>0</v>
      </c>
      <c r="F3746">
        <v>0</v>
      </c>
      <c r="G3746">
        <f>SUMIF(C$2:C3746,Historico_y_Forms[[#This Row],[Proyecto]],D$2:D3746)</f>
        <v>158</v>
      </c>
      <c r="H3746">
        <f>SUMIF(C$2:C3746,Historico_y_Forms[[#This Row],[Proyecto]],F$2:F3746)</f>
        <v>2</v>
      </c>
      <c r="I37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46">
        <f>SUMIF(C$2:C3746,Historico_y_Forms[[#This Row],[Proyecto]],E$2:E3746)</f>
        <v>156</v>
      </c>
    </row>
    <row r="3747" spans="1:10" x14ac:dyDescent="0.25">
      <c r="A3747" s="167">
        <v>45657</v>
      </c>
      <c r="B3747">
        <v>10</v>
      </c>
      <c r="C3747" t="s">
        <v>81</v>
      </c>
      <c r="D3747">
        <v>0</v>
      </c>
      <c r="E3747">
        <v>0</v>
      </c>
      <c r="F3747">
        <v>2</v>
      </c>
      <c r="G3747">
        <f>SUMIF(C$2:C3747,Historico_y_Forms[[#This Row],[Proyecto]],D$2:D3747)</f>
        <v>241</v>
      </c>
      <c r="H3747">
        <f>SUMIF(C$2:C3747,Historico_y_Forms[[#This Row],[Proyecto]],F$2:F3747)</f>
        <v>66</v>
      </c>
      <c r="I3747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747">
        <f>SUMIF(C$2:C3747,Historico_y_Forms[[#This Row],[Proyecto]],E$2:E3747)</f>
        <v>190</v>
      </c>
    </row>
    <row r="3748" spans="1:10" x14ac:dyDescent="0.25">
      <c r="A3748" s="167">
        <v>45657</v>
      </c>
      <c r="B3748">
        <v>23</v>
      </c>
      <c r="C3748" t="s">
        <v>142</v>
      </c>
      <c r="D3748">
        <v>0</v>
      </c>
      <c r="E3748">
        <v>0</v>
      </c>
      <c r="F3748">
        <v>0</v>
      </c>
      <c r="G3748">
        <f>SUMIF(C$2:C3748,Historico_y_Forms[[#This Row],[Proyecto]],D$2:D3748)</f>
        <v>105</v>
      </c>
      <c r="H3748">
        <f>SUMIF(C$2:C3748,Historico_y_Forms[[#This Row],[Proyecto]],F$2:F3748)</f>
        <v>4</v>
      </c>
      <c r="I374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48">
        <f>SUMIF(C$2:C3748,Historico_y_Forms[[#This Row],[Proyecto]],E$2:E3748)</f>
        <v>0</v>
      </c>
    </row>
    <row r="3749" spans="1:10" x14ac:dyDescent="0.25">
      <c r="A3749" s="167">
        <v>45657</v>
      </c>
      <c r="B3749">
        <v>24</v>
      </c>
      <c r="C3749" t="s">
        <v>143</v>
      </c>
      <c r="D3749">
        <v>0</v>
      </c>
      <c r="E3749">
        <v>0</v>
      </c>
      <c r="F3749">
        <v>0</v>
      </c>
      <c r="G3749">
        <f>SUMIF(C$2:C3749,Historico_y_Forms[[#This Row],[Proyecto]],D$2:D3749)</f>
        <v>125</v>
      </c>
      <c r="H3749">
        <f>SUMIF(C$2:C3749,Historico_y_Forms[[#This Row],[Proyecto]],F$2:F3749)</f>
        <v>23</v>
      </c>
      <c r="I37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49">
        <f>SUMIF(C$2:C3749,Historico_y_Forms[[#This Row],[Proyecto]],E$2:E3749)</f>
        <v>102</v>
      </c>
    </row>
    <row r="3750" spans="1:10" x14ac:dyDescent="0.25">
      <c r="A3750" s="167">
        <v>45657</v>
      </c>
      <c r="B3750">
        <v>25</v>
      </c>
      <c r="C3750" t="s">
        <v>92</v>
      </c>
      <c r="D3750">
        <v>1</v>
      </c>
      <c r="E3750">
        <v>3</v>
      </c>
      <c r="F3750">
        <v>2</v>
      </c>
      <c r="G3750">
        <f>SUMIF(C$2:C3750,Historico_y_Forms[[#This Row],[Proyecto]],D$2:D3750)</f>
        <v>100</v>
      </c>
      <c r="H3750">
        <f>SUMIF(C$2:C3750,Historico_y_Forms[[#This Row],[Proyecto]],F$2:F3750)</f>
        <v>6</v>
      </c>
      <c r="I3750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750">
        <f>SUMIF(C$2:C3750,Historico_y_Forms[[#This Row],[Proyecto]],E$2:E3750)</f>
        <v>100</v>
      </c>
    </row>
    <row r="3751" spans="1:10" x14ac:dyDescent="0.25">
      <c r="A3751" s="167">
        <v>45657</v>
      </c>
      <c r="B3751">
        <v>26</v>
      </c>
      <c r="C3751" t="s">
        <v>141</v>
      </c>
      <c r="D3751">
        <v>0</v>
      </c>
      <c r="E3751">
        <v>0</v>
      </c>
      <c r="F3751">
        <v>0</v>
      </c>
      <c r="G3751">
        <f>SUMIF(C$2:C3751,Historico_y_Forms[[#This Row],[Proyecto]],D$2:D3751)</f>
        <v>123</v>
      </c>
      <c r="H3751">
        <f>SUMIF(C$2:C3751,Historico_y_Forms[[#This Row],[Proyecto]],F$2:F3751)</f>
        <v>3</v>
      </c>
      <c r="I37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1">
        <f>SUMIF(C$2:C3751,Historico_y_Forms[[#This Row],[Proyecto]],E$2:E3751)</f>
        <v>120</v>
      </c>
    </row>
    <row r="3752" spans="1:10" x14ac:dyDescent="0.25">
      <c r="A3752" s="167">
        <v>45657</v>
      </c>
      <c r="B3752">
        <v>7</v>
      </c>
      <c r="C3752" t="s">
        <v>128</v>
      </c>
      <c r="D3752">
        <v>0</v>
      </c>
      <c r="E3752">
        <v>0</v>
      </c>
      <c r="F3752">
        <v>0</v>
      </c>
      <c r="G3752">
        <f>SUMIF(C$2:C3752,Historico_y_Forms[[#This Row],[Proyecto]],D$2:D3752)</f>
        <v>186</v>
      </c>
      <c r="H3752">
        <f>SUMIF(C$2:C3752,Historico_y_Forms[[#This Row],[Proyecto]],F$2:F3752)</f>
        <v>26</v>
      </c>
      <c r="I375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2">
        <f>SUMIF(C$2:C3752,Historico_y_Forms[[#This Row],[Proyecto]],E$2:E3752)</f>
        <v>160</v>
      </c>
    </row>
    <row r="3753" spans="1:10" x14ac:dyDescent="0.25">
      <c r="A3753" s="167">
        <v>45657</v>
      </c>
      <c r="B3753">
        <v>27</v>
      </c>
      <c r="C3753" t="s">
        <v>30</v>
      </c>
      <c r="D3753">
        <v>2</v>
      </c>
      <c r="E3753">
        <v>4</v>
      </c>
      <c r="F3753">
        <v>1</v>
      </c>
      <c r="G3753">
        <f>SUMIF(C$2:C3753,Historico_y_Forms[[#This Row],[Proyecto]],D$2:D3753)</f>
        <v>65</v>
      </c>
      <c r="H3753">
        <f>SUMIF(C$2:C3753,Historico_y_Forms[[#This Row],[Proyecto]],F$2:F3753)</f>
        <v>5</v>
      </c>
      <c r="I3753">
        <f>VLOOKUP(Historico_y_Forms[[#This Row],[Proyecto]],Dim_Proyectos[[#All],[Proyecto]:[Fecha de terminacion]],5,0)-Historico_y_Forms[[#This Row],[Ventas acumuladas]]+Historico_y_Forms[[#This Row],[Desistimientos acumulados]]</f>
        <v>70</v>
      </c>
      <c r="J3753">
        <f>SUMIF(C$2:C3753,Historico_y_Forms[[#This Row],[Proyecto]],E$2:E3753)</f>
        <v>75</v>
      </c>
    </row>
    <row r="3754" spans="1:10" x14ac:dyDescent="0.25">
      <c r="A3754" s="167">
        <v>45657</v>
      </c>
      <c r="B3754">
        <v>28</v>
      </c>
      <c r="C3754" t="s">
        <v>31</v>
      </c>
      <c r="D3754">
        <v>5</v>
      </c>
      <c r="E3754">
        <v>0</v>
      </c>
      <c r="F3754">
        <v>0</v>
      </c>
      <c r="G3754">
        <f>SUMIF(C$2:C3754,Historico_y_Forms[[#This Row],[Proyecto]],D$2:D3754)</f>
        <v>23</v>
      </c>
      <c r="H3754">
        <f>SUMIF(C$2:C3754,Historico_y_Forms[[#This Row],[Proyecto]],F$2:F3754)</f>
        <v>0</v>
      </c>
      <c r="I3754">
        <f>VLOOKUP(Historico_y_Forms[[#This Row],[Proyecto]],Dim_Proyectos[[#All],[Proyecto]:[Fecha de terminacion]],5,0)-Historico_y_Forms[[#This Row],[Ventas acumuladas]]+Historico_y_Forms[[#This Row],[Desistimientos acumulados]]</f>
        <v>107</v>
      </c>
      <c r="J3754">
        <f>SUMIF(C$2:C3754,Historico_y_Forms[[#This Row],[Proyecto]],E$2:E3754)</f>
        <v>26</v>
      </c>
    </row>
    <row r="3755" spans="1:10" x14ac:dyDescent="0.25">
      <c r="A3755" s="167">
        <v>45657</v>
      </c>
      <c r="B3755">
        <v>44</v>
      </c>
      <c r="C3755" t="s">
        <v>154</v>
      </c>
      <c r="D3755">
        <v>0</v>
      </c>
      <c r="E3755">
        <v>0</v>
      </c>
      <c r="F3755">
        <v>0</v>
      </c>
      <c r="G3755">
        <f>SUMIF(C$2:C3755,Historico_y_Forms[[#This Row],[Proyecto]],D$2:D3755)</f>
        <v>100</v>
      </c>
      <c r="H3755">
        <f>SUMIF(C$2:C3755,Historico_y_Forms[[#This Row],[Proyecto]],F$2:F3755)</f>
        <v>11</v>
      </c>
      <c r="I375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55">
        <f>SUMIF(C$2:C3755,Historico_y_Forms[[#This Row],[Proyecto]],E$2:E3755)</f>
        <v>96</v>
      </c>
    </row>
    <row r="3756" spans="1:10" x14ac:dyDescent="0.25">
      <c r="A3756" s="167">
        <v>45657</v>
      </c>
      <c r="B3756">
        <v>37</v>
      </c>
      <c r="C3756" t="s">
        <v>146</v>
      </c>
      <c r="D3756">
        <v>0</v>
      </c>
      <c r="E3756">
        <v>0</v>
      </c>
      <c r="F3756">
        <v>0</v>
      </c>
      <c r="G3756">
        <f>SUMIF(C$2:C3756,Historico_y_Forms[[#This Row],[Proyecto]],D$2:D3756)</f>
        <v>195</v>
      </c>
      <c r="H3756">
        <f>SUMIF(C$2:C3756,Historico_y_Forms[[#This Row],[Proyecto]],F$2:F3756)</f>
        <v>1</v>
      </c>
      <c r="I375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756">
        <f>SUMIF(C$2:C3756,Historico_y_Forms[[#This Row],[Proyecto]],E$2:E3756)</f>
        <v>196</v>
      </c>
    </row>
    <row r="3757" spans="1:10" x14ac:dyDescent="0.25">
      <c r="A3757" s="167">
        <v>45657</v>
      </c>
      <c r="B3757">
        <v>6</v>
      </c>
      <c r="C3757" t="s">
        <v>127</v>
      </c>
      <c r="D3757">
        <v>0</v>
      </c>
      <c r="E3757">
        <v>0</v>
      </c>
      <c r="F3757">
        <v>0</v>
      </c>
      <c r="G3757">
        <f>SUMIF(C$2:C3757,Historico_y_Forms[[#This Row],[Proyecto]],D$2:D3757)</f>
        <v>224</v>
      </c>
      <c r="H3757">
        <f>SUMIF(C$2:C3757,Historico_y_Forms[[#This Row],[Proyecto]],F$2:F3757)</f>
        <v>44</v>
      </c>
      <c r="I375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7">
        <f>SUMIF(C$2:C3757,Historico_y_Forms[[#This Row],[Proyecto]],E$2:E3757)</f>
        <v>180</v>
      </c>
    </row>
    <row r="3758" spans="1:10" x14ac:dyDescent="0.25">
      <c r="A3758" s="167">
        <v>45657</v>
      </c>
      <c r="B3758">
        <v>5</v>
      </c>
      <c r="C3758" t="s">
        <v>125</v>
      </c>
      <c r="D3758">
        <v>0</v>
      </c>
      <c r="E3758">
        <v>0</v>
      </c>
      <c r="F3758">
        <v>0</v>
      </c>
      <c r="G3758">
        <f>SUMIF(C$2:C3758,Historico_y_Forms[[#This Row],[Proyecto]],D$2:D3758)</f>
        <v>247</v>
      </c>
      <c r="H3758">
        <f>SUMIF(C$2:C3758,Historico_y_Forms[[#This Row],[Proyecto]],F$2:F3758)</f>
        <v>31</v>
      </c>
      <c r="I375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58">
        <f>SUMIF(C$2:C3758,Historico_y_Forms[[#This Row],[Proyecto]],E$2:E3758)</f>
        <v>216</v>
      </c>
    </row>
    <row r="3759" spans="1:10" x14ac:dyDescent="0.25">
      <c r="A3759" s="167">
        <v>45657</v>
      </c>
      <c r="B3759">
        <v>38</v>
      </c>
      <c r="C3759" t="s">
        <v>147</v>
      </c>
      <c r="D3759">
        <v>0</v>
      </c>
      <c r="E3759">
        <v>0</v>
      </c>
      <c r="F3759">
        <v>0</v>
      </c>
      <c r="G3759">
        <f>SUMIF(C$2:C3759,Historico_y_Forms[[#This Row],[Proyecto]],D$2:D3759)</f>
        <v>196</v>
      </c>
      <c r="H3759">
        <f>SUMIF(C$2:C3759,Historico_y_Forms[[#This Row],[Proyecto]],F$2:F3759)</f>
        <v>5</v>
      </c>
      <c r="I37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59">
        <f>SUMIF(C$2:C3759,Historico_y_Forms[[#This Row],[Proyecto]],E$2:E3759)</f>
        <v>0</v>
      </c>
    </row>
    <row r="3760" spans="1:10" x14ac:dyDescent="0.25">
      <c r="A3760" s="167">
        <v>45657</v>
      </c>
      <c r="B3760">
        <v>4</v>
      </c>
      <c r="C3760" t="s">
        <v>126</v>
      </c>
      <c r="D3760">
        <v>0</v>
      </c>
      <c r="E3760">
        <v>0</v>
      </c>
      <c r="F3760">
        <v>0</v>
      </c>
      <c r="G3760">
        <f>SUMIF(C$2:C3760,Historico_y_Forms[[#This Row],[Proyecto]],D$2:D3760)</f>
        <v>289</v>
      </c>
      <c r="H3760">
        <f>SUMIF(C$2:C3760,Historico_y_Forms[[#This Row],[Proyecto]],F$2:F3760)</f>
        <v>49</v>
      </c>
      <c r="I376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0">
        <f>SUMIF(C$2:C3760,Historico_y_Forms[[#This Row],[Proyecto]],E$2:E3760)</f>
        <v>8791</v>
      </c>
    </row>
    <row r="3761" spans="1:10" x14ac:dyDescent="0.25">
      <c r="A3761" s="167">
        <v>45657</v>
      </c>
      <c r="B3761">
        <v>8</v>
      </c>
      <c r="C3761" t="s">
        <v>77</v>
      </c>
      <c r="D3761">
        <v>0</v>
      </c>
      <c r="E3761">
        <v>0</v>
      </c>
      <c r="F3761">
        <v>0</v>
      </c>
      <c r="G3761">
        <f>SUMIF(C$2:C3761,Historico_y_Forms[[#This Row],[Proyecto]],D$2:D3761)</f>
        <v>202</v>
      </c>
      <c r="H3761">
        <f>SUMIF(C$2:C3761,Historico_y_Forms[[#This Row],[Proyecto]],F$2:F3761)</f>
        <v>42</v>
      </c>
      <c r="I376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61">
        <f>SUMIF(C$2:C3761,Historico_y_Forms[[#This Row],[Proyecto]],E$2:E3761)</f>
        <v>168</v>
      </c>
    </row>
    <row r="3762" spans="1:10" x14ac:dyDescent="0.25">
      <c r="A3762" s="167">
        <v>45657</v>
      </c>
      <c r="B3762">
        <v>18</v>
      </c>
      <c r="C3762" t="s">
        <v>152</v>
      </c>
      <c r="D3762">
        <v>0</v>
      </c>
      <c r="E3762">
        <v>0</v>
      </c>
      <c r="F3762">
        <v>0</v>
      </c>
      <c r="G3762">
        <f>SUMIF(C$2:C3762,Historico_y_Forms[[#This Row],[Proyecto]],D$2:D3762)</f>
        <v>174</v>
      </c>
      <c r="H3762">
        <f>SUMIF(C$2:C3762,Historico_y_Forms[[#This Row],[Proyecto]],F$2:F3762)</f>
        <v>10</v>
      </c>
      <c r="I376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62">
        <f>SUMIF(C$2:C3762,Historico_y_Forms[[#This Row],[Proyecto]],E$2:E3762)</f>
        <v>176</v>
      </c>
    </row>
    <row r="3763" spans="1:10" x14ac:dyDescent="0.25">
      <c r="A3763" s="167">
        <v>45657</v>
      </c>
      <c r="B3763">
        <v>19</v>
      </c>
      <c r="C3763" t="s">
        <v>138</v>
      </c>
      <c r="D3763">
        <v>0</v>
      </c>
      <c r="E3763">
        <v>0</v>
      </c>
      <c r="F3763">
        <v>0</v>
      </c>
      <c r="G3763">
        <f>SUMIF(C$2:C3763,Historico_y_Forms[[#This Row],[Proyecto]],D$2:D3763)</f>
        <v>202</v>
      </c>
      <c r="H3763">
        <f>SUMIF(C$2:C3763,Historico_y_Forms[[#This Row],[Proyecto]],F$2:F3763)</f>
        <v>26</v>
      </c>
      <c r="I376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3">
        <f>SUMIF(C$2:C3763,Historico_y_Forms[[#This Row],[Proyecto]],E$2:E3763)</f>
        <v>176</v>
      </c>
    </row>
    <row r="3764" spans="1:10" x14ac:dyDescent="0.25">
      <c r="A3764" s="167">
        <v>45657</v>
      </c>
      <c r="B3764">
        <v>20</v>
      </c>
      <c r="C3764" t="s">
        <v>88</v>
      </c>
      <c r="D3764">
        <v>0</v>
      </c>
      <c r="E3764">
        <v>1</v>
      </c>
      <c r="F3764">
        <v>1</v>
      </c>
      <c r="G3764">
        <f>SUMIF(C$2:C3764,Historico_y_Forms[[#This Row],[Proyecto]],D$2:D3764)</f>
        <v>235</v>
      </c>
      <c r="H3764">
        <f>SUMIF(C$2:C3764,Historico_y_Forms[[#This Row],[Proyecto]],F$2:F3764)</f>
        <v>62</v>
      </c>
      <c r="I376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64">
        <f>SUMIF(C$2:C3764,Historico_y_Forms[[#This Row],[Proyecto]],E$2:E3764)</f>
        <v>180</v>
      </c>
    </row>
    <row r="3765" spans="1:10" x14ac:dyDescent="0.25">
      <c r="A3765" s="167">
        <v>45657</v>
      </c>
      <c r="B3765">
        <v>45</v>
      </c>
      <c r="C3765" t="s">
        <v>155</v>
      </c>
      <c r="D3765">
        <v>0</v>
      </c>
      <c r="E3765">
        <v>0</v>
      </c>
      <c r="F3765">
        <v>0</v>
      </c>
      <c r="G3765">
        <f>SUMIF(C$2:C3765,Historico_y_Forms[[#This Row],[Proyecto]],D$2:D3765)</f>
        <v>133</v>
      </c>
      <c r="H3765">
        <f>SUMIF(C$2:C3765,Historico_y_Forms[[#This Row],[Proyecto]],F$2:F3765)</f>
        <v>2</v>
      </c>
      <c r="I376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765">
        <f>SUMIF(C$2:C3765,Historico_y_Forms[[#This Row],[Proyecto]],E$2:E3765)</f>
        <v>0</v>
      </c>
    </row>
    <row r="3766" spans="1:10" x14ac:dyDescent="0.25">
      <c r="A3766" s="167">
        <v>45657</v>
      </c>
      <c r="B3766">
        <v>31</v>
      </c>
      <c r="C3766" t="s">
        <v>97</v>
      </c>
      <c r="D3766">
        <v>9</v>
      </c>
      <c r="E3766">
        <v>0</v>
      </c>
      <c r="F3766">
        <v>1</v>
      </c>
      <c r="G3766">
        <f>SUMIF(C$2:C3766,Historico_y_Forms[[#This Row],[Proyecto]],D$2:D3766)</f>
        <v>190</v>
      </c>
      <c r="H3766">
        <f>SUMIF(C$2:C3766,Historico_y_Forms[[#This Row],[Proyecto]],F$2:F3766)</f>
        <v>8</v>
      </c>
      <c r="I37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6">
        <f>SUMIF(C$2:C3766,Historico_y_Forms[[#This Row],[Proyecto]],E$2:E3766)</f>
        <v>182</v>
      </c>
    </row>
    <row r="3767" spans="1:10" x14ac:dyDescent="0.25">
      <c r="A3767" s="167">
        <v>45657</v>
      </c>
      <c r="B3767">
        <v>32</v>
      </c>
      <c r="C3767" t="s">
        <v>100</v>
      </c>
      <c r="D3767">
        <v>4</v>
      </c>
      <c r="E3767">
        <v>0</v>
      </c>
      <c r="F3767">
        <v>1</v>
      </c>
      <c r="G3767">
        <f>SUMIF(C$2:C3767,Historico_y_Forms[[#This Row],[Proyecto]],D$2:D3767)</f>
        <v>192</v>
      </c>
      <c r="H3767">
        <f>SUMIF(C$2:C3767,Historico_y_Forms[[#This Row],[Proyecto]],F$2:F3767)</f>
        <v>10</v>
      </c>
      <c r="I376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7">
        <f>SUMIF(C$2:C3767,Historico_y_Forms[[#This Row],[Proyecto]],E$2:E3767)</f>
        <v>182</v>
      </c>
    </row>
    <row r="3768" spans="1:10" x14ac:dyDescent="0.25">
      <c r="A3768" s="167">
        <v>45657</v>
      </c>
      <c r="B3768">
        <v>33</v>
      </c>
      <c r="C3768" t="s">
        <v>101</v>
      </c>
      <c r="D3768">
        <v>3</v>
      </c>
      <c r="E3768">
        <v>0</v>
      </c>
      <c r="F3768">
        <v>3</v>
      </c>
      <c r="G3768">
        <f>SUMIF(C$2:C3768,Historico_y_Forms[[#This Row],[Proyecto]],D$2:D3768)</f>
        <v>206</v>
      </c>
      <c r="H3768">
        <f>SUMIF(C$2:C3768,Historico_y_Forms[[#This Row],[Proyecto]],F$2:F3768)</f>
        <v>24</v>
      </c>
      <c r="I376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8">
        <f>SUMIF(C$2:C3768,Historico_y_Forms[[#This Row],[Proyecto]],E$2:E3768)</f>
        <v>182</v>
      </c>
    </row>
    <row r="3769" spans="1:10" x14ac:dyDescent="0.25">
      <c r="A3769" s="167">
        <v>45657</v>
      </c>
      <c r="B3769">
        <v>34</v>
      </c>
      <c r="C3769" t="s">
        <v>102</v>
      </c>
      <c r="D3769">
        <v>0</v>
      </c>
      <c r="E3769">
        <v>0</v>
      </c>
      <c r="F3769">
        <v>0</v>
      </c>
      <c r="G3769">
        <f>SUMIF(C$2:C3769,Historico_y_Forms[[#This Row],[Proyecto]],D$2:D3769)</f>
        <v>208</v>
      </c>
      <c r="H3769">
        <f>SUMIF(C$2:C3769,Historico_y_Forms[[#This Row],[Proyecto]],F$2:F3769)</f>
        <v>24</v>
      </c>
      <c r="I376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69">
        <f>SUMIF(C$2:C3769,Historico_y_Forms[[#This Row],[Proyecto]],E$2:E3769)</f>
        <v>184</v>
      </c>
    </row>
    <row r="3770" spans="1:10" x14ac:dyDescent="0.25">
      <c r="A3770" s="167">
        <v>45657</v>
      </c>
      <c r="B3770">
        <v>29</v>
      </c>
      <c r="C3770" t="s">
        <v>32</v>
      </c>
      <c r="D3770">
        <v>1</v>
      </c>
      <c r="E3770">
        <v>6</v>
      </c>
      <c r="F3770">
        <v>1</v>
      </c>
      <c r="G3770">
        <f>SUMIF(C$2:C3770,Historico_y_Forms[[#This Row],[Proyecto]],D$2:D3770)</f>
        <v>104</v>
      </c>
      <c r="H3770">
        <f>SUMIF(C$2:C3770,Historico_y_Forms[[#This Row],[Proyecto]],F$2:F3770)</f>
        <v>4</v>
      </c>
      <c r="I3770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770">
        <f>SUMIF(C$2:C3770,Historico_y_Forms[[#This Row],[Proyecto]],E$2:E3770)</f>
        <v>102</v>
      </c>
    </row>
    <row r="3771" spans="1:10" x14ac:dyDescent="0.25">
      <c r="A3771" s="167">
        <v>45657</v>
      </c>
      <c r="B3771">
        <v>30</v>
      </c>
      <c r="C3771" t="s">
        <v>33</v>
      </c>
      <c r="D3771">
        <v>4</v>
      </c>
      <c r="E3771">
        <v>10</v>
      </c>
      <c r="F3771">
        <v>1</v>
      </c>
      <c r="G3771">
        <f>SUMIF(C$2:C3771,Historico_y_Forms[[#This Row],[Proyecto]],D$2:D3771)</f>
        <v>86</v>
      </c>
      <c r="H3771">
        <f>SUMIF(C$2:C3771,Historico_y_Forms[[#This Row],[Proyecto]],F$2:F3771)</f>
        <v>6</v>
      </c>
      <c r="I3771">
        <f>VLOOKUP(Historico_y_Forms[[#This Row],[Proyecto]],Dim_Proyectos[[#All],[Proyecto]:[Fecha de terminacion]],5,0)-Historico_y_Forms[[#This Row],[Ventas acumuladas]]+Historico_y_Forms[[#This Row],[Desistimientos acumulados]]</f>
        <v>76</v>
      </c>
      <c r="J3771">
        <f>SUMIF(C$2:C3771,Historico_y_Forms[[#This Row],[Proyecto]],E$2:E3771)</f>
        <v>120</v>
      </c>
    </row>
    <row r="3772" spans="1:10" x14ac:dyDescent="0.25">
      <c r="A3772" s="167">
        <v>45657</v>
      </c>
      <c r="B3772">
        <v>9</v>
      </c>
      <c r="C3772" t="s">
        <v>130</v>
      </c>
      <c r="D3772">
        <v>3</v>
      </c>
      <c r="E3772">
        <v>2</v>
      </c>
      <c r="F3772">
        <v>1</v>
      </c>
      <c r="G3772">
        <f>SUMIF(C$2:C3772,Historico_y_Forms[[#This Row],[Proyecto]],D$2:D3772)</f>
        <v>281</v>
      </c>
      <c r="H3772">
        <f>SUMIF(C$2:C3772,Historico_y_Forms[[#This Row],[Proyecto]],F$2:F3772)</f>
        <v>21</v>
      </c>
      <c r="I3772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3772">
        <f>SUMIF(C$2:C3772,Historico_y_Forms[[#This Row],[Proyecto]],E$2:E3772)</f>
        <v>316</v>
      </c>
    </row>
    <row r="3773" spans="1:10" x14ac:dyDescent="0.25">
      <c r="A3773" s="167">
        <v>45657</v>
      </c>
      <c r="B3773">
        <v>35</v>
      </c>
      <c r="C3773" t="s">
        <v>144</v>
      </c>
      <c r="D3773">
        <v>1</v>
      </c>
      <c r="E3773">
        <v>0</v>
      </c>
      <c r="F3773">
        <v>1</v>
      </c>
      <c r="G3773">
        <f>SUMIF(C$2:C3773,Historico_y_Forms[[#This Row],[Proyecto]],D$2:D3773)</f>
        <v>155</v>
      </c>
      <c r="H3773">
        <f>SUMIF(C$2:C3773,Historico_y_Forms[[#This Row],[Proyecto]],F$2:F3773)</f>
        <v>28</v>
      </c>
      <c r="I3773">
        <f>VLOOKUP(Historico_y_Forms[[#This Row],[Proyecto]],Dim_Proyectos[[#All],[Proyecto]:[Fecha de terminacion]],5,0)-Historico_y_Forms[[#This Row],[Ventas acumuladas]]+Historico_y_Forms[[#This Row],[Desistimientos acumulados]]</f>
        <v>23</v>
      </c>
      <c r="J3773">
        <f>SUMIF(C$2:C3773,Historico_y_Forms[[#This Row],[Proyecto]],E$2:E3773)</f>
        <v>150</v>
      </c>
    </row>
    <row r="3774" spans="1:10" x14ac:dyDescent="0.25">
      <c r="A3774" s="167">
        <v>45657</v>
      </c>
      <c r="B3774">
        <v>42</v>
      </c>
      <c r="C3774" t="s">
        <v>151</v>
      </c>
      <c r="D3774">
        <v>0</v>
      </c>
      <c r="E3774">
        <v>0</v>
      </c>
      <c r="F3774">
        <v>0</v>
      </c>
      <c r="G3774">
        <f>SUMIF(C$2:C3774,Historico_y_Forms[[#This Row],[Proyecto]],D$2:D3774)</f>
        <v>321</v>
      </c>
      <c r="H3774">
        <f>SUMIF(C$2:C3774,Historico_y_Forms[[#This Row],[Proyecto]],F$2:F3774)</f>
        <v>15</v>
      </c>
      <c r="I377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774">
        <f>SUMIF(C$2:C3774,Historico_y_Forms[[#This Row],[Proyecto]],E$2:E3774)</f>
        <v>250</v>
      </c>
    </row>
    <row r="3775" spans="1:10" x14ac:dyDescent="0.25">
      <c r="A3775" s="167">
        <v>45657</v>
      </c>
      <c r="B3775">
        <v>39</v>
      </c>
      <c r="C3775" t="s">
        <v>178</v>
      </c>
      <c r="D3775">
        <v>0</v>
      </c>
      <c r="E3775">
        <v>0</v>
      </c>
      <c r="F3775">
        <v>0</v>
      </c>
      <c r="G3775">
        <f>SUMIF(C$2:C3775,Historico_y_Forms[[#This Row],[Proyecto]],D$2:D3775)</f>
        <v>184</v>
      </c>
      <c r="H3775">
        <f>SUMIF(C$2:C3775,Historico_y_Forms[[#This Row],[Proyecto]],F$2:F3775)</f>
        <v>12</v>
      </c>
      <c r="I377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775">
        <f>SUMIF(C$2:C3775,Historico_y_Forms[[#This Row],[Proyecto]],E$2:E3775)</f>
        <v>149</v>
      </c>
    </row>
    <row r="3776" spans="1:10" x14ac:dyDescent="0.25">
      <c r="A3776" s="167">
        <v>45657</v>
      </c>
      <c r="B3776">
        <v>36</v>
      </c>
      <c r="C3776" t="s">
        <v>145</v>
      </c>
      <c r="D3776">
        <v>0</v>
      </c>
      <c r="E3776">
        <v>0</v>
      </c>
      <c r="F3776">
        <v>0</v>
      </c>
      <c r="G3776">
        <f>SUMIF(C$2:C3776,Historico_y_Forms[[#This Row],[Proyecto]],D$2:D3776)</f>
        <v>243</v>
      </c>
      <c r="H3776">
        <f>SUMIF(C$2:C3776,Historico_y_Forms[[#This Row],[Proyecto]],F$2:F3776)</f>
        <v>11</v>
      </c>
      <c r="I377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776">
        <f>SUMIF(C$2:C3776,Historico_y_Forms[[#This Row],[Proyecto]],E$2:E3776)</f>
        <v>240</v>
      </c>
    </row>
    <row r="3777" spans="1:10" x14ac:dyDescent="0.25">
      <c r="A3777" s="167">
        <v>45657</v>
      </c>
      <c r="B3777">
        <v>43</v>
      </c>
      <c r="C3777" t="s">
        <v>153</v>
      </c>
      <c r="D3777">
        <v>0</v>
      </c>
      <c r="E3777">
        <v>0</v>
      </c>
      <c r="F3777">
        <v>0</v>
      </c>
      <c r="G3777">
        <f>SUMIF(C$2:C3777,Historico_y_Forms[[#This Row],[Proyecto]],D$2:D3777)</f>
        <v>89</v>
      </c>
      <c r="H3777">
        <f>SUMIF(C$2:C3777,Historico_y_Forms[[#This Row],[Proyecto]],F$2:F3777)</f>
        <v>6</v>
      </c>
      <c r="I377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777">
        <f>SUMIF(C$2:C3777,Historico_y_Forms[[#This Row],[Proyecto]],E$2:E3777)</f>
        <v>24</v>
      </c>
    </row>
    <row r="3778" spans="1:10" x14ac:dyDescent="0.25">
      <c r="A3778" s="167">
        <v>45657</v>
      </c>
      <c r="B3778">
        <v>21</v>
      </c>
      <c r="C3778" t="s">
        <v>139</v>
      </c>
      <c r="D3778">
        <v>1</v>
      </c>
      <c r="E3778">
        <v>0</v>
      </c>
      <c r="F3778">
        <v>1</v>
      </c>
      <c r="G3778">
        <f>SUMIF(C$2:C3778,Historico_y_Forms[[#This Row],[Proyecto]],D$2:D3778)</f>
        <v>88</v>
      </c>
      <c r="H3778">
        <f>SUMIF(C$2:C3778,Historico_y_Forms[[#This Row],[Proyecto]],F$2:F3778)</f>
        <v>9</v>
      </c>
      <c r="I377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778">
        <f>SUMIF(C$2:C3778,Historico_y_Forms[[#This Row],[Proyecto]],E$2:E3778)</f>
        <v>86</v>
      </c>
    </row>
    <row r="3779" spans="1:10" x14ac:dyDescent="0.25">
      <c r="A3779" s="167">
        <v>45657</v>
      </c>
      <c r="B3779">
        <v>2</v>
      </c>
      <c r="C3779" t="s">
        <v>51</v>
      </c>
      <c r="D3779">
        <v>0</v>
      </c>
      <c r="E3779">
        <v>0</v>
      </c>
      <c r="F3779">
        <v>0</v>
      </c>
      <c r="G3779">
        <f>SUMIF(C$2:C3779,Historico_y_Forms[[#This Row],[Proyecto]],D$2:D3779)</f>
        <v>384</v>
      </c>
      <c r="H3779">
        <f>SUMIF(C$2:C3779,Historico_y_Forms[[#This Row],[Proyecto]],F$2:F3779)</f>
        <v>159</v>
      </c>
      <c r="I377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779">
        <f>SUMIF(C$2:C3779,Historico_y_Forms[[#This Row],[Proyecto]],E$2:E3779)</f>
        <v>228</v>
      </c>
    </row>
    <row r="3780" spans="1:10" x14ac:dyDescent="0.25">
      <c r="A3780" s="167">
        <v>45657</v>
      </c>
      <c r="B3780">
        <v>3</v>
      </c>
      <c r="C3780" t="s">
        <v>52</v>
      </c>
      <c r="D3780">
        <v>3</v>
      </c>
      <c r="E3780">
        <v>0</v>
      </c>
      <c r="F3780">
        <v>2</v>
      </c>
      <c r="G3780">
        <f>SUMIF(C$2:C3780,Historico_y_Forms[[#This Row],[Proyecto]],D$2:D3780)</f>
        <v>455</v>
      </c>
      <c r="H3780">
        <f>SUMIF(C$2:C3780,Historico_y_Forms[[#This Row],[Proyecto]],F$2:F3780)</f>
        <v>104</v>
      </c>
      <c r="I3780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780">
        <f>SUMIF(C$2:C3780,Historico_y_Forms[[#This Row],[Proyecto]],E$2:E3780)</f>
        <v>372</v>
      </c>
    </row>
    <row r="3781" spans="1:10" x14ac:dyDescent="0.25">
      <c r="A3781" s="167">
        <v>45657</v>
      </c>
      <c r="B3781">
        <v>1</v>
      </c>
      <c r="C3781" t="s">
        <v>50</v>
      </c>
      <c r="D3781">
        <v>0</v>
      </c>
      <c r="E3781">
        <v>0</v>
      </c>
      <c r="F3781">
        <v>0</v>
      </c>
      <c r="G3781">
        <f>SUMIF(C$2:C3781,Historico_y_Forms[[#This Row],[Proyecto]],D$2:D3781)</f>
        <v>616</v>
      </c>
      <c r="H3781">
        <f>SUMIF(C$2:C3781,Historico_y_Forms[[#This Row],[Proyecto]],F$2:F3781)</f>
        <v>124</v>
      </c>
      <c r="I37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81">
        <f>SUMIF(C$2:C3781,Historico_y_Forms[[#This Row],[Proyecto]],E$2:E3781)</f>
        <v>492</v>
      </c>
    </row>
    <row r="3782" spans="1:10" x14ac:dyDescent="0.25">
      <c r="A3782" s="167">
        <v>45688</v>
      </c>
      <c r="B3782">
        <v>22</v>
      </c>
      <c r="C3782" t="s">
        <v>140</v>
      </c>
      <c r="D3782">
        <v>0</v>
      </c>
      <c r="E3782">
        <v>0</v>
      </c>
      <c r="F3782">
        <v>0</v>
      </c>
      <c r="G3782">
        <f>SUMIF(C$2:C3782,Historico_y_Forms[[#This Row],[Proyecto]],D$2:D3782)</f>
        <v>42</v>
      </c>
      <c r="H3782">
        <f>SUMIF(C$2:C3782,Historico_y_Forms[[#This Row],[Proyecto]],F$2:F3782)</f>
        <v>42</v>
      </c>
      <c r="I378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782">
        <f>SUMIF(C$2:C3782,Historico_y_Forms[[#This Row],[Proyecto]],E$2:E3782)</f>
        <v>72</v>
      </c>
    </row>
    <row r="3783" spans="1:10" x14ac:dyDescent="0.25">
      <c r="A3783" s="167">
        <v>45688</v>
      </c>
      <c r="B3783">
        <v>16</v>
      </c>
      <c r="C3783" t="s">
        <v>136</v>
      </c>
      <c r="D3783">
        <v>0</v>
      </c>
      <c r="E3783">
        <v>0</v>
      </c>
      <c r="F3783">
        <v>0</v>
      </c>
      <c r="G3783">
        <f>SUMIF(C$2:C3783,Historico_y_Forms[[#This Row],[Proyecto]],D$2:D3783)</f>
        <v>32</v>
      </c>
      <c r="H3783">
        <f>SUMIF(C$2:C3783,Historico_y_Forms[[#This Row],[Proyecto]],F$2:F3783)</f>
        <v>1</v>
      </c>
      <c r="I378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783">
        <f>SUMIF(C$2:C3783,Historico_y_Forms[[#This Row],[Proyecto]],E$2:E3783)</f>
        <v>46</v>
      </c>
    </row>
    <row r="3784" spans="1:10" x14ac:dyDescent="0.25">
      <c r="A3784" s="167">
        <v>45688</v>
      </c>
      <c r="B3784">
        <v>17</v>
      </c>
      <c r="C3784" t="s">
        <v>137</v>
      </c>
      <c r="D3784">
        <v>0</v>
      </c>
      <c r="E3784">
        <v>0</v>
      </c>
      <c r="F3784">
        <v>0</v>
      </c>
      <c r="G3784">
        <f>SUMIF(C$2:C3784,Historico_y_Forms[[#This Row],[Proyecto]],D$2:D3784)</f>
        <v>19</v>
      </c>
      <c r="H3784">
        <f>SUMIF(C$2:C3784,Historico_y_Forms[[#This Row],[Proyecto]],F$2:F3784)</f>
        <v>0</v>
      </c>
      <c r="I378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784">
        <f>SUMIF(C$2:C3784,Historico_y_Forms[[#This Row],[Proyecto]],E$2:E3784)</f>
        <v>34</v>
      </c>
    </row>
    <row r="3785" spans="1:10" x14ac:dyDescent="0.25">
      <c r="A3785" s="167">
        <v>45688</v>
      </c>
      <c r="B3785">
        <v>11</v>
      </c>
      <c r="C3785" t="s">
        <v>131</v>
      </c>
      <c r="D3785">
        <v>4</v>
      </c>
      <c r="E3785">
        <v>0</v>
      </c>
      <c r="F3785">
        <v>1</v>
      </c>
      <c r="G3785">
        <f>SUMIF(C$2:C3785,Historico_y_Forms[[#This Row],[Proyecto]],D$2:D3785)</f>
        <v>737</v>
      </c>
      <c r="H3785">
        <f>SUMIF(C$2:C3785,Historico_y_Forms[[#This Row],[Proyecto]],F$2:F3785)</f>
        <v>273</v>
      </c>
      <c r="I3785">
        <f>VLOOKUP(Historico_y_Forms[[#This Row],[Proyecto]],Dim_Proyectos[[#All],[Proyecto]:[Fecha de terminacion]],5,0)-Historico_y_Forms[[#This Row],[Ventas acumuladas]]+Historico_y_Forms[[#This Row],[Desistimientos acumulados]]</f>
        <v>149</v>
      </c>
      <c r="J3785">
        <f>SUMIF(C$2:C3785,Historico_y_Forms[[#This Row],[Proyecto]],E$2:E3785)</f>
        <v>613</v>
      </c>
    </row>
    <row r="3786" spans="1:10" x14ac:dyDescent="0.25">
      <c r="A3786" s="167">
        <v>45688</v>
      </c>
      <c r="B3786">
        <v>40</v>
      </c>
      <c r="C3786" t="s">
        <v>149</v>
      </c>
      <c r="D3786">
        <v>0</v>
      </c>
      <c r="E3786">
        <v>0</v>
      </c>
      <c r="F3786">
        <v>0</v>
      </c>
      <c r="G3786">
        <f>SUMIF(C$2:C3786,Historico_y_Forms[[#This Row],[Proyecto]],D$2:D3786)</f>
        <v>396</v>
      </c>
      <c r="H3786">
        <f>SUMIF(C$2:C3786,Historico_y_Forms[[#This Row],[Proyecto]],F$2:F3786)</f>
        <v>0</v>
      </c>
      <c r="I37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86">
        <f>SUMIF(C$2:C3786,Historico_y_Forms[[#This Row],[Proyecto]],E$2:E3786)</f>
        <v>0</v>
      </c>
    </row>
    <row r="3787" spans="1:10" x14ac:dyDescent="0.25">
      <c r="A3787" s="167">
        <v>45688</v>
      </c>
      <c r="B3787">
        <v>12</v>
      </c>
      <c r="C3787" t="s">
        <v>132</v>
      </c>
      <c r="D3787">
        <v>0</v>
      </c>
      <c r="E3787">
        <v>0</v>
      </c>
      <c r="F3787">
        <v>0</v>
      </c>
      <c r="G3787">
        <f>SUMIF(C$2:C3787,Historico_y_Forms[[#This Row],[Proyecto]],D$2:D3787)</f>
        <v>211</v>
      </c>
      <c r="H3787">
        <f>SUMIF(C$2:C3787,Historico_y_Forms[[#This Row],[Proyecto]],F$2:F3787)</f>
        <v>21</v>
      </c>
      <c r="I378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787">
        <f>SUMIF(C$2:C3787,Historico_y_Forms[[#This Row],[Proyecto]],E$2:E3787)</f>
        <v>321</v>
      </c>
    </row>
    <row r="3788" spans="1:10" x14ac:dyDescent="0.25">
      <c r="A3788" s="167">
        <v>45688</v>
      </c>
      <c r="B3788">
        <v>13</v>
      </c>
      <c r="C3788" t="s">
        <v>133</v>
      </c>
      <c r="D3788">
        <v>4</v>
      </c>
      <c r="E3788">
        <v>0</v>
      </c>
      <c r="F3788">
        <v>2</v>
      </c>
      <c r="G3788">
        <f>SUMIF(C$2:C3788,Historico_y_Forms[[#This Row],[Proyecto]],D$2:D3788)</f>
        <v>423</v>
      </c>
      <c r="H3788">
        <f>SUMIF(C$2:C3788,Historico_y_Forms[[#This Row],[Proyecto]],F$2:F3788)</f>
        <v>137</v>
      </c>
      <c r="I3788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788">
        <f>SUMIF(C$2:C3788,Historico_y_Forms[[#This Row],[Proyecto]],E$2:E3788)</f>
        <v>299</v>
      </c>
    </row>
    <row r="3789" spans="1:10" x14ac:dyDescent="0.25">
      <c r="A3789" s="167">
        <v>45688</v>
      </c>
      <c r="B3789">
        <v>14</v>
      </c>
      <c r="C3789" t="s">
        <v>134</v>
      </c>
      <c r="D3789">
        <v>1</v>
      </c>
      <c r="E3789">
        <v>0</v>
      </c>
      <c r="F3789">
        <v>0</v>
      </c>
      <c r="G3789">
        <f>SUMIF(C$2:C3789,Historico_y_Forms[[#This Row],[Proyecto]],D$2:D3789)</f>
        <v>238</v>
      </c>
      <c r="H3789">
        <f>SUMIF(C$2:C3789,Historico_y_Forms[[#This Row],[Proyecto]],F$2:F3789)</f>
        <v>62</v>
      </c>
      <c r="I378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789">
        <f>SUMIF(C$2:C3789,Historico_y_Forms[[#This Row],[Proyecto]],E$2:E3789)</f>
        <v>180</v>
      </c>
    </row>
    <row r="3790" spans="1:10" x14ac:dyDescent="0.25">
      <c r="A3790" s="167">
        <v>45688</v>
      </c>
      <c r="B3790">
        <v>15</v>
      </c>
      <c r="C3790" t="s">
        <v>135</v>
      </c>
      <c r="D3790">
        <v>11</v>
      </c>
      <c r="E3790">
        <v>0</v>
      </c>
      <c r="F3790">
        <v>3</v>
      </c>
      <c r="G3790">
        <f>SUMIF(C$2:C3790,Historico_y_Forms[[#This Row],[Proyecto]],D$2:D3790)</f>
        <v>318</v>
      </c>
      <c r="H3790">
        <f>SUMIF(C$2:C3790,Historico_y_Forms[[#This Row],[Proyecto]],F$2:F3790)</f>
        <v>38</v>
      </c>
      <c r="I3790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790">
        <f>SUMIF(C$2:C3790,Historico_y_Forms[[#This Row],[Proyecto]],E$2:E3790)</f>
        <v>304</v>
      </c>
    </row>
    <row r="3791" spans="1:10" x14ac:dyDescent="0.25">
      <c r="A3791" s="167">
        <v>45688</v>
      </c>
      <c r="B3791">
        <v>41</v>
      </c>
      <c r="C3791" t="s">
        <v>150</v>
      </c>
      <c r="D3791">
        <v>0</v>
      </c>
      <c r="E3791">
        <v>0</v>
      </c>
      <c r="F3791">
        <v>0</v>
      </c>
      <c r="G3791">
        <f>SUMIF(C$2:C3791,Historico_y_Forms[[#This Row],[Proyecto]],D$2:D3791)</f>
        <v>158</v>
      </c>
      <c r="H3791">
        <f>SUMIF(C$2:C3791,Historico_y_Forms[[#This Row],[Proyecto]],F$2:F3791)</f>
        <v>2</v>
      </c>
      <c r="I37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1">
        <f>SUMIF(C$2:C3791,Historico_y_Forms[[#This Row],[Proyecto]],E$2:E3791)</f>
        <v>156</v>
      </c>
    </row>
    <row r="3792" spans="1:10" x14ac:dyDescent="0.25">
      <c r="A3792" s="167">
        <v>45688</v>
      </c>
      <c r="B3792">
        <v>10</v>
      </c>
      <c r="C3792" t="s">
        <v>81</v>
      </c>
      <c r="D3792">
        <v>2</v>
      </c>
      <c r="E3792">
        <v>0</v>
      </c>
      <c r="F3792">
        <v>2</v>
      </c>
      <c r="G3792">
        <f>SUMIF(C$2:C3792,Historico_y_Forms[[#This Row],[Proyecto]],D$2:D3792)</f>
        <v>243</v>
      </c>
      <c r="H3792">
        <f>SUMIF(C$2:C3792,Historico_y_Forms[[#This Row],[Proyecto]],F$2:F3792)</f>
        <v>68</v>
      </c>
      <c r="I3792">
        <f>VLOOKUP(Historico_y_Forms[[#This Row],[Proyecto]],Dim_Proyectos[[#All],[Proyecto]:[Fecha de terminacion]],5,0)-Historico_y_Forms[[#This Row],[Ventas acumuladas]]+Historico_y_Forms[[#This Row],[Desistimientos acumulados]]</f>
        <v>15</v>
      </c>
      <c r="J3792">
        <f>SUMIF(C$2:C3792,Historico_y_Forms[[#This Row],[Proyecto]],E$2:E3792)</f>
        <v>190</v>
      </c>
    </row>
    <row r="3793" spans="1:10" x14ac:dyDescent="0.25">
      <c r="A3793" s="167">
        <v>45688</v>
      </c>
      <c r="B3793">
        <v>23</v>
      </c>
      <c r="C3793" t="s">
        <v>142</v>
      </c>
      <c r="D3793">
        <v>0</v>
      </c>
      <c r="E3793">
        <v>0</v>
      </c>
      <c r="F3793">
        <v>0</v>
      </c>
      <c r="G3793">
        <f>SUMIF(C$2:C3793,Historico_y_Forms[[#This Row],[Proyecto]],D$2:D3793)</f>
        <v>105</v>
      </c>
      <c r="H3793">
        <f>SUMIF(C$2:C3793,Historico_y_Forms[[#This Row],[Proyecto]],F$2:F3793)</f>
        <v>4</v>
      </c>
      <c r="I379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793">
        <f>SUMIF(C$2:C3793,Historico_y_Forms[[#This Row],[Proyecto]],E$2:E3793)</f>
        <v>0</v>
      </c>
    </row>
    <row r="3794" spans="1:10" x14ac:dyDescent="0.25">
      <c r="A3794" s="167">
        <v>45688</v>
      </c>
      <c r="B3794">
        <v>24</v>
      </c>
      <c r="C3794" t="s">
        <v>143</v>
      </c>
      <c r="D3794">
        <v>0</v>
      </c>
      <c r="E3794">
        <v>0</v>
      </c>
      <c r="F3794">
        <v>0</v>
      </c>
      <c r="G3794">
        <f>SUMIF(C$2:C3794,Historico_y_Forms[[#This Row],[Proyecto]],D$2:D3794)</f>
        <v>125</v>
      </c>
      <c r="H3794">
        <f>SUMIF(C$2:C3794,Historico_y_Forms[[#This Row],[Proyecto]],F$2:F3794)</f>
        <v>23</v>
      </c>
      <c r="I379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4">
        <f>SUMIF(C$2:C3794,Historico_y_Forms[[#This Row],[Proyecto]],E$2:E3794)</f>
        <v>102</v>
      </c>
    </row>
    <row r="3795" spans="1:10" x14ac:dyDescent="0.25">
      <c r="A3795" s="167">
        <v>45688</v>
      </c>
      <c r="B3795">
        <v>25</v>
      </c>
      <c r="C3795" t="s">
        <v>92</v>
      </c>
      <c r="D3795">
        <v>1</v>
      </c>
      <c r="E3795">
        <v>3</v>
      </c>
      <c r="F3795">
        <v>1</v>
      </c>
      <c r="G3795">
        <f>SUMIF(C$2:C3795,Historico_y_Forms[[#This Row],[Proyecto]],D$2:D3795)</f>
        <v>101</v>
      </c>
      <c r="H3795">
        <f>SUMIF(C$2:C3795,Historico_y_Forms[[#This Row],[Proyecto]],F$2:F3795)</f>
        <v>7</v>
      </c>
      <c r="I3795">
        <f>VLOOKUP(Historico_y_Forms[[#This Row],[Proyecto]],Dim_Proyectos[[#All],[Proyecto]:[Fecha de terminacion]],5,0)-Historico_y_Forms[[#This Row],[Ventas acumuladas]]+Historico_y_Forms[[#This Row],[Desistimientos acumulados]]</f>
        <v>26</v>
      </c>
      <c r="J3795">
        <f>SUMIF(C$2:C3795,Historico_y_Forms[[#This Row],[Proyecto]],E$2:E3795)</f>
        <v>103</v>
      </c>
    </row>
    <row r="3796" spans="1:10" x14ac:dyDescent="0.25">
      <c r="A3796" s="167">
        <v>45688</v>
      </c>
      <c r="B3796">
        <v>26</v>
      </c>
      <c r="C3796" t="s">
        <v>141</v>
      </c>
      <c r="D3796">
        <v>0</v>
      </c>
      <c r="E3796">
        <v>0</v>
      </c>
      <c r="F3796">
        <v>0</v>
      </c>
      <c r="G3796">
        <f>SUMIF(C$2:C3796,Historico_y_Forms[[#This Row],[Proyecto]],D$2:D3796)</f>
        <v>123</v>
      </c>
      <c r="H3796">
        <f>SUMIF(C$2:C3796,Historico_y_Forms[[#This Row],[Proyecto]],F$2:F3796)</f>
        <v>3</v>
      </c>
      <c r="I379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6">
        <f>SUMIF(C$2:C3796,Historico_y_Forms[[#This Row],[Proyecto]],E$2:E3796)</f>
        <v>120</v>
      </c>
    </row>
    <row r="3797" spans="1:10" x14ac:dyDescent="0.25">
      <c r="A3797" s="167">
        <v>45688</v>
      </c>
      <c r="B3797">
        <v>7</v>
      </c>
      <c r="C3797" t="s">
        <v>128</v>
      </c>
      <c r="D3797">
        <v>0</v>
      </c>
      <c r="E3797">
        <v>0</v>
      </c>
      <c r="F3797">
        <v>0</v>
      </c>
      <c r="G3797">
        <f>SUMIF(C$2:C3797,Historico_y_Forms[[#This Row],[Proyecto]],D$2:D3797)</f>
        <v>186</v>
      </c>
      <c r="H3797">
        <f>SUMIF(C$2:C3797,Historico_y_Forms[[#This Row],[Proyecto]],F$2:F3797)</f>
        <v>26</v>
      </c>
      <c r="I379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797">
        <f>SUMIF(C$2:C3797,Historico_y_Forms[[#This Row],[Proyecto]],E$2:E3797)</f>
        <v>160</v>
      </c>
    </row>
    <row r="3798" spans="1:10" x14ac:dyDescent="0.25">
      <c r="A3798" s="167">
        <v>45688</v>
      </c>
      <c r="B3798">
        <v>27</v>
      </c>
      <c r="C3798" t="s">
        <v>30</v>
      </c>
      <c r="D3798">
        <v>3</v>
      </c>
      <c r="E3798">
        <v>4</v>
      </c>
      <c r="F3798">
        <v>0</v>
      </c>
      <c r="G3798">
        <f>SUMIF(C$2:C3798,Historico_y_Forms[[#This Row],[Proyecto]],D$2:D3798)</f>
        <v>68</v>
      </c>
      <c r="H3798">
        <f>SUMIF(C$2:C3798,Historico_y_Forms[[#This Row],[Proyecto]],F$2:F3798)</f>
        <v>5</v>
      </c>
      <c r="I3798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3798">
        <f>SUMIF(C$2:C3798,Historico_y_Forms[[#This Row],[Proyecto]],E$2:E3798)</f>
        <v>79</v>
      </c>
    </row>
    <row r="3799" spans="1:10" x14ac:dyDescent="0.25">
      <c r="A3799" s="167">
        <v>45688</v>
      </c>
      <c r="B3799">
        <v>28</v>
      </c>
      <c r="C3799" t="s">
        <v>31</v>
      </c>
      <c r="D3799">
        <v>3</v>
      </c>
      <c r="E3799">
        <v>0</v>
      </c>
      <c r="F3799">
        <v>1</v>
      </c>
      <c r="G3799">
        <f>SUMIF(C$2:C3799,Historico_y_Forms[[#This Row],[Proyecto]],D$2:D3799)</f>
        <v>26</v>
      </c>
      <c r="H3799">
        <f>SUMIF(C$2:C3799,Historico_y_Forms[[#This Row],[Proyecto]],F$2:F3799)</f>
        <v>1</v>
      </c>
      <c r="I3799">
        <f>VLOOKUP(Historico_y_Forms[[#This Row],[Proyecto]],Dim_Proyectos[[#All],[Proyecto]:[Fecha de terminacion]],5,0)-Historico_y_Forms[[#This Row],[Ventas acumuladas]]+Historico_y_Forms[[#This Row],[Desistimientos acumulados]]</f>
        <v>105</v>
      </c>
      <c r="J3799">
        <f>SUMIF(C$2:C3799,Historico_y_Forms[[#This Row],[Proyecto]],E$2:E3799)</f>
        <v>26</v>
      </c>
    </row>
    <row r="3800" spans="1:10" x14ac:dyDescent="0.25">
      <c r="A3800" s="167">
        <v>45688</v>
      </c>
      <c r="B3800">
        <v>44</v>
      </c>
      <c r="C3800" t="s">
        <v>154</v>
      </c>
      <c r="D3800">
        <v>0</v>
      </c>
      <c r="E3800">
        <v>0</v>
      </c>
      <c r="F3800">
        <v>0</v>
      </c>
      <c r="G3800">
        <f>SUMIF(C$2:C3800,Historico_y_Forms[[#This Row],[Proyecto]],D$2:D3800)</f>
        <v>100</v>
      </c>
      <c r="H3800">
        <f>SUMIF(C$2:C3800,Historico_y_Forms[[#This Row],[Proyecto]],F$2:F3800)</f>
        <v>11</v>
      </c>
      <c r="I380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00">
        <f>SUMIF(C$2:C3800,Historico_y_Forms[[#This Row],[Proyecto]],E$2:E3800)</f>
        <v>96</v>
      </c>
    </row>
    <row r="3801" spans="1:10" x14ac:dyDescent="0.25">
      <c r="A3801" s="167">
        <v>45688</v>
      </c>
      <c r="B3801">
        <v>37</v>
      </c>
      <c r="C3801" t="s">
        <v>146</v>
      </c>
      <c r="D3801">
        <v>0</v>
      </c>
      <c r="E3801">
        <v>0</v>
      </c>
      <c r="F3801">
        <v>0</v>
      </c>
      <c r="G3801">
        <f>SUMIF(C$2:C3801,Historico_y_Forms[[#This Row],[Proyecto]],D$2:D3801)</f>
        <v>195</v>
      </c>
      <c r="H3801">
        <f>SUMIF(C$2:C3801,Historico_y_Forms[[#This Row],[Proyecto]],F$2:F3801)</f>
        <v>1</v>
      </c>
      <c r="I380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01">
        <f>SUMIF(C$2:C3801,Historico_y_Forms[[#This Row],[Proyecto]],E$2:E3801)</f>
        <v>196</v>
      </c>
    </row>
    <row r="3802" spans="1:10" x14ac:dyDescent="0.25">
      <c r="A3802" s="167">
        <v>45688</v>
      </c>
      <c r="B3802">
        <v>6</v>
      </c>
      <c r="C3802" t="s">
        <v>127</v>
      </c>
      <c r="D3802">
        <v>0</v>
      </c>
      <c r="E3802">
        <v>0</v>
      </c>
      <c r="F3802">
        <v>0</v>
      </c>
      <c r="G3802">
        <f>SUMIF(C$2:C3802,Historico_y_Forms[[#This Row],[Proyecto]],D$2:D3802)</f>
        <v>224</v>
      </c>
      <c r="H3802">
        <f>SUMIF(C$2:C3802,Historico_y_Forms[[#This Row],[Proyecto]],F$2:F3802)</f>
        <v>44</v>
      </c>
      <c r="I380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2">
        <f>SUMIF(C$2:C3802,Historico_y_Forms[[#This Row],[Proyecto]],E$2:E3802)</f>
        <v>180</v>
      </c>
    </row>
    <row r="3803" spans="1:10" x14ac:dyDescent="0.25">
      <c r="A3803" s="167">
        <v>45688</v>
      </c>
      <c r="B3803">
        <v>5</v>
      </c>
      <c r="C3803" t="s">
        <v>125</v>
      </c>
      <c r="D3803">
        <v>0</v>
      </c>
      <c r="E3803">
        <v>0</v>
      </c>
      <c r="F3803">
        <v>0</v>
      </c>
      <c r="G3803">
        <f>SUMIF(C$2:C3803,Historico_y_Forms[[#This Row],[Proyecto]],D$2:D3803)</f>
        <v>247</v>
      </c>
      <c r="H3803">
        <f>SUMIF(C$2:C3803,Historico_y_Forms[[#This Row],[Proyecto]],F$2:F3803)</f>
        <v>31</v>
      </c>
      <c r="I38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3">
        <f>SUMIF(C$2:C3803,Historico_y_Forms[[#This Row],[Proyecto]],E$2:E3803)</f>
        <v>216</v>
      </c>
    </row>
    <row r="3804" spans="1:10" x14ac:dyDescent="0.25">
      <c r="A3804" s="167">
        <v>45688</v>
      </c>
      <c r="B3804">
        <v>38</v>
      </c>
      <c r="C3804" t="s">
        <v>147</v>
      </c>
      <c r="D3804">
        <v>0</v>
      </c>
      <c r="E3804">
        <v>0</v>
      </c>
      <c r="F3804">
        <v>0</v>
      </c>
      <c r="G3804">
        <f>SUMIF(C$2:C3804,Historico_y_Forms[[#This Row],[Proyecto]],D$2:D3804)</f>
        <v>196</v>
      </c>
      <c r="H3804">
        <f>SUMIF(C$2:C3804,Historico_y_Forms[[#This Row],[Proyecto]],F$2:F3804)</f>
        <v>5</v>
      </c>
      <c r="I38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04">
        <f>SUMIF(C$2:C3804,Historico_y_Forms[[#This Row],[Proyecto]],E$2:E3804)</f>
        <v>0</v>
      </c>
    </row>
    <row r="3805" spans="1:10" x14ac:dyDescent="0.25">
      <c r="A3805" s="167">
        <v>45688</v>
      </c>
      <c r="B3805">
        <v>4</v>
      </c>
      <c r="C3805" t="s">
        <v>126</v>
      </c>
      <c r="D3805">
        <v>0</v>
      </c>
      <c r="E3805">
        <v>0</v>
      </c>
      <c r="F3805">
        <v>0</v>
      </c>
      <c r="G3805">
        <f>SUMIF(C$2:C3805,Historico_y_Forms[[#This Row],[Proyecto]],D$2:D3805)</f>
        <v>289</v>
      </c>
      <c r="H3805">
        <f>SUMIF(C$2:C3805,Historico_y_Forms[[#This Row],[Proyecto]],F$2:F3805)</f>
        <v>49</v>
      </c>
      <c r="I380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5">
        <f>SUMIF(C$2:C3805,Historico_y_Forms[[#This Row],[Proyecto]],E$2:E3805)</f>
        <v>8791</v>
      </c>
    </row>
    <row r="3806" spans="1:10" x14ac:dyDescent="0.25">
      <c r="A3806" s="167">
        <v>45688</v>
      </c>
      <c r="B3806">
        <v>8</v>
      </c>
      <c r="C3806" t="s">
        <v>77</v>
      </c>
      <c r="D3806">
        <v>0</v>
      </c>
      <c r="E3806">
        <v>0</v>
      </c>
      <c r="F3806">
        <v>0</v>
      </c>
      <c r="G3806">
        <f>SUMIF(C$2:C3806,Historico_y_Forms[[#This Row],[Proyecto]],D$2:D3806)</f>
        <v>202</v>
      </c>
      <c r="H3806">
        <f>SUMIF(C$2:C3806,Historico_y_Forms[[#This Row],[Proyecto]],F$2:F3806)</f>
        <v>42</v>
      </c>
      <c r="I380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806">
        <f>SUMIF(C$2:C3806,Historico_y_Forms[[#This Row],[Proyecto]],E$2:E3806)</f>
        <v>168</v>
      </c>
    </row>
    <row r="3807" spans="1:10" x14ac:dyDescent="0.25">
      <c r="A3807" s="167">
        <v>45688</v>
      </c>
      <c r="B3807">
        <v>18</v>
      </c>
      <c r="C3807" t="s">
        <v>152</v>
      </c>
      <c r="D3807">
        <v>0</v>
      </c>
      <c r="E3807">
        <v>0</v>
      </c>
      <c r="F3807">
        <v>0</v>
      </c>
      <c r="G3807">
        <f>SUMIF(C$2:C3807,Historico_y_Forms[[#This Row],[Proyecto]],D$2:D3807)</f>
        <v>174</v>
      </c>
      <c r="H3807">
        <f>SUMIF(C$2:C3807,Historico_y_Forms[[#This Row],[Proyecto]],F$2:F3807)</f>
        <v>10</v>
      </c>
      <c r="I380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07">
        <f>SUMIF(C$2:C3807,Historico_y_Forms[[#This Row],[Proyecto]],E$2:E3807)</f>
        <v>176</v>
      </c>
    </row>
    <row r="3808" spans="1:10" x14ac:dyDescent="0.25">
      <c r="A3808" s="167">
        <v>45688</v>
      </c>
      <c r="B3808">
        <v>19</v>
      </c>
      <c r="C3808" t="s">
        <v>138</v>
      </c>
      <c r="D3808">
        <v>0</v>
      </c>
      <c r="E3808">
        <v>0</v>
      </c>
      <c r="F3808">
        <v>0</v>
      </c>
      <c r="G3808">
        <f>SUMIF(C$2:C3808,Historico_y_Forms[[#This Row],[Proyecto]],D$2:D3808)</f>
        <v>202</v>
      </c>
      <c r="H3808">
        <f>SUMIF(C$2:C3808,Historico_y_Forms[[#This Row],[Proyecto]],F$2:F3808)</f>
        <v>26</v>
      </c>
      <c r="I380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08">
        <f>SUMIF(C$2:C3808,Historico_y_Forms[[#This Row],[Proyecto]],E$2:E3808)</f>
        <v>176</v>
      </c>
    </row>
    <row r="3809" spans="1:10" x14ac:dyDescent="0.25">
      <c r="A3809" s="167">
        <v>45688</v>
      </c>
      <c r="B3809">
        <v>20</v>
      </c>
      <c r="C3809" t="s">
        <v>88</v>
      </c>
      <c r="D3809">
        <v>0</v>
      </c>
      <c r="E3809">
        <v>0</v>
      </c>
      <c r="F3809">
        <v>0</v>
      </c>
      <c r="G3809">
        <f>SUMIF(C$2:C3809,Historico_y_Forms[[#This Row],[Proyecto]],D$2:D3809)</f>
        <v>235</v>
      </c>
      <c r="H3809">
        <f>SUMIF(C$2:C3809,Historico_y_Forms[[#This Row],[Proyecto]],F$2:F3809)</f>
        <v>62</v>
      </c>
      <c r="I3809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09">
        <f>SUMIF(C$2:C3809,Historico_y_Forms[[#This Row],[Proyecto]],E$2:E3809)</f>
        <v>180</v>
      </c>
    </row>
    <row r="3810" spans="1:10" x14ac:dyDescent="0.25">
      <c r="A3810" s="167">
        <v>45688</v>
      </c>
      <c r="B3810">
        <v>45</v>
      </c>
      <c r="C3810" t="s">
        <v>155</v>
      </c>
      <c r="D3810">
        <v>0</v>
      </c>
      <c r="E3810">
        <v>0</v>
      </c>
      <c r="F3810">
        <v>0</v>
      </c>
      <c r="G3810">
        <f>SUMIF(C$2:C3810,Historico_y_Forms[[#This Row],[Proyecto]],D$2:D3810)</f>
        <v>133</v>
      </c>
      <c r="H3810">
        <f>SUMIF(C$2:C3810,Historico_y_Forms[[#This Row],[Proyecto]],F$2:F3810)</f>
        <v>2</v>
      </c>
      <c r="I381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810">
        <f>SUMIF(C$2:C3810,Historico_y_Forms[[#This Row],[Proyecto]],E$2:E3810)</f>
        <v>0</v>
      </c>
    </row>
    <row r="3811" spans="1:10" x14ac:dyDescent="0.25">
      <c r="A3811" s="167">
        <v>45688</v>
      </c>
      <c r="B3811">
        <v>31</v>
      </c>
      <c r="C3811" t="s">
        <v>97</v>
      </c>
      <c r="D3811">
        <v>0</v>
      </c>
      <c r="E3811">
        <v>0</v>
      </c>
      <c r="F3811">
        <v>0</v>
      </c>
      <c r="G3811">
        <f>SUMIF(C$2:C3811,Historico_y_Forms[[#This Row],[Proyecto]],D$2:D3811)</f>
        <v>190</v>
      </c>
      <c r="H3811">
        <f>SUMIF(C$2:C3811,Historico_y_Forms[[#This Row],[Proyecto]],F$2:F3811)</f>
        <v>8</v>
      </c>
      <c r="I38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1">
        <f>SUMIF(C$2:C3811,Historico_y_Forms[[#This Row],[Proyecto]],E$2:E3811)</f>
        <v>182</v>
      </c>
    </row>
    <row r="3812" spans="1:10" x14ac:dyDescent="0.25">
      <c r="A3812" s="167">
        <v>45688</v>
      </c>
      <c r="B3812">
        <v>32</v>
      </c>
      <c r="C3812" t="s">
        <v>100</v>
      </c>
      <c r="D3812">
        <v>2</v>
      </c>
      <c r="E3812">
        <v>0</v>
      </c>
      <c r="F3812">
        <v>2</v>
      </c>
      <c r="G3812">
        <f>SUMIF(C$2:C3812,Historico_y_Forms[[#This Row],[Proyecto]],D$2:D3812)</f>
        <v>194</v>
      </c>
      <c r="H3812">
        <f>SUMIF(C$2:C3812,Historico_y_Forms[[#This Row],[Proyecto]],F$2:F3812)</f>
        <v>12</v>
      </c>
      <c r="I381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2">
        <f>SUMIF(C$2:C3812,Historico_y_Forms[[#This Row],[Proyecto]],E$2:E3812)</f>
        <v>182</v>
      </c>
    </row>
    <row r="3813" spans="1:10" x14ac:dyDescent="0.25">
      <c r="A3813" s="167">
        <v>45688</v>
      </c>
      <c r="B3813">
        <v>33</v>
      </c>
      <c r="C3813" t="s">
        <v>101</v>
      </c>
      <c r="D3813">
        <v>0</v>
      </c>
      <c r="E3813">
        <v>0</v>
      </c>
      <c r="F3813">
        <v>0</v>
      </c>
      <c r="G3813">
        <f>SUMIF(C$2:C3813,Historico_y_Forms[[#This Row],[Proyecto]],D$2:D3813)</f>
        <v>206</v>
      </c>
      <c r="H3813">
        <f>SUMIF(C$2:C3813,Historico_y_Forms[[#This Row],[Proyecto]],F$2:F3813)</f>
        <v>24</v>
      </c>
      <c r="I381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3">
        <f>SUMIF(C$2:C3813,Historico_y_Forms[[#This Row],[Proyecto]],E$2:E3813)</f>
        <v>182</v>
      </c>
    </row>
    <row r="3814" spans="1:10" x14ac:dyDescent="0.25">
      <c r="A3814" s="167">
        <v>45688</v>
      </c>
      <c r="B3814">
        <v>34</v>
      </c>
      <c r="C3814" t="s">
        <v>102</v>
      </c>
      <c r="D3814">
        <v>1</v>
      </c>
      <c r="E3814">
        <v>0</v>
      </c>
      <c r="F3814">
        <v>1</v>
      </c>
      <c r="G3814">
        <f>SUMIF(C$2:C3814,Historico_y_Forms[[#This Row],[Proyecto]],D$2:D3814)</f>
        <v>209</v>
      </c>
      <c r="H3814">
        <f>SUMIF(C$2:C3814,Historico_y_Forms[[#This Row],[Proyecto]],F$2:F3814)</f>
        <v>25</v>
      </c>
      <c r="I381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14">
        <f>SUMIF(C$2:C3814,Historico_y_Forms[[#This Row],[Proyecto]],E$2:E3814)</f>
        <v>184</v>
      </c>
    </row>
    <row r="3815" spans="1:10" x14ac:dyDescent="0.25">
      <c r="A3815" s="167">
        <v>45688</v>
      </c>
      <c r="B3815">
        <v>29</v>
      </c>
      <c r="C3815" t="s">
        <v>32</v>
      </c>
      <c r="D3815">
        <v>1</v>
      </c>
      <c r="E3815">
        <v>6</v>
      </c>
      <c r="F3815">
        <v>0</v>
      </c>
      <c r="G3815">
        <f>SUMIF(C$2:C3815,Historico_y_Forms[[#This Row],[Proyecto]],D$2:D3815)</f>
        <v>105</v>
      </c>
      <c r="H3815">
        <f>SUMIF(C$2:C3815,Historico_y_Forms[[#This Row],[Proyecto]],F$2:F3815)</f>
        <v>4</v>
      </c>
      <c r="I3815">
        <f>VLOOKUP(Historico_y_Forms[[#This Row],[Proyecto]],Dim_Proyectos[[#All],[Proyecto]:[Fecha de terminacion]],5,0)-Historico_y_Forms[[#This Row],[Ventas acumuladas]]+Historico_y_Forms[[#This Row],[Desistimientos acumulados]]</f>
        <v>55</v>
      </c>
      <c r="J3815">
        <f>SUMIF(C$2:C3815,Historico_y_Forms[[#This Row],[Proyecto]],E$2:E3815)</f>
        <v>108</v>
      </c>
    </row>
    <row r="3816" spans="1:10" x14ac:dyDescent="0.25">
      <c r="A3816" s="167">
        <v>45688</v>
      </c>
      <c r="B3816">
        <v>30</v>
      </c>
      <c r="C3816" t="s">
        <v>33</v>
      </c>
      <c r="D3816">
        <v>10</v>
      </c>
      <c r="E3816">
        <v>6</v>
      </c>
      <c r="F3816">
        <v>1</v>
      </c>
      <c r="G3816">
        <f>SUMIF(C$2:C3816,Historico_y_Forms[[#This Row],[Proyecto]],D$2:D3816)</f>
        <v>96</v>
      </c>
      <c r="H3816">
        <f>SUMIF(C$2:C3816,Historico_y_Forms[[#This Row],[Proyecto]],F$2:F3816)</f>
        <v>7</v>
      </c>
      <c r="I3816">
        <f>VLOOKUP(Historico_y_Forms[[#This Row],[Proyecto]],Dim_Proyectos[[#All],[Proyecto]:[Fecha de terminacion]],5,0)-Historico_y_Forms[[#This Row],[Ventas acumuladas]]+Historico_y_Forms[[#This Row],[Desistimientos acumulados]]</f>
        <v>67</v>
      </c>
      <c r="J3816">
        <f>SUMIF(C$2:C3816,Historico_y_Forms[[#This Row],[Proyecto]],E$2:E3816)</f>
        <v>126</v>
      </c>
    </row>
    <row r="3817" spans="1:10" x14ac:dyDescent="0.25">
      <c r="A3817" s="167">
        <v>45688</v>
      </c>
      <c r="B3817">
        <v>9</v>
      </c>
      <c r="C3817" t="s">
        <v>130</v>
      </c>
      <c r="D3817">
        <v>1</v>
      </c>
      <c r="E3817">
        <v>5</v>
      </c>
      <c r="F3817">
        <v>1</v>
      </c>
      <c r="G3817">
        <f>SUMIF(C$2:C3817,Historico_y_Forms[[#This Row],[Proyecto]],D$2:D3817)</f>
        <v>282</v>
      </c>
      <c r="H3817">
        <f>SUMIF(C$2:C3817,Historico_y_Forms[[#This Row],[Proyecto]],F$2:F3817)</f>
        <v>22</v>
      </c>
      <c r="I3817">
        <f>VLOOKUP(Historico_y_Forms[[#This Row],[Proyecto]],Dim_Proyectos[[#All],[Proyecto]:[Fecha de terminacion]],5,0)-Historico_y_Forms[[#This Row],[Ventas acumuladas]]+Historico_y_Forms[[#This Row],[Desistimientos acumulados]]</f>
        <v>88</v>
      </c>
      <c r="J3817">
        <f>SUMIF(C$2:C3817,Historico_y_Forms[[#This Row],[Proyecto]],E$2:E3817)</f>
        <v>321</v>
      </c>
    </row>
    <row r="3818" spans="1:10" x14ac:dyDescent="0.25">
      <c r="A3818" s="167">
        <v>45688</v>
      </c>
      <c r="B3818">
        <v>35</v>
      </c>
      <c r="C3818" t="s">
        <v>144</v>
      </c>
      <c r="D3818">
        <v>5</v>
      </c>
      <c r="E3818">
        <v>0</v>
      </c>
      <c r="F3818">
        <v>2</v>
      </c>
      <c r="G3818">
        <f>SUMIF(C$2:C3818,Historico_y_Forms[[#This Row],[Proyecto]],D$2:D3818)</f>
        <v>160</v>
      </c>
      <c r="H3818">
        <f>SUMIF(C$2:C3818,Historico_y_Forms[[#This Row],[Proyecto]],F$2:F3818)</f>
        <v>30</v>
      </c>
      <c r="I3818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818">
        <f>SUMIF(C$2:C3818,Historico_y_Forms[[#This Row],[Proyecto]],E$2:E3818)</f>
        <v>150</v>
      </c>
    </row>
    <row r="3819" spans="1:10" x14ac:dyDescent="0.25">
      <c r="A3819" s="167">
        <v>45688</v>
      </c>
      <c r="B3819">
        <v>42</v>
      </c>
      <c r="C3819" t="s">
        <v>151</v>
      </c>
      <c r="D3819">
        <v>0</v>
      </c>
      <c r="E3819">
        <v>0</v>
      </c>
      <c r="F3819">
        <v>0</v>
      </c>
      <c r="G3819">
        <f>SUMIF(C$2:C3819,Historico_y_Forms[[#This Row],[Proyecto]],D$2:D3819)</f>
        <v>321</v>
      </c>
      <c r="H3819">
        <f>SUMIF(C$2:C3819,Historico_y_Forms[[#This Row],[Proyecto]],F$2:F3819)</f>
        <v>15</v>
      </c>
      <c r="I381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819">
        <f>SUMIF(C$2:C3819,Historico_y_Forms[[#This Row],[Proyecto]],E$2:E3819)</f>
        <v>250</v>
      </c>
    </row>
    <row r="3820" spans="1:10" x14ac:dyDescent="0.25">
      <c r="A3820" s="167">
        <v>45688</v>
      </c>
      <c r="B3820">
        <v>39</v>
      </c>
      <c r="C3820" t="s">
        <v>178</v>
      </c>
      <c r="D3820">
        <v>0</v>
      </c>
      <c r="E3820">
        <v>0</v>
      </c>
      <c r="F3820">
        <v>0</v>
      </c>
      <c r="G3820">
        <f>SUMIF(C$2:C3820,Historico_y_Forms[[#This Row],[Proyecto]],D$2:D3820)</f>
        <v>184</v>
      </c>
      <c r="H3820">
        <f>SUMIF(C$2:C3820,Historico_y_Forms[[#This Row],[Proyecto]],F$2:F3820)</f>
        <v>12</v>
      </c>
      <c r="I382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20">
        <f>SUMIF(C$2:C3820,Historico_y_Forms[[#This Row],[Proyecto]],E$2:E3820)</f>
        <v>149</v>
      </c>
    </row>
    <row r="3821" spans="1:10" x14ac:dyDescent="0.25">
      <c r="A3821" s="167">
        <v>45688</v>
      </c>
      <c r="B3821">
        <v>36</v>
      </c>
      <c r="C3821" t="s">
        <v>145</v>
      </c>
      <c r="D3821">
        <v>0</v>
      </c>
      <c r="E3821">
        <v>0</v>
      </c>
      <c r="F3821">
        <v>0</v>
      </c>
      <c r="G3821">
        <f>SUMIF(C$2:C3821,Historico_y_Forms[[#This Row],[Proyecto]],D$2:D3821)</f>
        <v>243</v>
      </c>
      <c r="H3821">
        <f>SUMIF(C$2:C3821,Historico_y_Forms[[#This Row],[Proyecto]],F$2:F3821)</f>
        <v>11</v>
      </c>
      <c r="I382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821">
        <f>SUMIF(C$2:C3821,Historico_y_Forms[[#This Row],[Proyecto]],E$2:E3821)</f>
        <v>240</v>
      </c>
    </row>
    <row r="3822" spans="1:10" x14ac:dyDescent="0.25">
      <c r="A3822" s="167">
        <v>45688</v>
      </c>
      <c r="B3822">
        <v>43</v>
      </c>
      <c r="C3822" t="s">
        <v>153</v>
      </c>
      <c r="D3822">
        <v>0</v>
      </c>
      <c r="E3822">
        <v>0</v>
      </c>
      <c r="F3822">
        <v>0</v>
      </c>
      <c r="G3822">
        <f>SUMIF(C$2:C3822,Historico_y_Forms[[#This Row],[Proyecto]],D$2:D3822)</f>
        <v>89</v>
      </c>
      <c r="H3822">
        <f>SUMIF(C$2:C3822,Historico_y_Forms[[#This Row],[Proyecto]],F$2:F3822)</f>
        <v>6</v>
      </c>
      <c r="I382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822">
        <f>SUMIF(C$2:C3822,Historico_y_Forms[[#This Row],[Proyecto]],E$2:E3822)</f>
        <v>24</v>
      </c>
    </row>
    <row r="3823" spans="1:10" x14ac:dyDescent="0.25">
      <c r="A3823" s="167">
        <v>45688</v>
      </c>
      <c r="B3823">
        <v>21</v>
      </c>
      <c r="C3823" t="s">
        <v>139</v>
      </c>
      <c r="D3823">
        <v>0</v>
      </c>
      <c r="E3823">
        <v>0</v>
      </c>
      <c r="F3823">
        <v>0</v>
      </c>
      <c r="G3823">
        <f>SUMIF(C$2:C3823,Historico_y_Forms[[#This Row],[Proyecto]],D$2:D3823)</f>
        <v>88</v>
      </c>
      <c r="H3823">
        <f>SUMIF(C$2:C3823,Historico_y_Forms[[#This Row],[Proyecto]],F$2:F3823)</f>
        <v>9</v>
      </c>
      <c r="I3823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23">
        <f>SUMIF(C$2:C3823,Historico_y_Forms[[#This Row],[Proyecto]],E$2:E3823)</f>
        <v>86</v>
      </c>
    </row>
    <row r="3824" spans="1:10" x14ac:dyDescent="0.25">
      <c r="A3824" s="167">
        <v>45688</v>
      </c>
      <c r="B3824">
        <v>2</v>
      </c>
      <c r="C3824" t="s">
        <v>51</v>
      </c>
      <c r="D3824">
        <v>2</v>
      </c>
      <c r="E3824">
        <v>0</v>
      </c>
      <c r="F3824">
        <v>1</v>
      </c>
      <c r="G3824">
        <f>SUMIF(C$2:C3824,Historico_y_Forms[[#This Row],[Proyecto]],D$2:D3824)</f>
        <v>386</v>
      </c>
      <c r="H3824">
        <f>SUMIF(C$2:C3824,Historico_y_Forms[[#This Row],[Proyecto]],F$2:F3824)</f>
        <v>160</v>
      </c>
      <c r="I3824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24">
        <f>SUMIF(C$2:C3824,Historico_y_Forms[[#This Row],[Proyecto]],E$2:E3824)</f>
        <v>228</v>
      </c>
    </row>
    <row r="3825" spans="1:10" x14ac:dyDescent="0.25">
      <c r="A3825" s="167">
        <v>45688</v>
      </c>
      <c r="B3825">
        <v>3</v>
      </c>
      <c r="C3825" t="s">
        <v>52</v>
      </c>
      <c r="D3825">
        <v>2</v>
      </c>
      <c r="E3825">
        <v>0</v>
      </c>
      <c r="F3825">
        <v>1</v>
      </c>
      <c r="G3825">
        <f>SUMIF(C$2:C3825,Historico_y_Forms[[#This Row],[Proyecto]],D$2:D3825)</f>
        <v>457</v>
      </c>
      <c r="H3825">
        <f>SUMIF(C$2:C3825,Historico_y_Forms[[#This Row],[Proyecto]],F$2:F3825)</f>
        <v>105</v>
      </c>
      <c r="I3825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825">
        <f>SUMIF(C$2:C3825,Historico_y_Forms[[#This Row],[Proyecto]],E$2:E3825)</f>
        <v>372</v>
      </c>
    </row>
    <row r="3826" spans="1:10" x14ac:dyDescent="0.25">
      <c r="A3826" s="167">
        <v>45688</v>
      </c>
      <c r="B3826">
        <v>1</v>
      </c>
      <c r="C3826" t="s">
        <v>50</v>
      </c>
      <c r="D3826">
        <v>0</v>
      </c>
      <c r="E3826">
        <v>0</v>
      </c>
      <c r="F3826">
        <v>0</v>
      </c>
      <c r="G3826">
        <f>SUMIF(C$2:C3826,Historico_y_Forms[[#This Row],[Proyecto]],D$2:D3826)</f>
        <v>616</v>
      </c>
      <c r="H3826">
        <f>SUMIF(C$2:C3826,Historico_y_Forms[[#This Row],[Proyecto]],F$2:F3826)</f>
        <v>124</v>
      </c>
      <c r="I38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26">
        <f>SUMIF(C$2:C3826,Historico_y_Forms[[#This Row],[Proyecto]],E$2:E3826)</f>
        <v>492</v>
      </c>
    </row>
    <row r="3827" spans="1:10" x14ac:dyDescent="0.25">
      <c r="A3827" s="167">
        <v>45716</v>
      </c>
      <c r="B3827">
        <v>22</v>
      </c>
      <c r="C3827" t="s">
        <v>140</v>
      </c>
      <c r="D3827">
        <v>0</v>
      </c>
      <c r="E3827">
        <v>0</v>
      </c>
      <c r="F3827">
        <v>0</v>
      </c>
      <c r="G3827">
        <f>SUMIF(C$2:C3827,Historico_y_Forms[[#This Row],[Proyecto]],D$2:D3827)</f>
        <v>42</v>
      </c>
      <c r="H3827">
        <f>SUMIF(C$2:C3827,Historico_y_Forms[[#This Row],[Proyecto]],F$2:F3827)</f>
        <v>42</v>
      </c>
      <c r="I382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827">
        <f>SUMIF(C$2:C3827,Historico_y_Forms[[#This Row],[Proyecto]],E$2:E3827)</f>
        <v>72</v>
      </c>
    </row>
    <row r="3828" spans="1:10" x14ac:dyDescent="0.25">
      <c r="A3828" s="167">
        <v>45716</v>
      </c>
      <c r="B3828">
        <v>16</v>
      </c>
      <c r="C3828" t="s">
        <v>136</v>
      </c>
      <c r="D3828">
        <v>0</v>
      </c>
      <c r="E3828">
        <v>0</v>
      </c>
      <c r="F3828">
        <v>0</v>
      </c>
      <c r="G3828">
        <f>SUMIF(C$2:C3828,Historico_y_Forms[[#This Row],[Proyecto]],D$2:D3828)</f>
        <v>32</v>
      </c>
      <c r="H3828">
        <f>SUMIF(C$2:C3828,Historico_y_Forms[[#This Row],[Proyecto]],F$2:F3828)</f>
        <v>1</v>
      </c>
      <c r="I382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828">
        <f>SUMIF(C$2:C3828,Historico_y_Forms[[#This Row],[Proyecto]],E$2:E3828)</f>
        <v>46</v>
      </c>
    </row>
    <row r="3829" spans="1:10" x14ac:dyDescent="0.25">
      <c r="A3829" s="167">
        <v>45716</v>
      </c>
      <c r="B3829">
        <v>17</v>
      </c>
      <c r="C3829" t="s">
        <v>137</v>
      </c>
      <c r="D3829">
        <v>0</v>
      </c>
      <c r="E3829">
        <v>0</v>
      </c>
      <c r="F3829">
        <v>0</v>
      </c>
      <c r="G3829">
        <f>SUMIF(C$2:C3829,Historico_y_Forms[[#This Row],[Proyecto]],D$2:D3829)</f>
        <v>19</v>
      </c>
      <c r="H3829">
        <f>SUMIF(C$2:C3829,Historico_y_Forms[[#This Row],[Proyecto]],F$2:F3829)</f>
        <v>0</v>
      </c>
      <c r="I382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829">
        <f>SUMIF(C$2:C3829,Historico_y_Forms[[#This Row],[Proyecto]],E$2:E3829)</f>
        <v>34</v>
      </c>
    </row>
    <row r="3830" spans="1:10" x14ac:dyDescent="0.25">
      <c r="A3830" s="167">
        <v>45716</v>
      </c>
      <c r="B3830">
        <v>11</v>
      </c>
      <c r="C3830" t="s">
        <v>131</v>
      </c>
      <c r="D3830">
        <v>5</v>
      </c>
      <c r="E3830">
        <v>0</v>
      </c>
      <c r="F3830">
        <v>0</v>
      </c>
      <c r="G3830">
        <f>SUMIF(C$2:C3830,Historico_y_Forms[[#This Row],[Proyecto]],D$2:D3830)</f>
        <v>742</v>
      </c>
      <c r="H3830">
        <f>SUMIF(C$2:C3830,Historico_y_Forms[[#This Row],[Proyecto]],F$2:F3830)</f>
        <v>273</v>
      </c>
      <c r="I3830">
        <f>VLOOKUP(Historico_y_Forms[[#This Row],[Proyecto]],Dim_Proyectos[[#All],[Proyecto]:[Fecha de terminacion]],5,0)-Historico_y_Forms[[#This Row],[Ventas acumuladas]]+Historico_y_Forms[[#This Row],[Desistimientos acumulados]]</f>
        <v>144</v>
      </c>
      <c r="J3830">
        <f>SUMIF(C$2:C3830,Historico_y_Forms[[#This Row],[Proyecto]],E$2:E3830)</f>
        <v>613</v>
      </c>
    </row>
    <row r="3831" spans="1:10" x14ac:dyDescent="0.25">
      <c r="A3831" s="167">
        <v>45716</v>
      </c>
      <c r="B3831">
        <v>40</v>
      </c>
      <c r="C3831" t="s">
        <v>149</v>
      </c>
      <c r="D3831">
        <v>0</v>
      </c>
      <c r="E3831">
        <v>0</v>
      </c>
      <c r="F3831">
        <v>0</v>
      </c>
      <c r="G3831">
        <f>SUMIF(C$2:C3831,Historico_y_Forms[[#This Row],[Proyecto]],D$2:D3831)</f>
        <v>396</v>
      </c>
      <c r="H3831">
        <f>SUMIF(C$2:C3831,Historico_y_Forms[[#This Row],[Proyecto]],F$2:F3831)</f>
        <v>0</v>
      </c>
      <c r="I38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31">
        <f>SUMIF(C$2:C3831,Historico_y_Forms[[#This Row],[Proyecto]],E$2:E3831)</f>
        <v>0</v>
      </c>
    </row>
    <row r="3832" spans="1:10" x14ac:dyDescent="0.25">
      <c r="A3832" s="167">
        <v>45716</v>
      </c>
      <c r="B3832">
        <v>12</v>
      </c>
      <c r="C3832" t="s">
        <v>132</v>
      </c>
      <c r="D3832">
        <v>0</v>
      </c>
      <c r="E3832">
        <v>0</v>
      </c>
      <c r="F3832">
        <v>0</v>
      </c>
      <c r="G3832">
        <f>SUMIF(C$2:C3832,Historico_y_Forms[[#This Row],[Proyecto]],D$2:D3832)</f>
        <v>211</v>
      </c>
      <c r="H3832">
        <f>SUMIF(C$2:C3832,Historico_y_Forms[[#This Row],[Proyecto]],F$2:F3832)</f>
        <v>21</v>
      </c>
      <c r="I383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832">
        <f>SUMIF(C$2:C3832,Historico_y_Forms[[#This Row],[Proyecto]],E$2:E3832)</f>
        <v>321</v>
      </c>
    </row>
    <row r="3833" spans="1:10" x14ac:dyDescent="0.25">
      <c r="A3833" s="167">
        <v>45716</v>
      </c>
      <c r="B3833">
        <v>13</v>
      </c>
      <c r="C3833" t="s">
        <v>133</v>
      </c>
      <c r="D3833">
        <v>1</v>
      </c>
      <c r="E3833">
        <v>0</v>
      </c>
      <c r="F3833">
        <v>1</v>
      </c>
      <c r="G3833">
        <f>SUMIF(C$2:C3833,Historico_y_Forms[[#This Row],[Proyecto]],D$2:D3833)</f>
        <v>424</v>
      </c>
      <c r="H3833">
        <f>SUMIF(C$2:C3833,Historico_y_Forms[[#This Row],[Proyecto]],F$2:F3833)</f>
        <v>138</v>
      </c>
      <c r="I3833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833">
        <f>SUMIF(C$2:C3833,Historico_y_Forms[[#This Row],[Proyecto]],E$2:E3833)</f>
        <v>299</v>
      </c>
    </row>
    <row r="3834" spans="1:10" x14ac:dyDescent="0.25">
      <c r="A3834" s="167">
        <v>45716</v>
      </c>
      <c r="B3834">
        <v>14</v>
      </c>
      <c r="C3834" t="s">
        <v>134</v>
      </c>
      <c r="D3834">
        <v>2</v>
      </c>
      <c r="E3834">
        <v>0</v>
      </c>
      <c r="F3834">
        <v>1</v>
      </c>
      <c r="G3834">
        <f>SUMIF(C$2:C3834,Historico_y_Forms[[#This Row],[Proyecto]],D$2:D3834)</f>
        <v>240</v>
      </c>
      <c r="H3834">
        <f>SUMIF(C$2:C3834,Historico_y_Forms[[#This Row],[Proyecto]],F$2:F3834)</f>
        <v>63</v>
      </c>
      <c r="I383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834">
        <f>SUMIF(C$2:C3834,Historico_y_Forms[[#This Row],[Proyecto]],E$2:E3834)</f>
        <v>180</v>
      </c>
    </row>
    <row r="3835" spans="1:10" x14ac:dyDescent="0.25">
      <c r="A3835" s="167">
        <v>45716</v>
      </c>
      <c r="B3835">
        <v>15</v>
      </c>
      <c r="C3835" t="s">
        <v>135</v>
      </c>
      <c r="D3835">
        <v>10</v>
      </c>
      <c r="E3835">
        <v>0</v>
      </c>
      <c r="F3835">
        <v>3</v>
      </c>
      <c r="G3835">
        <f>SUMIF(C$2:C3835,Historico_y_Forms[[#This Row],[Proyecto]],D$2:D3835)</f>
        <v>328</v>
      </c>
      <c r="H3835">
        <f>SUMIF(C$2:C3835,Historico_y_Forms[[#This Row],[Proyecto]],F$2:F3835)</f>
        <v>41</v>
      </c>
      <c r="I3835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835">
        <f>SUMIF(C$2:C3835,Historico_y_Forms[[#This Row],[Proyecto]],E$2:E3835)</f>
        <v>304</v>
      </c>
    </row>
    <row r="3836" spans="1:10" x14ac:dyDescent="0.25">
      <c r="A3836" s="167">
        <v>45716</v>
      </c>
      <c r="B3836">
        <v>41</v>
      </c>
      <c r="C3836" t="s">
        <v>150</v>
      </c>
      <c r="D3836">
        <v>0</v>
      </c>
      <c r="E3836">
        <v>0</v>
      </c>
      <c r="F3836">
        <v>0</v>
      </c>
      <c r="G3836">
        <f>SUMIF(C$2:C3836,Historico_y_Forms[[#This Row],[Proyecto]],D$2:D3836)</f>
        <v>158</v>
      </c>
      <c r="H3836">
        <f>SUMIF(C$2:C3836,Historico_y_Forms[[#This Row],[Proyecto]],F$2:F3836)</f>
        <v>2</v>
      </c>
      <c r="I38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36">
        <f>SUMIF(C$2:C3836,Historico_y_Forms[[#This Row],[Proyecto]],E$2:E3836)</f>
        <v>156</v>
      </c>
    </row>
    <row r="3837" spans="1:10" x14ac:dyDescent="0.25">
      <c r="A3837" s="167">
        <v>45716</v>
      </c>
      <c r="B3837">
        <v>10</v>
      </c>
      <c r="C3837" t="s">
        <v>81</v>
      </c>
      <c r="D3837">
        <v>3</v>
      </c>
      <c r="E3837">
        <v>0</v>
      </c>
      <c r="F3837">
        <v>2</v>
      </c>
      <c r="G3837">
        <f>SUMIF(C$2:C3837,Historico_y_Forms[[#This Row],[Proyecto]],D$2:D3837)</f>
        <v>246</v>
      </c>
      <c r="H3837">
        <f>SUMIF(C$2:C3837,Historico_y_Forms[[#This Row],[Proyecto]],F$2:F3837)</f>
        <v>70</v>
      </c>
      <c r="I3837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837">
        <f>SUMIF(C$2:C3837,Historico_y_Forms[[#This Row],[Proyecto]],E$2:E3837)</f>
        <v>190</v>
      </c>
    </row>
    <row r="3838" spans="1:10" x14ac:dyDescent="0.25">
      <c r="A3838" s="167">
        <v>45716</v>
      </c>
      <c r="B3838">
        <v>23</v>
      </c>
      <c r="C3838" t="s">
        <v>142</v>
      </c>
      <c r="D3838">
        <v>0</v>
      </c>
      <c r="E3838">
        <v>0</v>
      </c>
      <c r="F3838">
        <v>0</v>
      </c>
      <c r="G3838">
        <f>SUMIF(C$2:C3838,Historico_y_Forms[[#This Row],[Proyecto]],D$2:D3838)</f>
        <v>105</v>
      </c>
      <c r="H3838">
        <f>SUMIF(C$2:C3838,Historico_y_Forms[[#This Row],[Proyecto]],F$2:F3838)</f>
        <v>4</v>
      </c>
      <c r="I383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38">
        <f>SUMIF(C$2:C3838,Historico_y_Forms[[#This Row],[Proyecto]],E$2:E3838)</f>
        <v>0</v>
      </c>
    </row>
    <row r="3839" spans="1:10" x14ac:dyDescent="0.25">
      <c r="A3839" s="167">
        <v>45716</v>
      </c>
      <c r="B3839">
        <v>24</v>
      </c>
      <c r="C3839" t="s">
        <v>143</v>
      </c>
      <c r="D3839">
        <v>0</v>
      </c>
      <c r="E3839">
        <v>0</v>
      </c>
      <c r="F3839">
        <v>0</v>
      </c>
      <c r="G3839">
        <f>SUMIF(C$2:C3839,Historico_y_Forms[[#This Row],[Proyecto]],D$2:D3839)</f>
        <v>125</v>
      </c>
      <c r="H3839">
        <f>SUMIF(C$2:C3839,Historico_y_Forms[[#This Row],[Proyecto]],F$2:F3839)</f>
        <v>23</v>
      </c>
      <c r="I383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39">
        <f>SUMIF(C$2:C3839,Historico_y_Forms[[#This Row],[Proyecto]],E$2:E3839)</f>
        <v>102</v>
      </c>
    </row>
    <row r="3840" spans="1:10" x14ac:dyDescent="0.25">
      <c r="A3840" s="167">
        <v>45716</v>
      </c>
      <c r="B3840">
        <v>25</v>
      </c>
      <c r="C3840" t="s">
        <v>92</v>
      </c>
      <c r="D3840">
        <v>1</v>
      </c>
      <c r="E3840">
        <v>3</v>
      </c>
      <c r="F3840">
        <v>0</v>
      </c>
      <c r="G3840">
        <f>SUMIF(C$2:C3840,Historico_y_Forms[[#This Row],[Proyecto]],D$2:D3840)</f>
        <v>102</v>
      </c>
      <c r="H3840">
        <f>SUMIF(C$2:C3840,Historico_y_Forms[[#This Row],[Proyecto]],F$2:F3840)</f>
        <v>7</v>
      </c>
      <c r="I3840">
        <f>VLOOKUP(Historico_y_Forms[[#This Row],[Proyecto]],Dim_Proyectos[[#All],[Proyecto]:[Fecha de terminacion]],5,0)-Historico_y_Forms[[#This Row],[Ventas acumuladas]]+Historico_y_Forms[[#This Row],[Desistimientos acumulados]]</f>
        <v>25</v>
      </c>
      <c r="J3840">
        <f>SUMIF(C$2:C3840,Historico_y_Forms[[#This Row],[Proyecto]],E$2:E3840)</f>
        <v>106</v>
      </c>
    </row>
    <row r="3841" spans="1:10" x14ac:dyDescent="0.25">
      <c r="A3841" s="167">
        <v>45716</v>
      </c>
      <c r="B3841">
        <v>26</v>
      </c>
      <c r="C3841" t="s">
        <v>141</v>
      </c>
      <c r="D3841">
        <v>0</v>
      </c>
      <c r="E3841">
        <v>0</v>
      </c>
      <c r="F3841">
        <v>0</v>
      </c>
      <c r="G3841">
        <f>SUMIF(C$2:C3841,Historico_y_Forms[[#This Row],[Proyecto]],D$2:D3841)</f>
        <v>123</v>
      </c>
      <c r="H3841">
        <f>SUMIF(C$2:C3841,Historico_y_Forms[[#This Row],[Proyecto]],F$2:F3841)</f>
        <v>3</v>
      </c>
      <c r="I384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1">
        <f>SUMIF(C$2:C3841,Historico_y_Forms[[#This Row],[Proyecto]],E$2:E3841)</f>
        <v>120</v>
      </c>
    </row>
    <row r="3842" spans="1:10" x14ac:dyDescent="0.25">
      <c r="A3842" s="167">
        <v>45716</v>
      </c>
      <c r="B3842">
        <v>7</v>
      </c>
      <c r="C3842" t="s">
        <v>128</v>
      </c>
      <c r="D3842">
        <v>0</v>
      </c>
      <c r="E3842">
        <v>0</v>
      </c>
      <c r="F3842">
        <v>0</v>
      </c>
      <c r="G3842">
        <f>SUMIF(C$2:C3842,Historico_y_Forms[[#This Row],[Proyecto]],D$2:D3842)</f>
        <v>186</v>
      </c>
      <c r="H3842">
        <f>SUMIF(C$2:C3842,Historico_y_Forms[[#This Row],[Proyecto]],F$2:F3842)</f>
        <v>26</v>
      </c>
      <c r="I384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2">
        <f>SUMIF(C$2:C3842,Historico_y_Forms[[#This Row],[Proyecto]],E$2:E3842)</f>
        <v>160</v>
      </c>
    </row>
    <row r="3843" spans="1:10" x14ac:dyDescent="0.25">
      <c r="A3843" s="167">
        <v>45716</v>
      </c>
      <c r="B3843">
        <v>27</v>
      </c>
      <c r="C3843" t="s">
        <v>30</v>
      </c>
      <c r="D3843">
        <v>12</v>
      </c>
      <c r="E3843">
        <v>4</v>
      </c>
      <c r="F3843">
        <v>1</v>
      </c>
      <c r="G3843">
        <f>SUMIF(C$2:C3843,Historico_y_Forms[[#This Row],[Proyecto]],D$2:D3843)</f>
        <v>80</v>
      </c>
      <c r="H3843">
        <f>SUMIF(C$2:C3843,Historico_y_Forms[[#This Row],[Proyecto]],F$2:F3843)</f>
        <v>6</v>
      </c>
      <c r="I3843">
        <f>VLOOKUP(Historico_y_Forms[[#This Row],[Proyecto]],Dim_Proyectos[[#All],[Proyecto]:[Fecha de terminacion]],5,0)-Historico_y_Forms[[#This Row],[Ventas acumuladas]]+Historico_y_Forms[[#This Row],[Desistimientos acumulados]]</f>
        <v>56</v>
      </c>
      <c r="J3843">
        <f>SUMIF(C$2:C3843,Historico_y_Forms[[#This Row],[Proyecto]],E$2:E3843)</f>
        <v>83</v>
      </c>
    </row>
    <row r="3844" spans="1:10" x14ac:dyDescent="0.25">
      <c r="A3844" s="167">
        <v>45716</v>
      </c>
      <c r="B3844">
        <v>28</v>
      </c>
      <c r="C3844" t="s">
        <v>31</v>
      </c>
      <c r="D3844">
        <v>2</v>
      </c>
      <c r="E3844">
        <v>0</v>
      </c>
      <c r="F3844">
        <v>1</v>
      </c>
      <c r="G3844">
        <f>SUMIF(C$2:C3844,Historico_y_Forms[[#This Row],[Proyecto]],D$2:D3844)</f>
        <v>28</v>
      </c>
      <c r="H3844">
        <f>SUMIF(C$2:C3844,Historico_y_Forms[[#This Row],[Proyecto]],F$2:F3844)</f>
        <v>2</v>
      </c>
      <c r="I3844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844">
        <f>SUMIF(C$2:C3844,Historico_y_Forms[[#This Row],[Proyecto]],E$2:E3844)</f>
        <v>26</v>
      </c>
    </row>
    <row r="3845" spans="1:10" x14ac:dyDescent="0.25">
      <c r="A3845" s="167">
        <v>45716</v>
      </c>
      <c r="B3845">
        <v>44</v>
      </c>
      <c r="C3845" t="s">
        <v>154</v>
      </c>
      <c r="D3845">
        <v>0</v>
      </c>
      <c r="E3845">
        <v>0</v>
      </c>
      <c r="F3845">
        <v>0</v>
      </c>
      <c r="G3845">
        <f>SUMIF(C$2:C3845,Historico_y_Forms[[#This Row],[Proyecto]],D$2:D3845)</f>
        <v>100</v>
      </c>
      <c r="H3845">
        <f>SUMIF(C$2:C3845,Historico_y_Forms[[#This Row],[Proyecto]],F$2:F3845)</f>
        <v>11</v>
      </c>
      <c r="I384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45">
        <f>SUMIF(C$2:C3845,Historico_y_Forms[[#This Row],[Proyecto]],E$2:E3845)</f>
        <v>96</v>
      </c>
    </row>
    <row r="3846" spans="1:10" x14ac:dyDescent="0.25">
      <c r="A3846" s="167">
        <v>45716</v>
      </c>
      <c r="B3846">
        <v>37</v>
      </c>
      <c r="C3846" t="s">
        <v>146</v>
      </c>
      <c r="D3846">
        <v>0</v>
      </c>
      <c r="E3846">
        <v>0</v>
      </c>
      <c r="F3846">
        <v>0</v>
      </c>
      <c r="G3846">
        <f>SUMIF(C$2:C3846,Historico_y_Forms[[#This Row],[Proyecto]],D$2:D3846)</f>
        <v>195</v>
      </c>
      <c r="H3846">
        <f>SUMIF(C$2:C3846,Historico_y_Forms[[#This Row],[Proyecto]],F$2:F3846)</f>
        <v>1</v>
      </c>
      <c r="I384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46">
        <f>SUMIF(C$2:C3846,Historico_y_Forms[[#This Row],[Proyecto]],E$2:E3846)</f>
        <v>196</v>
      </c>
    </row>
    <row r="3847" spans="1:10" x14ac:dyDescent="0.25">
      <c r="A3847" s="167">
        <v>45716</v>
      </c>
      <c r="B3847">
        <v>6</v>
      </c>
      <c r="C3847" t="s">
        <v>127</v>
      </c>
      <c r="D3847">
        <v>0</v>
      </c>
      <c r="E3847">
        <v>0</v>
      </c>
      <c r="F3847">
        <v>0</v>
      </c>
      <c r="G3847">
        <f>SUMIF(C$2:C3847,Historico_y_Forms[[#This Row],[Proyecto]],D$2:D3847)</f>
        <v>224</v>
      </c>
      <c r="H3847">
        <f>SUMIF(C$2:C3847,Historico_y_Forms[[#This Row],[Proyecto]],F$2:F3847)</f>
        <v>44</v>
      </c>
      <c r="I38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7">
        <f>SUMIF(C$2:C3847,Historico_y_Forms[[#This Row],[Proyecto]],E$2:E3847)</f>
        <v>180</v>
      </c>
    </row>
    <row r="3848" spans="1:10" x14ac:dyDescent="0.25">
      <c r="A3848" s="167">
        <v>45716</v>
      </c>
      <c r="B3848">
        <v>5</v>
      </c>
      <c r="C3848" t="s">
        <v>125</v>
      </c>
      <c r="D3848">
        <v>0</v>
      </c>
      <c r="E3848">
        <v>0</v>
      </c>
      <c r="F3848">
        <v>0</v>
      </c>
      <c r="G3848">
        <f>SUMIF(C$2:C3848,Historico_y_Forms[[#This Row],[Proyecto]],D$2:D3848)</f>
        <v>247</v>
      </c>
      <c r="H3848">
        <f>SUMIF(C$2:C3848,Historico_y_Forms[[#This Row],[Proyecto]],F$2:F3848)</f>
        <v>31</v>
      </c>
      <c r="I38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48">
        <f>SUMIF(C$2:C3848,Historico_y_Forms[[#This Row],[Proyecto]],E$2:E3848)</f>
        <v>216</v>
      </c>
    </row>
    <row r="3849" spans="1:10" x14ac:dyDescent="0.25">
      <c r="A3849" s="167">
        <v>45716</v>
      </c>
      <c r="B3849">
        <v>38</v>
      </c>
      <c r="C3849" t="s">
        <v>147</v>
      </c>
      <c r="D3849">
        <v>0</v>
      </c>
      <c r="E3849">
        <v>0</v>
      </c>
      <c r="F3849">
        <v>0</v>
      </c>
      <c r="G3849">
        <f>SUMIF(C$2:C3849,Historico_y_Forms[[#This Row],[Proyecto]],D$2:D3849)</f>
        <v>196</v>
      </c>
      <c r="H3849">
        <f>SUMIF(C$2:C3849,Historico_y_Forms[[#This Row],[Proyecto]],F$2:F3849)</f>
        <v>5</v>
      </c>
      <c r="I384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49">
        <f>SUMIF(C$2:C3849,Historico_y_Forms[[#This Row],[Proyecto]],E$2:E3849)</f>
        <v>0</v>
      </c>
    </row>
    <row r="3850" spans="1:10" x14ac:dyDescent="0.25">
      <c r="A3850" s="167">
        <v>45716</v>
      </c>
      <c r="B3850">
        <v>4</v>
      </c>
      <c r="C3850" t="s">
        <v>126</v>
      </c>
      <c r="D3850">
        <v>0</v>
      </c>
      <c r="E3850">
        <v>0</v>
      </c>
      <c r="F3850">
        <v>0</v>
      </c>
      <c r="G3850">
        <f>SUMIF(C$2:C3850,Historico_y_Forms[[#This Row],[Proyecto]],D$2:D3850)</f>
        <v>289</v>
      </c>
      <c r="H3850">
        <f>SUMIF(C$2:C3850,Historico_y_Forms[[#This Row],[Proyecto]],F$2:F3850)</f>
        <v>49</v>
      </c>
      <c r="I385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0">
        <f>SUMIF(C$2:C3850,Historico_y_Forms[[#This Row],[Proyecto]],E$2:E3850)</f>
        <v>8791</v>
      </c>
    </row>
    <row r="3851" spans="1:10" x14ac:dyDescent="0.25">
      <c r="A3851" s="167">
        <v>45716</v>
      </c>
      <c r="B3851">
        <v>8</v>
      </c>
      <c r="C3851" t="s">
        <v>77</v>
      </c>
      <c r="D3851">
        <v>1</v>
      </c>
      <c r="E3851">
        <v>0</v>
      </c>
      <c r="F3851">
        <v>0</v>
      </c>
      <c r="G3851">
        <f>SUMIF(C$2:C3851,Historico_y_Forms[[#This Row],[Proyecto]],D$2:D3851)</f>
        <v>203</v>
      </c>
      <c r="H3851">
        <f>SUMIF(C$2:C3851,Historico_y_Forms[[#This Row],[Proyecto]],F$2:F3851)</f>
        <v>42</v>
      </c>
      <c r="I385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51">
        <f>SUMIF(C$2:C3851,Historico_y_Forms[[#This Row],[Proyecto]],E$2:E3851)</f>
        <v>168</v>
      </c>
    </row>
    <row r="3852" spans="1:10" x14ac:dyDescent="0.25">
      <c r="A3852" s="167">
        <v>45716</v>
      </c>
      <c r="B3852">
        <v>18</v>
      </c>
      <c r="C3852" t="s">
        <v>152</v>
      </c>
      <c r="D3852">
        <v>0</v>
      </c>
      <c r="E3852">
        <v>0</v>
      </c>
      <c r="F3852">
        <v>0</v>
      </c>
      <c r="G3852">
        <f>SUMIF(C$2:C3852,Historico_y_Forms[[#This Row],[Proyecto]],D$2:D3852)</f>
        <v>174</v>
      </c>
      <c r="H3852">
        <f>SUMIF(C$2:C3852,Historico_y_Forms[[#This Row],[Proyecto]],F$2:F3852)</f>
        <v>10</v>
      </c>
      <c r="I385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52">
        <f>SUMIF(C$2:C3852,Historico_y_Forms[[#This Row],[Proyecto]],E$2:E3852)</f>
        <v>176</v>
      </c>
    </row>
    <row r="3853" spans="1:10" x14ac:dyDescent="0.25">
      <c r="A3853" s="167">
        <v>45716</v>
      </c>
      <c r="B3853">
        <v>19</v>
      </c>
      <c r="C3853" t="s">
        <v>138</v>
      </c>
      <c r="D3853">
        <v>0</v>
      </c>
      <c r="E3853">
        <v>0</v>
      </c>
      <c r="F3853">
        <v>0</v>
      </c>
      <c r="G3853">
        <f>SUMIF(C$2:C3853,Historico_y_Forms[[#This Row],[Proyecto]],D$2:D3853)</f>
        <v>202</v>
      </c>
      <c r="H3853">
        <f>SUMIF(C$2:C3853,Historico_y_Forms[[#This Row],[Proyecto]],F$2:F3853)</f>
        <v>26</v>
      </c>
      <c r="I385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3">
        <f>SUMIF(C$2:C3853,Historico_y_Forms[[#This Row],[Proyecto]],E$2:E3853)</f>
        <v>176</v>
      </c>
    </row>
    <row r="3854" spans="1:10" x14ac:dyDescent="0.25">
      <c r="A3854" s="167">
        <v>45716</v>
      </c>
      <c r="B3854">
        <v>20</v>
      </c>
      <c r="C3854" t="s">
        <v>88</v>
      </c>
      <c r="D3854">
        <v>0</v>
      </c>
      <c r="E3854">
        <v>0</v>
      </c>
      <c r="F3854">
        <v>0</v>
      </c>
      <c r="G3854">
        <f>SUMIF(C$2:C3854,Historico_y_Forms[[#This Row],[Proyecto]],D$2:D3854)</f>
        <v>235</v>
      </c>
      <c r="H3854">
        <f>SUMIF(C$2:C3854,Historico_y_Forms[[#This Row],[Proyecto]],F$2:F3854)</f>
        <v>62</v>
      </c>
      <c r="I3854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54">
        <f>SUMIF(C$2:C3854,Historico_y_Forms[[#This Row],[Proyecto]],E$2:E3854)</f>
        <v>180</v>
      </c>
    </row>
    <row r="3855" spans="1:10" x14ac:dyDescent="0.25">
      <c r="A3855" s="167">
        <v>45716</v>
      </c>
      <c r="B3855">
        <v>45</v>
      </c>
      <c r="C3855" t="s">
        <v>155</v>
      </c>
      <c r="D3855">
        <v>0</v>
      </c>
      <c r="E3855">
        <v>0</v>
      </c>
      <c r="F3855">
        <v>0</v>
      </c>
      <c r="G3855">
        <f>SUMIF(C$2:C3855,Historico_y_Forms[[#This Row],[Proyecto]],D$2:D3855)</f>
        <v>133</v>
      </c>
      <c r="H3855">
        <f>SUMIF(C$2:C3855,Historico_y_Forms[[#This Row],[Proyecto]],F$2:F3855)</f>
        <v>2</v>
      </c>
      <c r="I385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855">
        <f>SUMIF(C$2:C3855,Historico_y_Forms[[#This Row],[Proyecto]],E$2:E3855)</f>
        <v>0</v>
      </c>
    </row>
    <row r="3856" spans="1:10" x14ac:dyDescent="0.25">
      <c r="A3856" s="167">
        <v>45716</v>
      </c>
      <c r="B3856">
        <v>31</v>
      </c>
      <c r="C3856" t="s">
        <v>97</v>
      </c>
      <c r="D3856">
        <v>0</v>
      </c>
      <c r="E3856">
        <v>0</v>
      </c>
      <c r="F3856">
        <v>0</v>
      </c>
      <c r="G3856">
        <f>SUMIF(C$2:C3856,Historico_y_Forms[[#This Row],[Proyecto]],D$2:D3856)</f>
        <v>190</v>
      </c>
      <c r="H3856">
        <f>SUMIF(C$2:C3856,Historico_y_Forms[[#This Row],[Proyecto]],F$2:F3856)</f>
        <v>8</v>
      </c>
      <c r="I385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6">
        <f>SUMIF(C$2:C3856,Historico_y_Forms[[#This Row],[Proyecto]],E$2:E3856)</f>
        <v>182</v>
      </c>
    </row>
    <row r="3857" spans="1:10" x14ac:dyDescent="0.25">
      <c r="A3857" s="167">
        <v>45716</v>
      </c>
      <c r="B3857">
        <v>32</v>
      </c>
      <c r="C3857" t="s">
        <v>100</v>
      </c>
      <c r="D3857">
        <v>0</v>
      </c>
      <c r="E3857">
        <v>0</v>
      </c>
      <c r="F3857">
        <v>0</v>
      </c>
      <c r="G3857">
        <f>SUMIF(C$2:C3857,Historico_y_Forms[[#This Row],[Proyecto]],D$2:D3857)</f>
        <v>194</v>
      </c>
      <c r="H3857">
        <f>SUMIF(C$2:C3857,Historico_y_Forms[[#This Row],[Proyecto]],F$2:F3857)</f>
        <v>12</v>
      </c>
      <c r="I385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57">
        <f>SUMIF(C$2:C3857,Historico_y_Forms[[#This Row],[Proyecto]],E$2:E3857)</f>
        <v>182</v>
      </c>
    </row>
    <row r="3858" spans="1:10" x14ac:dyDescent="0.25">
      <c r="A3858" s="167">
        <v>45716</v>
      </c>
      <c r="B3858">
        <v>33</v>
      </c>
      <c r="C3858" t="s">
        <v>101</v>
      </c>
      <c r="D3858">
        <v>0</v>
      </c>
      <c r="E3858">
        <v>0</v>
      </c>
      <c r="F3858">
        <v>1</v>
      </c>
      <c r="G3858">
        <f>SUMIF(C$2:C3858,Historico_y_Forms[[#This Row],[Proyecto]],D$2:D3858)</f>
        <v>206</v>
      </c>
      <c r="H3858">
        <f>SUMIF(C$2:C3858,Historico_y_Forms[[#This Row],[Proyecto]],F$2:F3858)</f>
        <v>25</v>
      </c>
      <c r="I385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58">
        <f>SUMIF(C$2:C3858,Historico_y_Forms[[#This Row],[Proyecto]],E$2:E3858)</f>
        <v>182</v>
      </c>
    </row>
    <row r="3859" spans="1:10" x14ac:dyDescent="0.25">
      <c r="A3859" s="167">
        <v>45716</v>
      </c>
      <c r="B3859">
        <v>34</v>
      </c>
      <c r="C3859" t="s">
        <v>102</v>
      </c>
      <c r="D3859">
        <v>1</v>
      </c>
      <c r="E3859">
        <v>0</v>
      </c>
      <c r="F3859">
        <v>2</v>
      </c>
      <c r="G3859">
        <f>SUMIF(C$2:C3859,Historico_y_Forms[[#This Row],[Proyecto]],D$2:D3859)</f>
        <v>210</v>
      </c>
      <c r="H3859">
        <f>SUMIF(C$2:C3859,Historico_y_Forms[[#This Row],[Proyecto]],F$2:F3859)</f>
        <v>27</v>
      </c>
      <c r="I385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59">
        <f>SUMIF(C$2:C3859,Historico_y_Forms[[#This Row],[Proyecto]],E$2:E3859)</f>
        <v>184</v>
      </c>
    </row>
    <row r="3860" spans="1:10" x14ac:dyDescent="0.25">
      <c r="A3860" s="167">
        <v>45716</v>
      </c>
      <c r="B3860">
        <v>29</v>
      </c>
      <c r="C3860" t="s">
        <v>32</v>
      </c>
      <c r="D3860">
        <v>2</v>
      </c>
      <c r="E3860">
        <v>6</v>
      </c>
      <c r="F3860">
        <v>1</v>
      </c>
      <c r="G3860">
        <f>SUMIF(C$2:C3860,Historico_y_Forms[[#This Row],[Proyecto]],D$2:D3860)</f>
        <v>107</v>
      </c>
      <c r="H3860">
        <f>SUMIF(C$2:C3860,Historico_y_Forms[[#This Row],[Proyecto]],F$2:F3860)</f>
        <v>5</v>
      </c>
      <c r="I3860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3860">
        <f>SUMIF(C$2:C3860,Historico_y_Forms[[#This Row],[Proyecto]],E$2:E3860)</f>
        <v>114</v>
      </c>
    </row>
    <row r="3861" spans="1:10" x14ac:dyDescent="0.25">
      <c r="A3861" s="167">
        <v>45716</v>
      </c>
      <c r="B3861">
        <v>30</v>
      </c>
      <c r="C3861" t="s">
        <v>33</v>
      </c>
      <c r="D3861">
        <v>3</v>
      </c>
      <c r="E3861">
        <v>6</v>
      </c>
      <c r="F3861">
        <v>2</v>
      </c>
      <c r="G3861">
        <f>SUMIF(C$2:C3861,Historico_y_Forms[[#This Row],[Proyecto]],D$2:D3861)</f>
        <v>99</v>
      </c>
      <c r="H3861">
        <f>SUMIF(C$2:C3861,Historico_y_Forms[[#This Row],[Proyecto]],F$2:F3861)</f>
        <v>9</v>
      </c>
      <c r="I3861">
        <f>VLOOKUP(Historico_y_Forms[[#This Row],[Proyecto]],Dim_Proyectos[[#All],[Proyecto]:[Fecha de terminacion]],5,0)-Historico_y_Forms[[#This Row],[Ventas acumuladas]]+Historico_y_Forms[[#This Row],[Desistimientos acumulados]]</f>
        <v>66</v>
      </c>
      <c r="J3861">
        <f>SUMIF(C$2:C3861,Historico_y_Forms[[#This Row],[Proyecto]],E$2:E3861)</f>
        <v>132</v>
      </c>
    </row>
    <row r="3862" spans="1:10" x14ac:dyDescent="0.25">
      <c r="A3862" s="167">
        <v>45716</v>
      </c>
      <c r="B3862">
        <v>9</v>
      </c>
      <c r="C3862" t="s">
        <v>130</v>
      </c>
      <c r="D3862">
        <v>2</v>
      </c>
      <c r="E3862">
        <v>5</v>
      </c>
      <c r="F3862">
        <v>1</v>
      </c>
      <c r="G3862">
        <f>SUMIF(C$2:C3862,Historico_y_Forms[[#This Row],[Proyecto]],D$2:D3862)</f>
        <v>284</v>
      </c>
      <c r="H3862">
        <f>SUMIF(C$2:C3862,Historico_y_Forms[[#This Row],[Proyecto]],F$2:F3862)</f>
        <v>23</v>
      </c>
      <c r="I3862">
        <f>VLOOKUP(Historico_y_Forms[[#This Row],[Proyecto]],Dim_Proyectos[[#All],[Proyecto]:[Fecha de terminacion]],5,0)-Historico_y_Forms[[#This Row],[Ventas acumuladas]]+Historico_y_Forms[[#This Row],[Desistimientos acumulados]]</f>
        <v>87</v>
      </c>
      <c r="J3862">
        <f>SUMIF(C$2:C3862,Historico_y_Forms[[#This Row],[Proyecto]],E$2:E3862)</f>
        <v>326</v>
      </c>
    </row>
    <row r="3863" spans="1:10" x14ac:dyDescent="0.25">
      <c r="A3863" s="167">
        <v>45716</v>
      </c>
      <c r="B3863">
        <v>35</v>
      </c>
      <c r="C3863" t="s">
        <v>144</v>
      </c>
      <c r="D3863">
        <v>5</v>
      </c>
      <c r="E3863">
        <v>0</v>
      </c>
      <c r="F3863">
        <v>1</v>
      </c>
      <c r="G3863">
        <f>SUMIF(C$2:C3863,Historico_y_Forms[[#This Row],[Proyecto]],D$2:D3863)</f>
        <v>165</v>
      </c>
      <c r="H3863">
        <f>SUMIF(C$2:C3863,Historico_y_Forms[[#This Row],[Proyecto]],F$2:F3863)</f>
        <v>31</v>
      </c>
      <c r="I3863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3863">
        <f>SUMIF(C$2:C3863,Historico_y_Forms[[#This Row],[Proyecto]],E$2:E3863)</f>
        <v>150</v>
      </c>
    </row>
    <row r="3864" spans="1:10" x14ac:dyDescent="0.25">
      <c r="A3864" s="167">
        <v>45716</v>
      </c>
      <c r="B3864">
        <v>42</v>
      </c>
      <c r="C3864" t="s">
        <v>151</v>
      </c>
      <c r="D3864">
        <v>0</v>
      </c>
      <c r="E3864">
        <v>0</v>
      </c>
      <c r="F3864">
        <v>0</v>
      </c>
      <c r="G3864">
        <f>SUMIF(C$2:C3864,Historico_y_Forms[[#This Row],[Proyecto]],D$2:D3864)</f>
        <v>321</v>
      </c>
      <c r="H3864">
        <f>SUMIF(C$2:C3864,Historico_y_Forms[[#This Row],[Proyecto]],F$2:F3864)</f>
        <v>15</v>
      </c>
      <c r="I386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864">
        <f>SUMIF(C$2:C3864,Historico_y_Forms[[#This Row],[Proyecto]],E$2:E3864)</f>
        <v>250</v>
      </c>
    </row>
    <row r="3865" spans="1:10" x14ac:dyDescent="0.25">
      <c r="A3865" s="167">
        <v>45716</v>
      </c>
      <c r="B3865">
        <v>39</v>
      </c>
      <c r="C3865" t="s">
        <v>178</v>
      </c>
      <c r="D3865">
        <v>0</v>
      </c>
      <c r="E3865">
        <v>0</v>
      </c>
      <c r="F3865">
        <v>0</v>
      </c>
      <c r="G3865">
        <f>SUMIF(C$2:C3865,Historico_y_Forms[[#This Row],[Proyecto]],D$2:D3865)</f>
        <v>184</v>
      </c>
      <c r="H3865">
        <f>SUMIF(C$2:C3865,Historico_y_Forms[[#This Row],[Proyecto]],F$2:F3865)</f>
        <v>12</v>
      </c>
      <c r="I386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65">
        <f>SUMIF(C$2:C3865,Historico_y_Forms[[#This Row],[Proyecto]],E$2:E3865)</f>
        <v>149</v>
      </c>
    </row>
    <row r="3866" spans="1:10" x14ac:dyDescent="0.25">
      <c r="A3866" s="167">
        <v>45716</v>
      </c>
      <c r="B3866">
        <v>36</v>
      </c>
      <c r="C3866" t="s">
        <v>145</v>
      </c>
      <c r="D3866">
        <v>0</v>
      </c>
      <c r="E3866">
        <v>0</v>
      </c>
      <c r="F3866">
        <v>0</v>
      </c>
      <c r="G3866">
        <f>SUMIF(C$2:C3866,Historico_y_Forms[[#This Row],[Proyecto]],D$2:D3866)</f>
        <v>243</v>
      </c>
      <c r="H3866">
        <f>SUMIF(C$2:C3866,Historico_y_Forms[[#This Row],[Proyecto]],F$2:F3866)</f>
        <v>11</v>
      </c>
      <c r="I386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866">
        <f>SUMIF(C$2:C3866,Historico_y_Forms[[#This Row],[Proyecto]],E$2:E3866)</f>
        <v>240</v>
      </c>
    </row>
    <row r="3867" spans="1:10" x14ac:dyDescent="0.25">
      <c r="A3867" s="167">
        <v>45716</v>
      </c>
      <c r="B3867">
        <v>43</v>
      </c>
      <c r="C3867" t="s">
        <v>153</v>
      </c>
      <c r="D3867">
        <v>0</v>
      </c>
      <c r="E3867">
        <v>0</v>
      </c>
      <c r="F3867">
        <v>0</v>
      </c>
      <c r="G3867">
        <f>SUMIF(C$2:C3867,Historico_y_Forms[[#This Row],[Proyecto]],D$2:D3867)</f>
        <v>89</v>
      </c>
      <c r="H3867">
        <f>SUMIF(C$2:C3867,Historico_y_Forms[[#This Row],[Proyecto]],F$2:F3867)</f>
        <v>6</v>
      </c>
      <c r="I386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867">
        <f>SUMIF(C$2:C3867,Historico_y_Forms[[#This Row],[Proyecto]],E$2:E3867)</f>
        <v>24</v>
      </c>
    </row>
    <row r="3868" spans="1:10" x14ac:dyDescent="0.25">
      <c r="A3868" s="167">
        <v>45716</v>
      </c>
      <c r="B3868">
        <v>21</v>
      </c>
      <c r="C3868" t="s">
        <v>139</v>
      </c>
      <c r="D3868">
        <v>1</v>
      </c>
      <c r="E3868">
        <v>0</v>
      </c>
      <c r="F3868">
        <v>0</v>
      </c>
      <c r="G3868">
        <f>SUMIF(C$2:C3868,Historico_y_Forms[[#This Row],[Proyecto]],D$2:D3868)</f>
        <v>89</v>
      </c>
      <c r="H3868">
        <f>SUMIF(C$2:C3868,Historico_y_Forms[[#This Row],[Proyecto]],F$2:F3868)</f>
        <v>9</v>
      </c>
      <c r="I3868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868">
        <f>SUMIF(C$2:C3868,Historico_y_Forms[[#This Row],[Proyecto]],E$2:E3868)</f>
        <v>86</v>
      </c>
    </row>
    <row r="3869" spans="1:10" x14ac:dyDescent="0.25">
      <c r="A3869" s="167">
        <v>45716</v>
      </c>
      <c r="B3869">
        <v>2</v>
      </c>
      <c r="C3869" t="s">
        <v>51</v>
      </c>
      <c r="D3869">
        <v>2</v>
      </c>
      <c r="E3869">
        <v>0</v>
      </c>
      <c r="F3869">
        <v>1</v>
      </c>
      <c r="G3869">
        <f>SUMIF(C$2:C3869,Historico_y_Forms[[#This Row],[Proyecto]],D$2:D3869)</f>
        <v>388</v>
      </c>
      <c r="H3869">
        <f>SUMIF(C$2:C3869,Historico_y_Forms[[#This Row],[Proyecto]],F$2:F3869)</f>
        <v>161</v>
      </c>
      <c r="I386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69">
        <f>SUMIF(C$2:C3869,Historico_y_Forms[[#This Row],[Proyecto]],E$2:E3869)</f>
        <v>228</v>
      </c>
    </row>
    <row r="3870" spans="1:10" x14ac:dyDescent="0.25">
      <c r="A3870" s="167">
        <v>45716</v>
      </c>
      <c r="B3870">
        <v>3</v>
      </c>
      <c r="C3870" t="s">
        <v>52</v>
      </c>
      <c r="D3870">
        <v>0</v>
      </c>
      <c r="E3870">
        <v>0</v>
      </c>
      <c r="F3870">
        <v>0</v>
      </c>
      <c r="G3870">
        <f>SUMIF(C$2:C3870,Historico_y_Forms[[#This Row],[Proyecto]],D$2:D3870)</f>
        <v>457</v>
      </c>
      <c r="H3870">
        <f>SUMIF(C$2:C3870,Historico_y_Forms[[#This Row],[Proyecto]],F$2:F3870)</f>
        <v>105</v>
      </c>
      <c r="I3870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870">
        <f>SUMIF(C$2:C3870,Historico_y_Forms[[#This Row],[Proyecto]],E$2:E3870)</f>
        <v>372</v>
      </c>
    </row>
    <row r="3871" spans="1:10" x14ac:dyDescent="0.25">
      <c r="A3871" s="167">
        <v>45716</v>
      </c>
      <c r="B3871">
        <v>1</v>
      </c>
      <c r="C3871" t="s">
        <v>50</v>
      </c>
      <c r="D3871">
        <v>0</v>
      </c>
      <c r="E3871">
        <v>0</v>
      </c>
      <c r="F3871">
        <v>0</v>
      </c>
      <c r="G3871">
        <f>SUMIF(C$2:C3871,Historico_y_Forms[[#This Row],[Proyecto]],D$2:D3871)</f>
        <v>616</v>
      </c>
      <c r="H3871">
        <f>SUMIF(C$2:C3871,Historico_y_Forms[[#This Row],[Proyecto]],F$2:F3871)</f>
        <v>124</v>
      </c>
      <c r="I38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71">
        <f>SUMIF(C$2:C3871,Historico_y_Forms[[#This Row],[Proyecto]],E$2:E3871)</f>
        <v>492</v>
      </c>
    </row>
    <row r="3872" spans="1:10" x14ac:dyDescent="0.25">
      <c r="A3872" s="167">
        <v>45747</v>
      </c>
      <c r="B3872">
        <v>22</v>
      </c>
      <c r="C3872" t="s">
        <v>140</v>
      </c>
      <c r="D3872">
        <v>0</v>
      </c>
      <c r="E3872">
        <v>0</v>
      </c>
      <c r="F3872">
        <v>0</v>
      </c>
      <c r="G3872">
        <f>SUMIF(C$2:C3872,Historico_y_Forms[[#This Row],[Proyecto]],D$2:D3872)</f>
        <v>42</v>
      </c>
      <c r="H3872">
        <f>SUMIF(C$2:C3872,Historico_y_Forms[[#This Row],[Proyecto]],F$2:F3872)</f>
        <v>42</v>
      </c>
      <c r="I387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872">
        <f>SUMIF(C$2:C3872,Historico_y_Forms[[#This Row],[Proyecto]],E$2:E3872)</f>
        <v>72</v>
      </c>
    </row>
    <row r="3873" spans="1:10" x14ac:dyDescent="0.25">
      <c r="A3873" s="167">
        <v>45747</v>
      </c>
      <c r="B3873">
        <v>16</v>
      </c>
      <c r="C3873" t="s">
        <v>136</v>
      </c>
      <c r="D3873">
        <v>0</v>
      </c>
      <c r="E3873">
        <v>0</v>
      </c>
      <c r="F3873">
        <v>0</v>
      </c>
      <c r="G3873">
        <f>SUMIF(C$2:C3873,Historico_y_Forms[[#This Row],[Proyecto]],D$2:D3873)</f>
        <v>32</v>
      </c>
      <c r="H3873">
        <f>SUMIF(C$2:C3873,Historico_y_Forms[[#This Row],[Proyecto]],F$2:F3873)</f>
        <v>1</v>
      </c>
      <c r="I387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873">
        <f>SUMIF(C$2:C3873,Historico_y_Forms[[#This Row],[Proyecto]],E$2:E3873)</f>
        <v>46</v>
      </c>
    </row>
    <row r="3874" spans="1:10" x14ac:dyDescent="0.25">
      <c r="A3874" s="167">
        <v>45747</v>
      </c>
      <c r="B3874">
        <v>17</v>
      </c>
      <c r="C3874" t="s">
        <v>137</v>
      </c>
      <c r="D3874">
        <v>0</v>
      </c>
      <c r="E3874">
        <v>0</v>
      </c>
      <c r="F3874">
        <v>0</v>
      </c>
      <c r="G3874">
        <f>SUMIF(C$2:C3874,Historico_y_Forms[[#This Row],[Proyecto]],D$2:D3874)</f>
        <v>19</v>
      </c>
      <c r="H3874">
        <f>SUMIF(C$2:C3874,Historico_y_Forms[[#This Row],[Proyecto]],F$2:F3874)</f>
        <v>0</v>
      </c>
      <c r="I387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874">
        <f>SUMIF(C$2:C3874,Historico_y_Forms[[#This Row],[Proyecto]],E$2:E3874)</f>
        <v>34</v>
      </c>
    </row>
    <row r="3875" spans="1:10" x14ac:dyDescent="0.25">
      <c r="A3875" s="167">
        <v>45747</v>
      </c>
      <c r="B3875">
        <v>11</v>
      </c>
      <c r="C3875" t="s">
        <v>131</v>
      </c>
      <c r="D3875">
        <v>9</v>
      </c>
      <c r="E3875">
        <v>0</v>
      </c>
      <c r="F3875">
        <v>2</v>
      </c>
      <c r="G3875">
        <f>SUMIF(C$2:C3875,Historico_y_Forms[[#This Row],[Proyecto]],D$2:D3875)</f>
        <v>751</v>
      </c>
      <c r="H3875">
        <f>SUMIF(C$2:C3875,Historico_y_Forms[[#This Row],[Proyecto]],F$2:F3875)</f>
        <v>275</v>
      </c>
      <c r="I3875">
        <f>VLOOKUP(Historico_y_Forms[[#This Row],[Proyecto]],Dim_Proyectos[[#All],[Proyecto]:[Fecha de terminacion]],5,0)-Historico_y_Forms[[#This Row],[Ventas acumuladas]]+Historico_y_Forms[[#This Row],[Desistimientos acumulados]]</f>
        <v>137</v>
      </c>
      <c r="J3875">
        <f>SUMIF(C$2:C3875,Historico_y_Forms[[#This Row],[Proyecto]],E$2:E3875)</f>
        <v>613</v>
      </c>
    </row>
    <row r="3876" spans="1:10" x14ac:dyDescent="0.25">
      <c r="A3876" s="167">
        <v>45747</v>
      </c>
      <c r="B3876">
        <v>40</v>
      </c>
      <c r="C3876" t="s">
        <v>149</v>
      </c>
      <c r="D3876">
        <v>0</v>
      </c>
      <c r="E3876">
        <v>0</v>
      </c>
      <c r="F3876">
        <v>0</v>
      </c>
      <c r="G3876">
        <f>SUMIF(C$2:C3876,Historico_y_Forms[[#This Row],[Proyecto]],D$2:D3876)</f>
        <v>396</v>
      </c>
      <c r="H3876">
        <f>SUMIF(C$2:C3876,Historico_y_Forms[[#This Row],[Proyecto]],F$2:F3876)</f>
        <v>0</v>
      </c>
      <c r="I38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76">
        <f>SUMIF(C$2:C3876,Historico_y_Forms[[#This Row],[Proyecto]],E$2:E3876)</f>
        <v>0</v>
      </c>
    </row>
    <row r="3877" spans="1:10" x14ac:dyDescent="0.25">
      <c r="A3877" s="167">
        <v>45747</v>
      </c>
      <c r="B3877">
        <v>12</v>
      </c>
      <c r="C3877" t="s">
        <v>132</v>
      </c>
      <c r="D3877">
        <v>0</v>
      </c>
      <c r="E3877">
        <v>0</v>
      </c>
      <c r="F3877">
        <v>0</v>
      </c>
      <c r="G3877">
        <f>SUMIF(C$2:C3877,Historico_y_Forms[[#This Row],[Proyecto]],D$2:D3877)</f>
        <v>211</v>
      </c>
      <c r="H3877">
        <f>SUMIF(C$2:C3877,Historico_y_Forms[[#This Row],[Proyecto]],F$2:F3877)</f>
        <v>21</v>
      </c>
      <c r="I387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877">
        <f>SUMIF(C$2:C3877,Historico_y_Forms[[#This Row],[Proyecto]],E$2:E3877)</f>
        <v>321</v>
      </c>
    </row>
    <row r="3878" spans="1:10" x14ac:dyDescent="0.25">
      <c r="A3878" s="167">
        <v>45747</v>
      </c>
      <c r="B3878">
        <v>13</v>
      </c>
      <c r="C3878" t="s">
        <v>133</v>
      </c>
      <c r="D3878">
        <v>3</v>
      </c>
      <c r="E3878">
        <v>0</v>
      </c>
      <c r="F3878">
        <v>2</v>
      </c>
      <c r="G3878">
        <f>SUMIF(C$2:C3878,Historico_y_Forms[[#This Row],[Proyecto]],D$2:D3878)</f>
        <v>427</v>
      </c>
      <c r="H3878">
        <f>SUMIF(C$2:C3878,Historico_y_Forms[[#This Row],[Proyecto]],F$2:F3878)</f>
        <v>140</v>
      </c>
      <c r="I3878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78">
        <f>SUMIF(C$2:C3878,Historico_y_Forms[[#This Row],[Proyecto]],E$2:E3878)</f>
        <v>299</v>
      </c>
    </row>
    <row r="3879" spans="1:10" x14ac:dyDescent="0.25">
      <c r="A3879" s="167">
        <v>45747</v>
      </c>
      <c r="B3879">
        <v>14</v>
      </c>
      <c r="C3879" t="s">
        <v>134</v>
      </c>
      <c r="D3879">
        <v>1</v>
      </c>
      <c r="E3879">
        <v>0</v>
      </c>
      <c r="F3879">
        <v>2</v>
      </c>
      <c r="G3879">
        <f>SUMIF(C$2:C3879,Historico_y_Forms[[#This Row],[Proyecto]],D$2:D3879)</f>
        <v>241</v>
      </c>
      <c r="H3879">
        <f>SUMIF(C$2:C3879,Historico_y_Forms[[#This Row],[Proyecto]],F$2:F3879)</f>
        <v>65</v>
      </c>
      <c r="I3879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879">
        <f>SUMIF(C$2:C3879,Historico_y_Forms[[#This Row],[Proyecto]],E$2:E3879)</f>
        <v>180</v>
      </c>
    </row>
    <row r="3880" spans="1:10" x14ac:dyDescent="0.25">
      <c r="A3880" s="167">
        <v>45747</v>
      </c>
      <c r="B3880">
        <v>15</v>
      </c>
      <c r="C3880" t="s">
        <v>135</v>
      </c>
      <c r="D3880">
        <v>14</v>
      </c>
      <c r="E3880">
        <v>0</v>
      </c>
      <c r="F3880">
        <v>1</v>
      </c>
      <c r="G3880">
        <f>SUMIF(C$2:C3880,Historico_y_Forms[[#This Row],[Proyecto]],D$2:D3880)</f>
        <v>342</v>
      </c>
      <c r="H3880">
        <f>SUMIF(C$2:C3880,Historico_y_Forms[[#This Row],[Proyecto]],F$2:F3880)</f>
        <v>42</v>
      </c>
      <c r="I3880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880">
        <f>SUMIF(C$2:C3880,Historico_y_Forms[[#This Row],[Proyecto]],E$2:E3880)</f>
        <v>304</v>
      </c>
    </row>
    <row r="3881" spans="1:10" x14ac:dyDescent="0.25">
      <c r="A3881" s="167">
        <v>45747</v>
      </c>
      <c r="B3881">
        <v>41</v>
      </c>
      <c r="C3881" t="s">
        <v>150</v>
      </c>
      <c r="D3881">
        <v>0</v>
      </c>
      <c r="E3881">
        <v>0</v>
      </c>
      <c r="F3881">
        <v>0</v>
      </c>
      <c r="G3881">
        <f>SUMIF(C$2:C3881,Historico_y_Forms[[#This Row],[Proyecto]],D$2:D3881)</f>
        <v>158</v>
      </c>
      <c r="H3881">
        <f>SUMIF(C$2:C3881,Historico_y_Forms[[#This Row],[Proyecto]],F$2:F3881)</f>
        <v>2</v>
      </c>
      <c r="I388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1">
        <f>SUMIF(C$2:C3881,Historico_y_Forms[[#This Row],[Proyecto]],E$2:E3881)</f>
        <v>156</v>
      </c>
    </row>
    <row r="3882" spans="1:10" x14ac:dyDescent="0.25">
      <c r="A3882" s="167">
        <v>45747</v>
      </c>
      <c r="B3882">
        <v>10</v>
      </c>
      <c r="C3882" t="s">
        <v>81</v>
      </c>
      <c r="D3882">
        <v>6</v>
      </c>
      <c r="E3882">
        <v>0</v>
      </c>
      <c r="F3882">
        <v>3</v>
      </c>
      <c r="G3882">
        <f>SUMIF(C$2:C3882,Historico_y_Forms[[#This Row],[Proyecto]],D$2:D3882)</f>
        <v>252</v>
      </c>
      <c r="H3882">
        <f>SUMIF(C$2:C3882,Historico_y_Forms[[#This Row],[Proyecto]],F$2:F3882)</f>
        <v>73</v>
      </c>
      <c r="I3882">
        <f>VLOOKUP(Historico_y_Forms[[#This Row],[Proyecto]],Dim_Proyectos[[#All],[Proyecto]:[Fecha de terminacion]],5,0)-Historico_y_Forms[[#This Row],[Ventas acumuladas]]+Historico_y_Forms[[#This Row],[Desistimientos acumulados]]</f>
        <v>11</v>
      </c>
      <c r="J3882">
        <f>SUMIF(C$2:C3882,Historico_y_Forms[[#This Row],[Proyecto]],E$2:E3882)</f>
        <v>190</v>
      </c>
    </row>
    <row r="3883" spans="1:10" x14ac:dyDescent="0.25">
      <c r="A3883" s="167">
        <v>45747</v>
      </c>
      <c r="B3883">
        <v>23</v>
      </c>
      <c r="C3883" t="s">
        <v>142</v>
      </c>
      <c r="D3883">
        <v>0</v>
      </c>
      <c r="E3883">
        <v>0</v>
      </c>
      <c r="F3883">
        <v>0</v>
      </c>
      <c r="G3883">
        <f>SUMIF(C$2:C3883,Historico_y_Forms[[#This Row],[Proyecto]],D$2:D3883)</f>
        <v>105</v>
      </c>
      <c r="H3883">
        <f>SUMIF(C$2:C3883,Historico_y_Forms[[#This Row],[Proyecto]],F$2:F3883)</f>
        <v>4</v>
      </c>
      <c r="I388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83">
        <f>SUMIF(C$2:C3883,Historico_y_Forms[[#This Row],[Proyecto]],E$2:E3883)</f>
        <v>0</v>
      </c>
    </row>
    <row r="3884" spans="1:10" x14ac:dyDescent="0.25">
      <c r="A3884" s="167">
        <v>45747</v>
      </c>
      <c r="B3884">
        <v>24</v>
      </c>
      <c r="C3884" t="s">
        <v>143</v>
      </c>
      <c r="D3884">
        <v>0</v>
      </c>
      <c r="E3884">
        <v>0</v>
      </c>
      <c r="F3884">
        <v>0</v>
      </c>
      <c r="G3884">
        <f>SUMIF(C$2:C3884,Historico_y_Forms[[#This Row],[Proyecto]],D$2:D3884)</f>
        <v>125</v>
      </c>
      <c r="H3884">
        <f>SUMIF(C$2:C3884,Historico_y_Forms[[#This Row],[Proyecto]],F$2:F3884)</f>
        <v>23</v>
      </c>
      <c r="I388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4">
        <f>SUMIF(C$2:C3884,Historico_y_Forms[[#This Row],[Proyecto]],E$2:E3884)</f>
        <v>102</v>
      </c>
    </row>
    <row r="3885" spans="1:10" x14ac:dyDescent="0.25">
      <c r="A3885" s="167">
        <v>45747</v>
      </c>
      <c r="B3885">
        <v>25</v>
      </c>
      <c r="C3885" t="s">
        <v>92</v>
      </c>
      <c r="D3885">
        <v>1</v>
      </c>
      <c r="E3885">
        <v>3</v>
      </c>
      <c r="F3885">
        <v>0</v>
      </c>
      <c r="G3885">
        <f>SUMIF(C$2:C3885,Historico_y_Forms[[#This Row],[Proyecto]],D$2:D3885)</f>
        <v>103</v>
      </c>
      <c r="H3885">
        <f>SUMIF(C$2:C3885,Historico_y_Forms[[#This Row],[Proyecto]],F$2:F3885)</f>
        <v>7</v>
      </c>
      <c r="I3885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3885">
        <f>SUMIF(C$2:C3885,Historico_y_Forms[[#This Row],[Proyecto]],E$2:E3885)</f>
        <v>109</v>
      </c>
    </row>
    <row r="3886" spans="1:10" x14ac:dyDescent="0.25">
      <c r="A3886" s="167">
        <v>45747</v>
      </c>
      <c r="B3886">
        <v>26</v>
      </c>
      <c r="C3886" t="s">
        <v>141</v>
      </c>
      <c r="D3886">
        <v>0</v>
      </c>
      <c r="E3886">
        <v>0</v>
      </c>
      <c r="F3886">
        <v>0</v>
      </c>
      <c r="G3886">
        <f>SUMIF(C$2:C3886,Historico_y_Forms[[#This Row],[Proyecto]],D$2:D3886)</f>
        <v>123</v>
      </c>
      <c r="H3886">
        <f>SUMIF(C$2:C3886,Historico_y_Forms[[#This Row],[Proyecto]],F$2:F3886)</f>
        <v>3</v>
      </c>
      <c r="I388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6">
        <f>SUMIF(C$2:C3886,Historico_y_Forms[[#This Row],[Proyecto]],E$2:E3886)</f>
        <v>120</v>
      </c>
    </row>
    <row r="3887" spans="1:10" x14ac:dyDescent="0.25">
      <c r="A3887" s="167">
        <v>45747</v>
      </c>
      <c r="B3887">
        <v>7</v>
      </c>
      <c r="C3887" t="s">
        <v>128</v>
      </c>
      <c r="D3887">
        <v>0</v>
      </c>
      <c r="E3887">
        <v>0</v>
      </c>
      <c r="F3887">
        <v>0</v>
      </c>
      <c r="G3887">
        <f>SUMIF(C$2:C3887,Historico_y_Forms[[#This Row],[Proyecto]],D$2:D3887)</f>
        <v>186</v>
      </c>
      <c r="H3887">
        <f>SUMIF(C$2:C3887,Historico_y_Forms[[#This Row],[Proyecto]],F$2:F3887)</f>
        <v>26</v>
      </c>
      <c r="I388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87">
        <f>SUMIF(C$2:C3887,Historico_y_Forms[[#This Row],[Proyecto]],E$2:E3887)</f>
        <v>160</v>
      </c>
    </row>
    <row r="3888" spans="1:10" x14ac:dyDescent="0.25">
      <c r="A3888" s="167">
        <v>45747</v>
      </c>
      <c r="B3888">
        <v>27</v>
      </c>
      <c r="C3888" t="s">
        <v>30</v>
      </c>
      <c r="D3888">
        <v>11</v>
      </c>
      <c r="E3888">
        <v>4</v>
      </c>
      <c r="F3888">
        <v>0</v>
      </c>
      <c r="G3888">
        <f>SUMIF(C$2:C3888,Historico_y_Forms[[#This Row],[Proyecto]],D$2:D3888)</f>
        <v>91</v>
      </c>
      <c r="H3888">
        <f>SUMIF(C$2:C3888,Historico_y_Forms[[#This Row],[Proyecto]],F$2:F3888)</f>
        <v>6</v>
      </c>
      <c r="I3888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3888">
        <f>SUMIF(C$2:C3888,Historico_y_Forms[[#This Row],[Proyecto]],E$2:E3888)</f>
        <v>87</v>
      </c>
    </row>
    <row r="3889" spans="1:10" x14ac:dyDescent="0.25">
      <c r="A3889" s="167">
        <v>45747</v>
      </c>
      <c r="B3889">
        <v>28</v>
      </c>
      <c r="C3889" t="s">
        <v>31</v>
      </c>
      <c r="D3889">
        <v>0</v>
      </c>
      <c r="E3889">
        <v>0</v>
      </c>
      <c r="F3889">
        <v>0</v>
      </c>
      <c r="G3889">
        <f>SUMIF(C$2:C3889,Historico_y_Forms[[#This Row],[Proyecto]],D$2:D3889)</f>
        <v>28</v>
      </c>
      <c r="H3889">
        <f>SUMIF(C$2:C3889,Historico_y_Forms[[#This Row],[Proyecto]],F$2:F3889)</f>
        <v>2</v>
      </c>
      <c r="I3889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889">
        <f>SUMIF(C$2:C3889,Historico_y_Forms[[#This Row],[Proyecto]],E$2:E3889)</f>
        <v>26</v>
      </c>
    </row>
    <row r="3890" spans="1:10" x14ac:dyDescent="0.25">
      <c r="A3890" s="167">
        <v>45747</v>
      </c>
      <c r="B3890">
        <v>44</v>
      </c>
      <c r="C3890" t="s">
        <v>154</v>
      </c>
      <c r="D3890">
        <v>0</v>
      </c>
      <c r="E3890">
        <v>0</v>
      </c>
      <c r="F3890">
        <v>0</v>
      </c>
      <c r="G3890">
        <f>SUMIF(C$2:C3890,Historico_y_Forms[[#This Row],[Proyecto]],D$2:D3890)</f>
        <v>100</v>
      </c>
      <c r="H3890">
        <f>SUMIF(C$2:C3890,Historico_y_Forms[[#This Row],[Proyecto]],F$2:F3890)</f>
        <v>11</v>
      </c>
      <c r="I389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90">
        <f>SUMIF(C$2:C3890,Historico_y_Forms[[#This Row],[Proyecto]],E$2:E3890)</f>
        <v>96</v>
      </c>
    </row>
    <row r="3891" spans="1:10" x14ac:dyDescent="0.25">
      <c r="A3891" s="167">
        <v>45747</v>
      </c>
      <c r="B3891">
        <v>37</v>
      </c>
      <c r="C3891" t="s">
        <v>146</v>
      </c>
      <c r="D3891">
        <v>0</v>
      </c>
      <c r="E3891">
        <v>0</v>
      </c>
      <c r="F3891">
        <v>0</v>
      </c>
      <c r="G3891">
        <f>SUMIF(C$2:C3891,Historico_y_Forms[[#This Row],[Proyecto]],D$2:D3891)</f>
        <v>195</v>
      </c>
      <c r="H3891">
        <f>SUMIF(C$2:C3891,Historico_y_Forms[[#This Row],[Proyecto]],F$2:F3891)</f>
        <v>1</v>
      </c>
      <c r="I389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891">
        <f>SUMIF(C$2:C3891,Historico_y_Forms[[#This Row],[Proyecto]],E$2:E3891)</f>
        <v>196</v>
      </c>
    </row>
    <row r="3892" spans="1:10" x14ac:dyDescent="0.25">
      <c r="A3892" s="167">
        <v>45747</v>
      </c>
      <c r="B3892">
        <v>6</v>
      </c>
      <c r="C3892" t="s">
        <v>127</v>
      </c>
      <c r="D3892">
        <v>0</v>
      </c>
      <c r="E3892">
        <v>0</v>
      </c>
      <c r="F3892">
        <v>0</v>
      </c>
      <c r="G3892">
        <f>SUMIF(C$2:C3892,Historico_y_Forms[[#This Row],[Proyecto]],D$2:D3892)</f>
        <v>224</v>
      </c>
      <c r="H3892">
        <f>SUMIF(C$2:C3892,Historico_y_Forms[[#This Row],[Proyecto]],F$2:F3892)</f>
        <v>44</v>
      </c>
      <c r="I38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2">
        <f>SUMIF(C$2:C3892,Historico_y_Forms[[#This Row],[Proyecto]],E$2:E3892)</f>
        <v>180</v>
      </c>
    </row>
    <row r="3893" spans="1:10" x14ac:dyDescent="0.25">
      <c r="A3893" s="167">
        <v>45747</v>
      </c>
      <c r="B3893">
        <v>5</v>
      </c>
      <c r="C3893" t="s">
        <v>125</v>
      </c>
      <c r="D3893">
        <v>0</v>
      </c>
      <c r="E3893">
        <v>0</v>
      </c>
      <c r="F3893">
        <v>0</v>
      </c>
      <c r="G3893">
        <f>SUMIF(C$2:C3893,Historico_y_Forms[[#This Row],[Proyecto]],D$2:D3893)</f>
        <v>247</v>
      </c>
      <c r="H3893">
        <f>SUMIF(C$2:C3893,Historico_y_Forms[[#This Row],[Proyecto]],F$2:F3893)</f>
        <v>31</v>
      </c>
      <c r="I38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3">
        <f>SUMIF(C$2:C3893,Historico_y_Forms[[#This Row],[Proyecto]],E$2:E3893)</f>
        <v>216</v>
      </c>
    </row>
    <row r="3894" spans="1:10" x14ac:dyDescent="0.25">
      <c r="A3894" s="167">
        <v>45747</v>
      </c>
      <c r="B3894">
        <v>38</v>
      </c>
      <c r="C3894" t="s">
        <v>147</v>
      </c>
      <c r="D3894">
        <v>0</v>
      </c>
      <c r="E3894">
        <v>0</v>
      </c>
      <c r="F3894">
        <v>0</v>
      </c>
      <c r="G3894">
        <f>SUMIF(C$2:C3894,Historico_y_Forms[[#This Row],[Proyecto]],D$2:D3894)</f>
        <v>196</v>
      </c>
      <c r="H3894">
        <f>SUMIF(C$2:C3894,Historico_y_Forms[[#This Row],[Proyecto]],F$2:F3894)</f>
        <v>5</v>
      </c>
      <c r="I38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894">
        <f>SUMIF(C$2:C3894,Historico_y_Forms[[#This Row],[Proyecto]],E$2:E3894)</f>
        <v>0</v>
      </c>
    </row>
    <row r="3895" spans="1:10" x14ac:dyDescent="0.25">
      <c r="A3895" s="167">
        <v>45747</v>
      </c>
      <c r="B3895">
        <v>4</v>
      </c>
      <c r="C3895" t="s">
        <v>126</v>
      </c>
      <c r="D3895">
        <v>0</v>
      </c>
      <c r="E3895">
        <v>0</v>
      </c>
      <c r="F3895">
        <v>0</v>
      </c>
      <c r="G3895">
        <f>SUMIF(C$2:C3895,Historico_y_Forms[[#This Row],[Proyecto]],D$2:D3895)</f>
        <v>289</v>
      </c>
      <c r="H3895">
        <f>SUMIF(C$2:C3895,Historico_y_Forms[[#This Row],[Proyecto]],F$2:F3895)</f>
        <v>49</v>
      </c>
      <c r="I389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5">
        <f>SUMIF(C$2:C3895,Historico_y_Forms[[#This Row],[Proyecto]],E$2:E3895)</f>
        <v>8791</v>
      </c>
    </row>
    <row r="3896" spans="1:10" x14ac:dyDescent="0.25">
      <c r="A3896" s="167">
        <v>45747</v>
      </c>
      <c r="B3896">
        <v>8</v>
      </c>
      <c r="C3896" t="s">
        <v>77</v>
      </c>
      <c r="D3896">
        <v>0</v>
      </c>
      <c r="E3896">
        <v>0</v>
      </c>
      <c r="F3896">
        <v>0</v>
      </c>
      <c r="G3896">
        <f>SUMIF(C$2:C3896,Historico_y_Forms[[#This Row],[Proyecto]],D$2:D3896)</f>
        <v>203</v>
      </c>
      <c r="H3896">
        <f>SUMIF(C$2:C3896,Historico_y_Forms[[#This Row],[Proyecto]],F$2:F3896)</f>
        <v>42</v>
      </c>
      <c r="I3896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896">
        <f>SUMIF(C$2:C3896,Historico_y_Forms[[#This Row],[Proyecto]],E$2:E3896)</f>
        <v>168</v>
      </c>
    </row>
    <row r="3897" spans="1:10" x14ac:dyDescent="0.25">
      <c r="A3897" s="167">
        <v>45747</v>
      </c>
      <c r="B3897">
        <v>18</v>
      </c>
      <c r="C3897" t="s">
        <v>152</v>
      </c>
      <c r="D3897">
        <v>0</v>
      </c>
      <c r="E3897">
        <v>0</v>
      </c>
      <c r="F3897">
        <v>0</v>
      </c>
      <c r="G3897">
        <f>SUMIF(C$2:C3897,Historico_y_Forms[[#This Row],[Proyecto]],D$2:D3897)</f>
        <v>174</v>
      </c>
      <c r="H3897">
        <f>SUMIF(C$2:C3897,Historico_y_Forms[[#This Row],[Proyecto]],F$2:F3897)</f>
        <v>10</v>
      </c>
      <c r="I389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897">
        <f>SUMIF(C$2:C3897,Historico_y_Forms[[#This Row],[Proyecto]],E$2:E3897)</f>
        <v>176</v>
      </c>
    </row>
    <row r="3898" spans="1:10" x14ac:dyDescent="0.25">
      <c r="A3898" s="167">
        <v>45747</v>
      </c>
      <c r="B3898">
        <v>19</v>
      </c>
      <c r="C3898" t="s">
        <v>138</v>
      </c>
      <c r="D3898">
        <v>0</v>
      </c>
      <c r="E3898">
        <v>0</v>
      </c>
      <c r="F3898">
        <v>0</v>
      </c>
      <c r="G3898">
        <f>SUMIF(C$2:C3898,Historico_y_Forms[[#This Row],[Proyecto]],D$2:D3898)</f>
        <v>202</v>
      </c>
      <c r="H3898">
        <f>SUMIF(C$2:C3898,Historico_y_Forms[[#This Row],[Proyecto]],F$2:F3898)</f>
        <v>26</v>
      </c>
      <c r="I389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898">
        <f>SUMIF(C$2:C3898,Historico_y_Forms[[#This Row],[Proyecto]],E$2:E3898)</f>
        <v>176</v>
      </c>
    </row>
    <row r="3899" spans="1:10" x14ac:dyDescent="0.25">
      <c r="A3899" s="167">
        <v>45747</v>
      </c>
      <c r="B3899">
        <v>20</v>
      </c>
      <c r="C3899" t="s">
        <v>88</v>
      </c>
      <c r="D3899">
        <v>2</v>
      </c>
      <c r="E3899">
        <v>0</v>
      </c>
      <c r="F3899">
        <v>0</v>
      </c>
      <c r="G3899">
        <f>SUMIF(C$2:C3899,Historico_y_Forms[[#This Row],[Proyecto]],D$2:D3899)</f>
        <v>237</v>
      </c>
      <c r="H3899">
        <f>SUMIF(C$2:C3899,Historico_y_Forms[[#This Row],[Proyecto]],F$2:F3899)</f>
        <v>62</v>
      </c>
      <c r="I389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899">
        <f>SUMIF(C$2:C3899,Historico_y_Forms[[#This Row],[Proyecto]],E$2:E3899)</f>
        <v>180</v>
      </c>
    </row>
    <row r="3900" spans="1:10" x14ac:dyDescent="0.25">
      <c r="A3900" s="167">
        <v>45747</v>
      </c>
      <c r="B3900">
        <v>45</v>
      </c>
      <c r="C3900" t="s">
        <v>155</v>
      </c>
      <c r="D3900">
        <v>0</v>
      </c>
      <c r="E3900">
        <v>0</v>
      </c>
      <c r="F3900">
        <v>0</v>
      </c>
      <c r="G3900">
        <f>SUMIF(C$2:C3900,Historico_y_Forms[[#This Row],[Proyecto]],D$2:D3900)</f>
        <v>133</v>
      </c>
      <c r="H3900">
        <f>SUMIF(C$2:C3900,Historico_y_Forms[[#This Row],[Proyecto]],F$2:F3900)</f>
        <v>2</v>
      </c>
      <c r="I390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900">
        <f>SUMIF(C$2:C3900,Historico_y_Forms[[#This Row],[Proyecto]],E$2:E3900)</f>
        <v>0</v>
      </c>
    </row>
    <row r="3901" spans="1:10" x14ac:dyDescent="0.25">
      <c r="A3901" s="167">
        <v>45747</v>
      </c>
      <c r="B3901">
        <v>31</v>
      </c>
      <c r="C3901" t="s">
        <v>97</v>
      </c>
      <c r="D3901">
        <v>1</v>
      </c>
      <c r="E3901">
        <v>0</v>
      </c>
      <c r="F3901">
        <v>1</v>
      </c>
      <c r="G3901">
        <f>SUMIF(C$2:C3901,Historico_y_Forms[[#This Row],[Proyecto]],D$2:D3901)</f>
        <v>191</v>
      </c>
      <c r="H3901">
        <f>SUMIF(C$2:C3901,Historico_y_Forms[[#This Row],[Proyecto]],F$2:F3901)</f>
        <v>9</v>
      </c>
      <c r="I390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01">
        <f>SUMIF(C$2:C3901,Historico_y_Forms[[#This Row],[Proyecto]],E$2:E3901)</f>
        <v>182</v>
      </c>
    </row>
    <row r="3902" spans="1:10" x14ac:dyDescent="0.25">
      <c r="A3902" s="167">
        <v>45747</v>
      </c>
      <c r="B3902">
        <v>32</v>
      </c>
      <c r="C3902" t="s">
        <v>100</v>
      </c>
      <c r="D3902">
        <v>0</v>
      </c>
      <c r="E3902">
        <v>0</v>
      </c>
      <c r="F3902">
        <v>0</v>
      </c>
      <c r="G3902">
        <f>SUMIF(C$2:C3902,Historico_y_Forms[[#This Row],[Proyecto]],D$2:D3902)</f>
        <v>194</v>
      </c>
      <c r="H3902">
        <f>SUMIF(C$2:C3902,Historico_y_Forms[[#This Row],[Proyecto]],F$2:F3902)</f>
        <v>12</v>
      </c>
      <c r="I390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02">
        <f>SUMIF(C$2:C3902,Historico_y_Forms[[#This Row],[Proyecto]],E$2:E3902)</f>
        <v>182</v>
      </c>
    </row>
    <row r="3903" spans="1:10" x14ac:dyDescent="0.25">
      <c r="A3903" s="167">
        <v>45747</v>
      </c>
      <c r="B3903">
        <v>33</v>
      </c>
      <c r="C3903" t="s">
        <v>101</v>
      </c>
      <c r="D3903">
        <v>1</v>
      </c>
      <c r="E3903">
        <v>0</v>
      </c>
      <c r="F3903">
        <v>0</v>
      </c>
      <c r="G3903">
        <f>SUMIF(C$2:C3903,Historico_y_Forms[[#This Row],[Proyecto]],D$2:D3903)</f>
        <v>207</v>
      </c>
      <c r="H3903">
        <f>SUMIF(C$2:C3903,Historico_y_Forms[[#This Row],[Proyecto]],F$2:F3903)</f>
        <v>25</v>
      </c>
      <c r="I390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03">
        <f>SUMIF(C$2:C3903,Historico_y_Forms[[#This Row],[Proyecto]],E$2:E3903)</f>
        <v>182</v>
      </c>
    </row>
    <row r="3904" spans="1:10" x14ac:dyDescent="0.25">
      <c r="A3904" s="167">
        <v>45747</v>
      </c>
      <c r="B3904">
        <v>34</v>
      </c>
      <c r="C3904" t="s">
        <v>102</v>
      </c>
      <c r="D3904">
        <v>0</v>
      </c>
      <c r="E3904">
        <v>0</v>
      </c>
      <c r="F3904">
        <v>0</v>
      </c>
      <c r="G3904">
        <f>SUMIF(C$2:C3904,Historico_y_Forms[[#This Row],[Proyecto]],D$2:D3904)</f>
        <v>210</v>
      </c>
      <c r="H3904">
        <f>SUMIF(C$2:C3904,Historico_y_Forms[[#This Row],[Proyecto]],F$2:F3904)</f>
        <v>27</v>
      </c>
      <c r="I390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04">
        <f>SUMIF(C$2:C3904,Historico_y_Forms[[#This Row],[Proyecto]],E$2:E3904)</f>
        <v>184</v>
      </c>
    </row>
    <row r="3905" spans="1:10" x14ac:dyDescent="0.25">
      <c r="A3905" s="167">
        <v>45747</v>
      </c>
      <c r="B3905">
        <v>29</v>
      </c>
      <c r="C3905" t="s">
        <v>32</v>
      </c>
      <c r="D3905">
        <v>1</v>
      </c>
      <c r="E3905">
        <v>6</v>
      </c>
      <c r="F3905">
        <v>1</v>
      </c>
      <c r="G3905">
        <f>SUMIF(C$2:C3905,Historico_y_Forms[[#This Row],[Proyecto]],D$2:D3905)</f>
        <v>108</v>
      </c>
      <c r="H3905">
        <f>SUMIF(C$2:C3905,Historico_y_Forms[[#This Row],[Proyecto]],F$2:F3905)</f>
        <v>6</v>
      </c>
      <c r="I3905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3905">
        <f>SUMIF(C$2:C3905,Historico_y_Forms[[#This Row],[Proyecto]],E$2:E3905)</f>
        <v>120</v>
      </c>
    </row>
    <row r="3906" spans="1:10" x14ac:dyDescent="0.25">
      <c r="A3906" s="167">
        <v>45747</v>
      </c>
      <c r="B3906">
        <v>30</v>
      </c>
      <c r="C3906" t="s">
        <v>33</v>
      </c>
      <c r="D3906">
        <v>5</v>
      </c>
      <c r="E3906">
        <v>6</v>
      </c>
      <c r="F3906">
        <v>2</v>
      </c>
      <c r="G3906">
        <f>SUMIF(C$2:C3906,Historico_y_Forms[[#This Row],[Proyecto]],D$2:D3906)</f>
        <v>104</v>
      </c>
      <c r="H3906">
        <f>SUMIF(C$2:C3906,Historico_y_Forms[[#This Row],[Proyecto]],F$2:F3906)</f>
        <v>11</v>
      </c>
      <c r="I3906">
        <f>VLOOKUP(Historico_y_Forms[[#This Row],[Proyecto]],Dim_Proyectos[[#All],[Proyecto]:[Fecha de terminacion]],5,0)-Historico_y_Forms[[#This Row],[Ventas acumuladas]]+Historico_y_Forms[[#This Row],[Desistimientos acumulados]]</f>
        <v>63</v>
      </c>
      <c r="J3906">
        <f>SUMIF(C$2:C3906,Historico_y_Forms[[#This Row],[Proyecto]],E$2:E3906)</f>
        <v>138</v>
      </c>
    </row>
    <row r="3907" spans="1:10" x14ac:dyDescent="0.25">
      <c r="A3907" s="167">
        <v>45747</v>
      </c>
      <c r="B3907">
        <v>9</v>
      </c>
      <c r="C3907" t="s">
        <v>130</v>
      </c>
      <c r="D3907">
        <v>5</v>
      </c>
      <c r="E3907">
        <v>7</v>
      </c>
      <c r="F3907">
        <v>0</v>
      </c>
      <c r="G3907">
        <f>SUMIF(C$2:C3907,Historico_y_Forms[[#This Row],[Proyecto]],D$2:D3907)</f>
        <v>289</v>
      </c>
      <c r="H3907">
        <f>SUMIF(C$2:C3907,Historico_y_Forms[[#This Row],[Proyecto]],F$2:F3907)</f>
        <v>23</v>
      </c>
      <c r="I3907">
        <f>VLOOKUP(Historico_y_Forms[[#This Row],[Proyecto]],Dim_Proyectos[[#All],[Proyecto]:[Fecha de terminacion]],5,0)-Historico_y_Forms[[#This Row],[Ventas acumuladas]]+Historico_y_Forms[[#This Row],[Desistimientos acumulados]]</f>
        <v>82</v>
      </c>
      <c r="J3907">
        <f>SUMIF(C$2:C3907,Historico_y_Forms[[#This Row],[Proyecto]],E$2:E3907)</f>
        <v>333</v>
      </c>
    </row>
    <row r="3908" spans="1:10" x14ac:dyDescent="0.25">
      <c r="A3908" s="167">
        <v>45747</v>
      </c>
      <c r="B3908">
        <v>35</v>
      </c>
      <c r="C3908" t="s">
        <v>144</v>
      </c>
      <c r="D3908">
        <v>7</v>
      </c>
      <c r="E3908">
        <v>0</v>
      </c>
      <c r="F3908">
        <v>0</v>
      </c>
      <c r="G3908">
        <f>SUMIF(C$2:C3908,Historico_y_Forms[[#This Row],[Proyecto]],D$2:D3908)</f>
        <v>172</v>
      </c>
      <c r="H3908">
        <f>SUMIF(C$2:C3908,Historico_y_Forms[[#This Row],[Proyecto]],F$2:F3908)</f>
        <v>31</v>
      </c>
      <c r="I3908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908">
        <f>SUMIF(C$2:C3908,Historico_y_Forms[[#This Row],[Proyecto]],E$2:E3908)</f>
        <v>150</v>
      </c>
    </row>
    <row r="3909" spans="1:10" x14ac:dyDescent="0.25">
      <c r="A3909" s="167">
        <v>45747</v>
      </c>
      <c r="B3909">
        <v>42</v>
      </c>
      <c r="C3909" t="s">
        <v>151</v>
      </c>
      <c r="D3909">
        <v>0</v>
      </c>
      <c r="E3909">
        <v>0</v>
      </c>
      <c r="F3909">
        <v>0</v>
      </c>
      <c r="G3909">
        <f>SUMIF(C$2:C3909,Historico_y_Forms[[#This Row],[Proyecto]],D$2:D3909)</f>
        <v>321</v>
      </c>
      <c r="H3909">
        <f>SUMIF(C$2:C3909,Historico_y_Forms[[#This Row],[Proyecto]],F$2:F3909)</f>
        <v>15</v>
      </c>
      <c r="I390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909">
        <f>SUMIF(C$2:C3909,Historico_y_Forms[[#This Row],[Proyecto]],E$2:E3909)</f>
        <v>250</v>
      </c>
    </row>
    <row r="3910" spans="1:10" x14ac:dyDescent="0.25">
      <c r="A3910" s="167">
        <v>45747</v>
      </c>
      <c r="B3910">
        <v>39</v>
      </c>
      <c r="C3910" t="s">
        <v>178</v>
      </c>
      <c r="D3910">
        <v>0</v>
      </c>
      <c r="E3910">
        <v>0</v>
      </c>
      <c r="F3910">
        <v>0</v>
      </c>
      <c r="G3910">
        <f>SUMIF(C$2:C3910,Historico_y_Forms[[#This Row],[Proyecto]],D$2:D3910)</f>
        <v>184</v>
      </c>
      <c r="H3910">
        <f>SUMIF(C$2:C3910,Historico_y_Forms[[#This Row],[Proyecto]],F$2:F3910)</f>
        <v>12</v>
      </c>
      <c r="I391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10">
        <f>SUMIF(C$2:C3910,Historico_y_Forms[[#This Row],[Proyecto]],E$2:E3910)</f>
        <v>149</v>
      </c>
    </row>
    <row r="3911" spans="1:10" x14ac:dyDescent="0.25">
      <c r="A3911" s="167">
        <v>45747</v>
      </c>
      <c r="B3911">
        <v>36</v>
      </c>
      <c r="C3911" t="s">
        <v>145</v>
      </c>
      <c r="D3911">
        <v>0</v>
      </c>
      <c r="E3911">
        <v>0</v>
      </c>
      <c r="F3911">
        <v>0</v>
      </c>
      <c r="G3911">
        <f>SUMIF(C$2:C3911,Historico_y_Forms[[#This Row],[Proyecto]],D$2:D3911)</f>
        <v>243</v>
      </c>
      <c r="H3911">
        <f>SUMIF(C$2:C3911,Historico_y_Forms[[#This Row],[Proyecto]],F$2:F3911)</f>
        <v>11</v>
      </c>
      <c r="I391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911">
        <f>SUMIF(C$2:C3911,Historico_y_Forms[[#This Row],[Proyecto]],E$2:E3911)</f>
        <v>240</v>
      </c>
    </row>
    <row r="3912" spans="1:10" x14ac:dyDescent="0.25">
      <c r="A3912" s="167">
        <v>45747</v>
      </c>
      <c r="B3912">
        <v>43</v>
      </c>
      <c r="C3912" t="s">
        <v>153</v>
      </c>
      <c r="D3912">
        <v>0</v>
      </c>
      <c r="E3912">
        <v>0</v>
      </c>
      <c r="F3912">
        <v>0</v>
      </c>
      <c r="G3912">
        <f>SUMIF(C$2:C3912,Historico_y_Forms[[#This Row],[Proyecto]],D$2:D3912)</f>
        <v>89</v>
      </c>
      <c r="H3912">
        <f>SUMIF(C$2:C3912,Historico_y_Forms[[#This Row],[Proyecto]],F$2:F3912)</f>
        <v>6</v>
      </c>
      <c r="I391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12">
        <f>SUMIF(C$2:C3912,Historico_y_Forms[[#This Row],[Proyecto]],E$2:E3912)</f>
        <v>24</v>
      </c>
    </row>
    <row r="3913" spans="1:10" x14ac:dyDescent="0.25">
      <c r="A3913" s="167">
        <v>45747</v>
      </c>
      <c r="B3913">
        <v>21</v>
      </c>
      <c r="C3913" t="s">
        <v>139</v>
      </c>
      <c r="D3913">
        <v>0</v>
      </c>
      <c r="E3913">
        <v>0</v>
      </c>
      <c r="F3913">
        <v>0</v>
      </c>
      <c r="G3913">
        <f>SUMIF(C$2:C3913,Historico_y_Forms[[#This Row],[Proyecto]],D$2:D3913)</f>
        <v>89</v>
      </c>
      <c r="H3913">
        <f>SUMIF(C$2:C3913,Historico_y_Forms[[#This Row],[Proyecto]],F$2:F3913)</f>
        <v>9</v>
      </c>
      <c r="I3913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13">
        <f>SUMIF(C$2:C3913,Historico_y_Forms[[#This Row],[Proyecto]],E$2:E3913)</f>
        <v>86</v>
      </c>
    </row>
    <row r="3914" spans="1:10" x14ac:dyDescent="0.25">
      <c r="A3914" s="167">
        <v>45747</v>
      </c>
      <c r="B3914">
        <v>2</v>
      </c>
      <c r="C3914" t="s">
        <v>51</v>
      </c>
      <c r="D3914">
        <v>1</v>
      </c>
      <c r="E3914">
        <v>0</v>
      </c>
      <c r="F3914">
        <v>1</v>
      </c>
      <c r="G3914">
        <f>SUMIF(C$2:C3914,Historico_y_Forms[[#This Row],[Proyecto]],D$2:D3914)</f>
        <v>389</v>
      </c>
      <c r="H3914">
        <f>SUMIF(C$2:C3914,Historico_y_Forms[[#This Row],[Proyecto]],F$2:F3914)</f>
        <v>162</v>
      </c>
      <c r="I391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14">
        <f>SUMIF(C$2:C3914,Historico_y_Forms[[#This Row],[Proyecto]],E$2:E3914)</f>
        <v>228</v>
      </c>
    </row>
    <row r="3915" spans="1:10" x14ac:dyDescent="0.25">
      <c r="A3915" s="167">
        <v>45747</v>
      </c>
      <c r="B3915">
        <v>3</v>
      </c>
      <c r="C3915" t="s">
        <v>52</v>
      </c>
      <c r="D3915">
        <v>3</v>
      </c>
      <c r="E3915">
        <v>0</v>
      </c>
      <c r="F3915">
        <v>4</v>
      </c>
      <c r="G3915">
        <f>SUMIF(C$2:C3915,Historico_y_Forms[[#This Row],[Proyecto]],D$2:D3915)</f>
        <v>460</v>
      </c>
      <c r="H3915">
        <f>SUMIF(C$2:C3915,Historico_y_Forms[[#This Row],[Proyecto]],F$2:F3915)</f>
        <v>109</v>
      </c>
      <c r="I3915">
        <f>VLOOKUP(Historico_y_Forms[[#This Row],[Proyecto]],Dim_Proyectos[[#All],[Proyecto]:[Fecha de terminacion]],5,0)-Historico_y_Forms[[#This Row],[Ventas acumuladas]]+Historico_y_Forms[[#This Row],[Desistimientos acumulados]]</f>
        <v>21</v>
      </c>
      <c r="J3915">
        <f>SUMIF(C$2:C3915,Historico_y_Forms[[#This Row],[Proyecto]],E$2:E3915)</f>
        <v>372</v>
      </c>
    </row>
    <row r="3916" spans="1:10" x14ac:dyDescent="0.25">
      <c r="A3916" s="167">
        <v>45747</v>
      </c>
      <c r="B3916">
        <v>1</v>
      </c>
      <c r="C3916" t="s">
        <v>50</v>
      </c>
      <c r="D3916">
        <v>0</v>
      </c>
      <c r="E3916">
        <v>0</v>
      </c>
      <c r="F3916">
        <v>0</v>
      </c>
      <c r="G3916">
        <f>SUMIF(C$2:C3916,Historico_y_Forms[[#This Row],[Proyecto]],D$2:D3916)</f>
        <v>616</v>
      </c>
      <c r="H3916">
        <f>SUMIF(C$2:C3916,Historico_y_Forms[[#This Row],[Proyecto]],F$2:F3916)</f>
        <v>124</v>
      </c>
      <c r="I39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16">
        <f>SUMIF(C$2:C3916,Historico_y_Forms[[#This Row],[Proyecto]],E$2:E3916)</f>
        <v>492</v>
      </c>
    </row>
    <row r="3917" spans="1:10" x14ac:dyDescent="0.25">
      <c r="A3917" s="167">
        <v>45777</v>
      </c>
      <c r="B3917">
        <v>22</v>
      </c>
      <c r="C3917" t="s">
        <v>140</v>
      </c>
      <c r="D3917">
        <v>0</v>
      </c>
      <c r="E3917">
        <v>0</v>
      </c>
      <c r="F3917">
        <v>0</v>
      </c>
      <c r="G3917">
        <f>SUMIF(C$2:C3917,Historico_y_Forms[[#This Row],[Proyecto]],D$2:D3917)</f>
        <v>42</v>
      </c>
      <c r="H3917">
        <f>SUMIF(C$2:C3917,Historico_y_Forms[[#This Row],[Proyecto]],F$2:F3917)</f>
        <v>42</v>
      </c>
      <c r="I391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917">
        <f>SUMIF(C$2:C3917,Historico_y_Forms[[#This Row],[Proyecto]],E$2:E3917)</f>
        <v>72</v>
      </c>
    </row>
    <row r="3918" spans="1:10" x14ac:dyDescent="0.25">
      <c r="A3918" s="167">
        <v>45777</v>
      </c>
      <c r="B3918">
        <v>16</v>
      </c>
      <c r="C3918" t="s">
        <v>136</v>
      </c>
      <c r="D3918">
        <v>0</v>
      </c>
      <c r="E3918">
        <v>0</v>
      </c>
      <c r="F3918">
        <v>0</v>
      </c>
      <c r="G3918">
        <f>SUMIF(C$2:C3918,Historico_y_Forms[[#This Row],[Proyecto]],D$2:D3918)</f>
        <v>32</v>
      </c>
      <c r="H3918">
        <f>SUMIF(C$2:C3918,Historico_y_Forms[[#This Row],[Proyecto]],F$2:F3918)</f>
        <v>1</v>
      </c>
      <c r="I391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918">
        <f>SUMIF(C$2:C3918,Historico_y_Forms[[#This Row],[Proyecto]],E$2:E3918)</f>
        <v>46</v>
      </c>
    </row>
    <row r="3919" spans="1:10" x14ac:dyDescent="0.25">
      <c r="A3919" s="167">
        <v>45777</v>
      </c>
      <c r="B3919">
        <v>17</v>
      </c>
      <c r="C3919" t="s">
        <v>137</v>
      </c>
      <c r="D3919">
        <v>0</v>
      </c>
      <c r="E3919">
        <v>0</v>
      </c>
      <c r="F3919">
        <v>0</v>
      </c>
      <c r="G3919">
        <f>SUMIF(C$2:C3919,Historico_y_Forms[[#This Row],[Proyecto]],D$2:D3919)</f>
        <v>19</v>
      </c>
      <c r="H3919">
        <f>SUMIF(C$2:C3919,Historico_y_Forms[[#This Row],[Proyecto]],F$2:F3919)</f>
        <v>0</v>
      </c>
      <c r="I391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919">
        <f>SUMIF(C$2:C3919,Historico_y_Forms[[#This Row],[Proyecto]],E$2:E3919)</f>
        <v>34</v>
      </c>
    </row>
    <row r="3920" spans="1:10" x14ac:dyDescent="0.25">
      <c r="A3920" s="167">
        <v>45777</v>
      </c>
      <c r="B3920">
        <v>11</v>
      </c>
      <c r="C3920" t="s">
        <v>131</v>
      </c>
      <c r="D3920">
        <v>7</v>
      </c>
      <c r="E3920">
        <v>0</v>
      </c>
      <c r="F3920">
        <v>4</v>
      </c>
      <c r="G3920">
        <f>SUMIF(C$2:C3920,Historico_y_Forms[[#This Row],[Proyecto]],D$2:D3920)</f>
        <v>758</v>
      </c>
      <c r="H3920">
        <f>SUMIF(C$2:C3920,Historico_y_Forms[[#This Row],[Proyecto]],F$2:F3920)</f>
        <v>279</v>
      </c>
      <c r="I3920">
        <f>VLOOKUP(Historico_y_Forms[[#This Row],[Proyecto]],Dim_Proyectos[[#All],[Proyecto]:[Fecha de terminacion]],5,0)-Historico_y_Forms[[#This Row],[Ventas acumuladas]]+Historico_y_Forms[[#This Row],[Desistimientos acumulados]]</f>
        <v>134</v>
      </c>
      <c r="J3920">
        <f>SUMIF(C$2:C3920,Historico_y_Forms[[#This Row],[Proyecto]],E$2:E3920)</f>
        <v>613</v>
      </c>
    </row>
    <row r="3921" spans="1:10" x14ac:dyDescent="0.25">
      <c r="A3921" s="167">
        <v>45777</v>
      </c>
      <c r="B3921">
        <v>40</v>
      </c>
      <c r="C3921" t="s">
        <v>149</v>
      </c>
      <c r="D3921">
        <v>0</v>
      </c>
      <c r="E3921">
        <v>0</v>
      </c>
      <c r="F3921">
        <v>0</v>
      </c>
      <c r="G3921">
        <f>SUMIF(C$2:C3921,Historico_y_Forms[[#This Row],[Proyecto]],D$2:D3921)</f>
        <v>396</v>
      </c>
      <c r="H3921">
        <f>SUMIF(C$2:C3921,Historico_y_Forms[[#This Row],[Proyecto]],F$2:F3921)</f>
        <v>0</v>
      </c>
      <c r="I39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21">
        <f>SUMIF(C$2:C3921,Historico_y_Forms[[#This Row],[Proyecto]],E$2:E3921)</f>
        <v>0</v>
      </c>
    </row>
    <row r="3922" spans="1:10" x14ac:dyDescent="0.25">
      <c r="A3922" s="167">
        <v>45777</v>
      </c>
      <c r="B3922">
        <v>12</v>
      </c>
      <c r="C3922" t="s">
        <v>132</v>
      </c>
      <c r="D3922">
        <v>0</v>
      </c>
      <c r="E3922">
        <v>0</v>
      </c>
      <c r="F3922">
        <v>0</v>
      </c>
      <c r="G3922">
        <f>SUMIF(C$2:C3922,Historico_y_Forms[[#This Row],[Proyecto]],D$2:D3922)</f>
        <v>211</v>
      </c>
      <c r="H3922">
        <f>SUMIF(C$2:C3922,Historico_y_Forms[[#This Row],[Proyecto]],F$2:F3922)</f>
        <v>21</v>
      </c>
      <c r="I392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922">
        <f>SUMIF(C$2:C3922,Historico_y_Forms[[#This Row],[Proyecto]],E$2:E3922)</f>
        <v>321</v>
      </c>
    </row>
    <row r="3923" spans="1:10" x14ac:dyDescent="0.25">
      <c r="A3923" s="167">
        <v>45777</v>
      </c>
      <c r="B3923">
        <v>13</v>
      </c>
      <c r="C3923" t="s">
        <v>133</v>
      </c>
      <c r="D3923">
        <v>3</v>
      </c>
      <c r="E3923">
        <v>0</v>
      </c>
      <c r="F3923">
        <v>4</v>
      </c>
      <c r="G3923">
        <f>SUMIF(C$2:C3923,Historico_y_Forms[[#This Row],[Proyecto]],D$2:D3923)</f>
        <v>430</v>
      </c>
      <c r="H3923">
        <f>SUMIF(C$2:C3923,Historico_y_Forms[[#This Row],[Proyecto]],F$2:F3923)</f>
        <v>144</v>
      </c>
      <c r="I3923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3923">
        <f>SUMIF(C$2:C3923,Historico_y_Forms[[#This Row],[Proyecto]],E$2:E3923)</f>
        <v>299</v>
      </c>
    </row>
    <row r="3924" spans="1:10" x14ac:dyDescent="0.25">
      <c r="A3924" s="167">
        <v>45777</v>
      </c>
      <c r="B3924">
        <v>14</v>
      </c>
      <c r="C3924" t="s">
        <v>134</v>
      </c>
      <c r="D3924">
        <v>1</v>
      </c>
      <c r="E3924">
        <v>0</v>
      </c>
      <c r="F3924">
        <v>1</v>
      </c>
      <c r="G3924">
        <f>SUMIF(C$2:C3924,Historico_y_Forms[[#This Row],[Proyecto]],D$2:D3924)</f>
        <v>242</v>
      </c>
      <c r="H3924">
        <f>SUMIF(C$2:C3924,Historico_y_Forms[[#This Row],[Proyecto]],F$2:F3924)</f>
        <v>66</v>
      </c>
      <c r="I3924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3924">
        <f>SUMIF(C$2:C3924,Historico_y_Forms[[#This Row],[Proyecto]],E$2:E3924)</f>
        <v>180</v>
      </c>
    </row>
    <row r="3925" spans="1:10" x14ac:dyDescent="0.25">
      <c r="A3925" s="167">
        <v>45777</v>
      </c>
      <c r="B3925">
        <v>15</v>
      </c>
      <c r="C3925" t="s">
        <v>135</v>
      </c>
      <c r="D3925">
        <v>3</v>
      </c>
      <c r="E3925">
        <v>0</v>
      </c>
      <c r="F3925">
        <v>2</v>
      </c>
      <c r="G3925">
        <f>SUMIF(C$2:C3925,Historico_y_Forms[[#This Row],[Proyecto]],D$2:D3925)</f>
        <v>345</v>
      </c>
      <c r="H3925">
        <f>SUMIF(C$2:C3925,Historico_y_Forms[[#This Row],[Proyecto]],F$2:F3925)</f>
        <v>44</v>
      </c>
      <c r="I3925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925">
        <f>SUMIF(C$2:C3925,Historico_y_Forms[[#This Row],[Proyecto]],E$2:E3925)</f>
        <v>304</v>
      </c>
    </row>
    <row r="3926" spans="1:10" x14ac:dyDescent="0.25">
      <c r="A3926" s="167">
        <v>45777</v>
      </c>
      <c r="B3926">
        <v>41</v>
      </c>
      <c r="C3926" t="s">
        <v>150</v>
      </c>
      <c r="D3926">
        <v>0</v>
      </c>
      <c r="E3926">
        <v>0</v>
      </c>
      <c r="F3926">
        <v>0</v>
      </c>
      <c r="G3926">
        <f>SUMIF(C$2:C3926,Historico_y_Forms[[#This Row],[Proyecto]],D$2:D3926)</f>
        <v>158</v>
      </c>
      <c r="H3926">
        <f>SUMIF(C$2:C3926,Historico_y_Forms[[#This Row],[Proyecto]],F$2:F3926)</f>
        <v>2</v>
      </c>
      <c r="I392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26">
        <f>SUMIF(C$2:C3926,Historico_y_Forms[[#This Row],[Proyecto]],E$2:E3926)</f>
        <v>156</v>
      </c>
    </row>
    <row r="3927" spans="1:10" x14ac:dyDescent="0.25">
      <c r="A3927" s="167">
        <v>45777</v>
      </c>
      <c r="B3927">
        <v>10</v>
      </c>
      <c r="C3927" t="s">
        <v>81</v>
      </c>
      <c r="D3927">
        <v>7</v>
      </c>
      <c r="E3927">
        <v>0</v>
      </c>
      <c r="F3927">
        <v>5</v>
      </c>
      <c r="G3927">
        <f>SUMIF(C$2:C3927,Historico_y_Forms[[#This Row],[Proyecto]],D$2:D3927)</f>
        <v>259</v>
      </c>
      <c r="H3927">
        <f>SUMIF(C$2:C3927,Historico_y_Forms[[#This Row],[Proyecto]],F$2:F3927)</f>
        <v>78</v>
      </c>
      <c r="I3927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927">
        <f>SUMIF(C$2:C3927,Historico_y_Forms[[#This Row],[Proyecto]],E$2:E3927)</f>
        <v>190</v>
      </c>
    </row>
    <row r="3928" spans="1:10" x14ac:dyDescent="0.25">
      <c r="A3928" s="167">
        <v>45777</v>
      </c>
      <c r="B3928">
        <v>23</v>
      </c>
      <c r="C3928" t="s">
        <v>142</v>
      </c>
      <c r="D3928">
        <v>0</v>
      </c>
      <c r="E3928">
        <v>0</v>
      </c>
      <c r="F3928">
        <v>0</v>
      </c>
      <c r="G3928">
        <f>SUMIF(C$2:C3928,Historico_y_Forms[[#This Row],[Proyecto]],D$2:D3928)</f>
        <v>105</v>
      </c>
      <c r="H3928">
        <f>SUMIF(C$2:C3928,Historico_y_Forms[[#This Row],[Proyecto]],F$2:F3928)</f>
        <v>4</v>
      </c>
      <c r="I392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28">
        <f>SUMIF(C$2:C3928,Historico_y_Forms[[#This Row],[Proyecto]],E$2:E3928)</f>
        <v>0</v>
      </c>
    </row>
    <row r="3929" spans="1:10" x14ac:dyDescent="0.25">
      <c r="A3929" s="167">
        <v>45777</v>
      </c>
      <c r="B3929">
        <v>24</v>
      </c>
      <c r="C3929" t="s">
        <v>143</v>
      </c>
      <c r="D3929">
        <v>0</v>
      </c>
      <c r="E3929">
        <v>0</v>
      </c>
      <c r="F3929">
        <v>0</v>
      </c>
      <c r="G3929">
        <f>SUMIF(C$2:C3929,Historico_y_Forms[[#This Row],[Proyecto]],D$2:D3929)</f>
        <v>125</v>
      </c>
      <c r="H3929">
        <f>SUMIF(C$2:C3929,Historico_y_Forms[[#This Row],[Proyecto]],F$2:F3929)</f>
        <v>23</v>
      </c>
      <c r="I392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29">
        <f>SUMIF(C$2:C3929,Historico_y_Forms[[#This Row],[Proyecto]],E$2:E3929)</f>
        <v>102</v>
      </c>
    </row>
    <row r="3930" spans="1:10" x14ac:dyDescent="0.25">
      <c r="A3930" s="167">
        <v>45777</v>
      </c>
      <c r="B3930">
        <v>25</v>
      </c>
      <c r="C3930" t="s">
        <v>92</v>
      </c>
      <c r="D3930">
        <v>4</v>
      </c>
      <c r="E3930">
        <v>3</v>
      </c>
      <c r="F3930">
        <v>0</v>
      </c>
      <c r="G3930">
        <f>SUMIF(C$2:C3930,Historico_y_Forms[[#This Row],[Proyecto]],D$2:D3930)</f>
        <v>107</v>
      </c>
      <c r="H3930">
        <f>SUMIF(C$2:C3930,Historico_y_Forms[[#This Row],[Proyecto]],F$2:F3930)</f>
        <v>7</v>
      </c>
      <c r="I3930">
        <f>VLOOKUP(Historico_y_Forms[[#This Row],[Proyecto]],Dim_Proyectos[[#All],[Proyecto]:[Fecha de terminacion]],5,0)-Historico_y_Forms[[#This Row],[Ventas acumuladas]]+Historico_y_Forms[[#This Row],[Desistimientos acumulados]]</f>
        <v>20</v>
      </c>
      <c r="J3930">
        <f>SUMIF(C$2:C3930,Historico_y_Forms[[#This Row],[Proyecto]],E$2:E3930)</f>
        <v>112</v>
      </c>
    </row>
    <row r="3931" spans="1:10" x14ac:dyDescent="0.25">
      <c r="A3931" s="167">
        <v>45777</v>
      </c>
      <c r="B3931">
        <v>26</v>
      </c>
      <c r="C3931" t="s">
        <v>141</v>
      </c>
      <c r="D3931">
        <v>0</v>
      </c>
      <c r="E3931">
        <v>0</v>
      </c>
      <c r="F3931">
        <v>0</v>
      </c>
      <c r="G3931">
        <f>SUMIF(C$2:C3931,Historico_y_Forms[[#This Row],[Proyecto]],D$2:D3931)</f>
        <v>123</v>
      </c>
      <c r="H3931">
        <f>SUMIF(C$2:C3931,Historico_y_Forms[[#This Row],[Proyecto]],F$2:F3931)</f>
        <v>3</v>
      </c>
      <c r="I393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1">
        <f>SUMIF(C$2:C3931,Historico_y_Forms[[#This Row],[Proyecto]],E$2:E3931)</f>
        <v>120</v>
      </c>
    </row>
    <row r="3932" spans="1:10" x14ac:dyDescent="0.25">
      <c r="A3932" s="167">
        <v>45777</v>
      </c>
      <c r="B3932">
        <v>7</v>
      </c>
      <c r="C3932" t="s">
        <v>128</v>
      </c>
      <c r="D3932">
        <v>0</v>
      </c>
      <c r="E3932">
        <v>0</v>
      </c>
      <c r="F3932">
        <v>0</v>
      </c>
      <c r="G3932">
        <f>SUMIF(C$2:C3932,Historico_y_Forms[[#This Row],[Proyecto]],D$2:D3932)</f>
        <v>186</v>
      </c>
      <c r="H3932">
        <f>SUMIF(C$2:C3932,Historico_y_Forms[[#This Row],[Proyecto]],F$2:F3932)</f>
        <v>26</v>
      </c>
      <c r="I393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2">
        <f>SUMIF(C$2:C3932,Historico_y_Forms[[#This Row],[Proyecto]],E$2:E3932)</f>
        <v>160</v>
      </c>
    </row>
    <row r="3933" spans="1:10" x14ac:dyDescent="0.25">
      <c r="A3933" s="167">
        <v>45777</v>
      </c>
      <c r="B3933">
        <v>27</v>
      </c>
      <c r="C3933" t="s">
        <v>30</v>
      </c>
      <c r="D3933">
        <v>6</v>
      </c>
      <c r="E3933">
        <v>4</v>
      </c>
      <c r="F3933">
        <v>0</v>
      </c>
      <c r="G3933">
        <f>SUMIF(C$2:C3933,Historico_y_Forms[[#This Row],[Proyecto]],D$2:D3933)</f>
        <v>97</v>
      </c>
      <c r="H3933">
        <f>SUMIF(C$2:C3933,Historico_y_Forms[[#This Row],[Proyecto]],F$2:F3933)</f>
        <v>6</v>
      </c>
      <c r="I3933">
        <f>VLOOKUP(Historico_y_Forms[[#This Row],[Proyecto]],Dim_Proyectos[[#All],[Proyecto]:[Fecha de terminacion]],5,0)-Historico_y_Forms[[#This Row],[Ventas acumuladas]]+Historico_y_Forms[[#This Row],[Desistimientos acumulados]]</f>
        <v>39</v>
      </c>
      <c r="J3933">
        <f>SUMIF(C$2:C3933,Historico_y_Forms[[#This Row],[Proyecto]],E$2:E3933)</f>
        <v>91</v>
      </c>
    </row>
    <row r="3934" spans="1:10" x14ac:dyDescent="0.25">
      <c r="A3934" s="167">
        <v>45777</v>
      </c>
      <c r="B3934">
        <v>28</v>
      </c>
      <c r="C3934" t="s">
        <v>31</v>
      </c>
      <c r="D3934">
        <v>0</v>
      </c>
      <c r="E3934">
        <v>0</v>
      </c>
      <c r="F3934">
        <v>0</v>
      </c>
      <c r="G3934">
        <f>SUMIF(C$2:C3934,Historico_y_Forms[[#This Row],[Proyecto]],D$2:D3934)</f>
        <v>28</v>
      </c>
      <c r="H3934">
        <f>SUMIF(C$2:C3934,Historico_y_Forms[[#This Row],[Proyecto]],F$2:F3934)</f>
        <v>2</v>
      </c>
      <c r="I3934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934">
        <f>SUMIF(C$2:C3934,Historico_y_Forms[[#This Row],[Proyecto]],E$2:E3934)</f>
        <v>26</v>
      </c>
    </row>
    <row r="3935" spans="1:10" x14ac:dyDescent="0.25">
      <c r="A3935" s="167">
        <v>45777</v>
      </c>
      <c r="B3935">
        <v>44</v>
      </c>
      <c r="C3935" t="s">
        <v>154</v>
      </c>
      <c r="D3935">
        <v>0</v>
      </c>
      <c r="E3935">
        <v>0</v>
      </c>
      <c r="F3935">
        <v>0</v>
      </c>
      <c r="G3935">
        <f>SUMIF(C$2:C3935,Historico_y_Forms[[#This Row],[Proyecto]],D$2:D3935)</f>
        <v>100</v>
      </c>
      <c r="H3935">
        <f>SUMIF(C$2:C3935,Historico_y_Forms[[#This Row],[Proyecto]],F$2:F3935)</f>
        <v>11</v>
      </c>
      <c r="I393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935">
        <f>SUMIF(C$2:C3935,Historico_y_Forms[[#This Row],[Proyecto]],E$2:E3935)</f>
        <v>96</v>
      </c>
    </row>
    <row r="3936" spans="1:10" x14ac:dyDescent="0.25">
      <c r="A3936" s="167">
        <v>45777</v>
      </c>
      <c r="B3936">
        <v>37</v>
      </c>
      <c r="C3936" t="s">
        <v>146</v>
      </c>
      <c r="D3936">
        <v>0</v>
      </c>
      <c r="E3936">
        <v>0</v>
      </c>
      <c r="F3936">
        <v>0</v>
      </c>
      <c r="G3936">
        <f>SUMIF(C$2:C3936,Historico_y_Forms[[#This Row],[Proyecto]],D$2:D3936)</f>
        <v>195</v>
      </c>
      <c r="H3936">
        <f>SUMIF(C$2:C3936,Historico_y_Forms[[#This Row],[Proyecto]],F$2:F3936)</f>
        <v>1</v>
      </c>
      <c r="I393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36">
        <f>SUMIF(C$2:C3936,Historico_y_Forms[[#This Row],[Proyecto]],E$2:E3936)</f>
        <v>196</v>
      </c>
    </row>
    <row r="3937" spans="1:10" x14ac:dyDescent="0.25">
      <c r="A3937" s="167">
        <v>45777</v>
      </c>
      <c r="B3937">
        <v>6</v>
      </c>
      <c r="C3937" t="s">
        <v>127</v>
      </c>
      <c r="D3937">
        <v>0</v>
      </c>
      <c r="E3937">
        <v>0</v>
      </c>
      <c r="F3937">
        <v>0</v>
      </c>
      <c r="G3937">
        <f>SUMIF(C$2:C3937,Historico_y_Forms[[#This Row],[Proyecto]],D$2:D3937)</f>
        <v>224</v>
      </c>
      <c r="H3937">
        <f>SUMIF(C$2:C3937,Historico_y_Forms[[#This Row],[Proyecto]],F$2:F3937)</f>
        <v>44</v>
      </c>
      <c r="I39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7">
        <f>SUMIF(C$2:C3937,Historico_y_Forms[[#This Row],[Proyecto]],E$2:E3937)</f>
        <v>180</v>
      </c>
    </row>
    <row r="3938" spans="1:10" x14ac:dyDescent="0.25">
      <c r="A3938" s="167">
        <v>45777</v>
      </c>
      <c r="B3938">
        <v>5</v>
      </c>
      <c r="C3938" t="s">
        <v>125</v>
      </c>
      <c r="D3938">
        <v>0</v>
      </c>
      <c r="E3938">
        <v>0</v>
      </c>
      <c r="F3938">
        <v>0</v>
      </c>
      <c r="G3938">
        <f>SUMIF(C$2:C3938,Historico_y_Forms[[#This Row],[Proyecto]],D$2:D3938)</f>
        <v>247</v>
      </c>
      <c r="H3938">
        <f>SUMIF(C$2:C3938,Historico_y_Forms[[#This Row],[Proyecto]],F$2:F3938)</f>
        <v>31</v>
      </c>
      <c r="I39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38">
        <f>SUMIF(C$2:C3938,Historico_y_Forms[[#This Row],[Proyecto]],E$2:E3938)</f>
        <v>216</v>
      </c>
    </row>
    <row r="3939" spans="1:10" x14ac:dyDescent="0.25">
      <c r="A3939" s="167">
        <v>45777</v>
      </c>
      <c r="B3939">
        <v>38</v>
      </c>
      <c r="C3939" t="s">
        <v>147</v>
      </c>
      <c r="D3939">
        <v>0</v>
      </c>
      <c r="E3939">
        <v>0</v>
      </c>
      <c r="F3939">
        <v>0</v>
      </c>
      <c r="G3939">
        <f>SUMIF(C$2:C3939,Historico_y_Forms[[#This Row],[Proyecto]],D$2:D3939)</f>
        <v>196</v>
      </c>
      <c r="H3939">
        <f>SUMIF(C$2:C3939,Historico_y_Forms[[#This Row],[Proyecto]],F$2:F3939)</f>
        <v>5</v>
      </c>
      <c r="I39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39">
        <f>SUMIF(C$2:C3939,Historico_y_Forms[[#This Row],[Proyecto]],E$2:E3939)</f>
        <v>0</v>
      </c>
    </row>
    <row r="3940" spans="1:10" x14ac:dyDescent="0.25">
      <c r="A3940" s="167">
        <v>45777</v>
      </c>
      <c r="B3940">
        <v>4</v>
      </c>
      <c r="C3940" t="s">
        <v>126</v>
      </c>
      <c r="D3940">
        <v>0</v>
      </c>
      <c r="E3940">
        <v>0</v>
      </c>
      <c r="F3940">
        <v>0</v>
      </c>
      <c r="G3940">
        <f>SUMIF(C$2:C3940,Historico_y_Forms[[#This Row],[Proyecto]],D$2:D3940)</f>
        <v>289</v>
      </c>
      <c r="H3940">
        <f>SUMIF(C$2:C3940,Historico_y_Forms[[#This Row],[Proyecto]],F$2:F3940)</f>
        <v>49</v>
      </c>
      <c r="I394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0">
        <f>SUMIF(C$2:C3940,Historico_y_Forms[[#This Row],[Proyecto]],E$2:E3940)</f>
        <v>8791</v>
      </c>
    </row>
    <row r="3941" spans="1:10" x14ac:dyDescent="0.25">
      <c r="A3941" s="167">
        <v>45777</v>
      </c>
      <c r="B3941">
        <v>8</v>
      </c>
      <c r="C3941" t="s">
        <v>77</v>
      </c>
      <c r="D3941">
        <v>0</v>
      </c>
      <c r="E3941">
        <v>0</v>
      </c>
      <c r="F3941">
        <v>0</v>
      </c>
      <c r="G3941">
        <f>SUMIF(C$2:C3941,Historico_y_Forms[[#This Row],[Proyecto]],D$2:D3941)</f>
        <v>203</v>
      </c>
      <c r="H3941">
        <f>SUMIF(C$2:C3941,Historico_y_Forms[[#This Row],[Proyecto]],F$2:F3941)</f>
        <v>42</v>
      </c>
      <c r="I3941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941">
        <f>SUMIF(C$2:C3941,Historico_y_Forms[[#This Row],[Proyecto]],E$2:E3941)</f>
        <v>168</v>
      </c>
    </row>
    <row r="3942" spans="1:10" x14ac:dyDescent="0.25">
      <c r="A3942" s="167">
        <v>45777</v>
      </c>
      <c r="B3942">
        <v>18</v>
      </c>
      <c r="C3942" t="s">
        <v>152</v>
      </c>
      <c r="D3942">
        <v>0</v>
      </c>
      <c r="E3942">
        <v>0</v>
      </c>
      <c r="F3942">
        <v>0</v>
      </c>
      <c r="G3942">
        <f>SUMIF(C$2:C3942,Historico_y_Forms[[#This Row],[Proyecto]],D$2:D3942)</f>
        <v>174</v>
      </c>
      <c r="H3942">
        <f>SUMIF(C$2:C3942,Historico_y_Forms[[#This Row],[Proyecto]],F$2:F3942)</f>
        <v>10</v>
      </c>
      <c r="I394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42">
        <f>SUMIF(C$2:C3942,Historico_y_Forms[[#This Row],[Proyecto]],E$2:E3942)</f>
        <v>176</v>
      </c>
    </row>
    <row r="3943" spans="1:10" x14ac:dyDescent="0.25">
      <c r="A3943" s="167">
        <v>45777</v>
      </c>
      <c r="B3943">
        <v>19</v>
      </c>
      <c r="C3943" t="s">
        <v>138</v>
      </c>
      <c r="D3943">
        <v>0</v>
      </c>
      <c r="E3943">
        <v>0</v>
      </c>
      <c r="F3943">
        <v>0</v>
      </c>
      <c r="G3943">
        <f>SUMIF(C$2:C3943,Historico_y_Forms[[#This Row],[Proyecto]],D$2:D3943)</f>
        <v>202</v>
      </c>
      <c r="H3943">
        <f>SUMIF(C$2:C3943,Historico_y_Forms[[#This Row],[Proyecto]],F$2:F3943)</f>
        <v>26</v>
      </c>
      <c r="I394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3">
        <f>SUMIF(C$2:C3943,Historico_y_Forms[[#This Row],[Proyecto]],E$2:E3943)</f>
        <v>176</v>
      </c>
    </row>
    <row r="3944" spans="1:10" x14ac:dyDescent="0.25">
      <c r="A3944" s="167">
        <v>45777</v>
      </c>
      <c r="B3944">
        <v>20</v>
      </c>
      <c r="C3944" t="s">
        <v>88</v>
      </c>
      <c r="D3944">
        <v>0</v>
      </c>
      <c r="E3944">
        <v>0</v>
      </c>
      <c r="F3944">
        <v>0</v>
      </c>
      <c r="G3944">
        <f>SUMIF(C$2:C3944,Historico_y_Forms[[#This Row],[Proyecto]],D$2:D3944)</f>
        <v>237</v>
      </c>
      <c r="H3944">
        <f>SUMIF(C$2:C3944,Historico_y_Forms[[#This Row],[Proyecto]],F$2:F3944)</f>
        <v>62</v>
      </c>
      <c r="I394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944">
        <f>SUMIF(C$2:C3944,Historico_y_Forms[[#This Row],[Proyecto]],E$2:E3944)</f>
        <v>180</v>
      </c>
    </row>
    <row r="3945" spans="1:10" x14ac:dyDescent="0.25">
      <c r="A3945" s="167">
        <v>45777</v>
      </c>
      <c r="B3945">
        <v>45</v>
      </c>
      <c r="C3945" t="s">
        <v>155</v>
      </c>
      <c r="D3945">
        <v>0</v>
      </c>
      <c r="E3945">
        <v>0</v>
      </c>
      <c r="F3945">
        <v>0</v>
      </c>
      <c r="G3945">
        <f>SUMIF(C$2:C3945,Historico_y_Forms[[#This Row],[Proyecto]],D$2:D3945)</f>
        <v>133</v>
      </c>
      <c r="H3945">
        <f>SUMIF(C$2:C3945,Historico_y_Forms[[#This Row],[Proyecto]],F$2:F3945)</f>
        <v>2</v>
      </c>
      <c r="I394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945">
        <f>SUMIF(C$2:C3945,Historico_y_Forms[[#This Row],[Proyecto]],E$2:E3945)</f>
        <v>0</v>
      </c>
    </row>
    <row r="3946" spans="1:10" x14ac:dyDescent="0.25">
      <c r="A3946" s="167">
        <v>45777</v>
      </c>
      <c r="B3946">
        <v>31</v>
      </c>
      <c r="C3946" t="s">
        <v>97</v>
      </c>
      <c r="D3946">
        <v>0</v>
      </c>
      <c r="E3946">
        <v>0</v>
      </c>
      <c r="F3946">
        <v>0</v>
      </c>
      <c r="G3946">
        <f>SUMIF(C$2:C3946,Historico_y_Forms[[#This Row],[Proyecto]],D$2:D3946)</f>
        <v>191</v>
      </c>
      <c r="H3946">
        <f>SUMIF(C$2:C3946,Historico_y_Forms[[#This Row],[Proyecto]],F$2:F3946)</f>
        <v>9</v>
      </c>
      <c r="I394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6">
        <f>SUMIF(C$2:C3946,Historico_y_Forms[[#This Row],[Proyecto]],E$2:E3946)</f>
        <v>182</v>
      </c>
    </row>
    <row r="3947" spans="1:10" x14ac:dyDescent="0.25">
      <c r="A3947" s="167">
        <v>45777</v>
      </c>
      <c r="B3947">
        <v>32</v>
      </c>
      <c r="C3947" t="s">
        <v>100</v>
      </c>
      <c r="D3947">
        <v>0</v>
      </c>
      <c r="E3947">
        <v>0</v>
      </c>
      <c r="F3947">
        <v>0</v>
      </c>
      <c r="G3947">
        <f>SUMIF(C$2:C3947,Historico_y_Forms[[#This Row],[Proyecto]],D$2:D3947)</f>
        <v>194</v>
      </c>
      <c r="H3947">
        <f>SUMIF(C$2:C3947,Historico_y_Forms[[#This Row],[Proyecto]],F$2:F3947)</f>
        <v>12</v>
      </c>
      <c r="I394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7">
        <f>SUMIF(C$2:C3947,Historico_y_Forms[[#This Row],[Proyecto]],E$2:E3947)</f>
        <v>182</v>
      </c>
    </row>
    <row r="3948" spans="1:10" x14ac:dyDescent="0.25">
      <c r="A3948" s="167">
        <v>45777</v>
      </c>
      <c r="B3948">
        <v>33</v>
      </c>
      <c r="C3948" t="s">
        <v>101</v>
      </c>
      <c r="D3948">
        <v>0</v>
      </c>
      <c r="E3948">
        <v>0</v>
      </c>
      <c r="F3948">
        <v>0</v>
      </c>
      <c r="G3948">
        <f>SUMIF(C$2:C3948,Historico_y_Forms[[#This Row],[Proyecto]],D$2:D3948)</f>
        <v>207</v>
      </c>
      <c r="H3948">
        <f>SUMIF(C$2:C3948,Historico_y_Forms[[#This Row],[Proyecto]],F$2:F3948)</f>
        <v>25</v>
      </c>
      <c r="I394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8">
        <f>SUMIF(C$2:C3948,Historico_y_Forms[[#This Row],[Proyecto]],E$2:E3948)</f>
        <v>182</v>
      </c>
    </row>
    <row r="3949" spans="1:10" x14ac:dyDescent="0.25">
      <c r="A3949" s="167">
        <v>45777</v>
      </c>
      <c r="B3949">
        <v>34</v>
      </c>
      <c r="C3949" t="s">
        <v>102</v>
      </c>
      <c r="D3949">
        <v>1</v>
      </c>
      <c r="E3949">
        <v>0</v>
      </c>
      <c r="F3949">
        <v>0</v>
      </c>
      <c r="G3949">
        <f>SUMIF(C$2:C3949,Historico_y_Forms[[#This Row],[Proyecto]],D$2:D3949)</f>
        <v>211</v>
      </c>
      <c r="H3949">
        <f>SUMIF(C$2:C3949,Historico_y_Forms[[#This Row],[Proyecto]],F$2:F3949)</f>
        <v>27</v>
      </c>
      <c r="I39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49">
        <f>SUMIF(C$2:C3949,Historico_y_Forms[[#This Row],[Proyecto]],E$2:E3949)</f>
        <v>184</v>
      </c>
    </row>
    <row r="3950" spans="1:10" x14ac:dyDescent="0.25">
      <c r="A3950" s="167">
        <v>45777</v>
      </c>
      <c r="B3950">
        <v>29</v>
      </c>
      <c r="C3950" t="s">
        <v>32</v>
      </c>
      <c r="D3950">
        <v>3</v>
      </c>
      <c r="E3950">
        <v>6</v>
      </c>
      <c r="F3950">
        <v>0</v>
      </c>
      <c r="G3950">
        <f>SUMIF(C$2:C3950,Historico_y_Forms[[#This Row],[Proyecto]],D$2:D3950)</f>
        <v>111</v>
      </c>
      <c r="H3950">
        <f>SUMIF(C$2:C3950,Historico_y_Forms[[#This Row],[Proyecto]],F$2:F3950)</f>
        <v>6</v>
      </c>
      <c r="I3950">
        <f>VLOOKUP(Historico_y_Forms[[#This Row],[Proyecto]],Dim_Proyectos[[#All],[Proyecto]:[Fecha de terminacion]],5,0)-Historico_y_Forms[[#This Row],[Ventas acumuladas]]+Historico_y_Forms[[#This Row],[Desistimientos acumulados]]</f>
        <v>51</v>
      </c>
      <c r="J3950">
        <f>SUMIF(C$2:C3950,Historico_y_Forms[[#This Row],[Proyecto]],E$2:E3950)</f>
        <v>126</v>
      </c>
    </row>
    <row r="3951" spans="1:10" x14ac:dyDescent="0.25">
      <c r="A3951" s="167">
        <v>45777</v>
      </c>
      <c r="B3951">
        <v>30</v>
      </c>
      <c r="C3951" t="s">
        <v>33</v>
      </c>
      <c r="D3951">
        <v>5</v>
      </c>
      <c r="E3951">
        <v>6</v>
      </c>
      <c r="F3951">
        <v>0</v>
      </c>
      <c r="G3951">
        <f>SUMIF(C$2:C3951,Historico_y_Forms[[#This Row],[Proyecto]],D$2:D3951)</f>
        <v>109</v>
      </c>
      <c r="H3951">
        <f>SUMIF(C$2:C3951,Historico_y_Forms[[#This Row],[Proyecto]],F$2:F3951)</f>
        <v>11</v>
      </c>
      <c r="I3951">
        <f>VLOOKUP(Historico_y_Forms[[#This Row],[Proyecto]],Dim_Proyectos[[#All],[Proyecto]:[Fecha de terminacion]],5,0)-Historico_y_Forms[[#This Row],[Ventas acumuladas]]+Historico_y_Forms[[#This Row],[Desistimientos acumulados]]</f>
        <v>58</v>
      </c>
      <c r="J3951">
        <f>SUMIF(C$2:C3951,Historico_y_Forms[[#This Row],[Proyecto]],E$2:E3951)</f>
        <v>144</v>
      </c>
    </row>
    <row r="3952" spans="1:10" x14ac:dyDescent="0.25">
      <c r="A3952" s="167">
        <v>45777</v>
      </c>
      <c r="B3952">
        <v>9</v>
      </c>
      <c r="C3952" t="s">
        <v>130</v>
      </c>
      <c r="D3952">
        <v>5</v>
      </c>
      <c r="E3952">
        <v>5</v>
      </c>
      <c r="F3952">
        <v>1</v>
      </c>
      <c r="G3952">
        <f>SUMIF(C$2:C3952,Historico_y_Forms[[#This Row],[Proyecto]],D$2:D3952)</f>
        <v>294</v>
      </c>
      <c r="H3952">
        <f>SUMIF(C$2:C3952,Historico_y_Forms[[#This Row],[Proyecto]],F$2:F3952)</f>
        <v>24</v>
      </c>
      <c r="I3952">
        <f>VLOOKUP(Historico_y_Forms[[#This Row],[Proyecto]],Dim_Proyectos[[#All],[Proyecto]:[Fecha de terminacion]],5,0)-Historico_y_Forms[[#This Row],[Ventas acumuladas]]+Historico_y_Forms[[#This Row],[Desistimientos acumulados]]</f>
        <v>78</v>
      </c>
      <c r="J3952">
        <f>SUMIF(C$2:C3952,Historico_y_Forms[[#This Row],[Proyecto]],E$2:E3952)</f>
        <v>338</v>
      </c>
    </row>
    <row r="3953" spans="1:10" x14ac:dyDescent="0.25">
      <c r="A3953" s="167">
        <v>45777</v>
      </c>
      <c r="B3953">
        <v>35</v>
      </c>
      <c r="C3953" t="s">
        <v>144</v>
      </c>
      <c r="D3953">
        <v>1</v>
      </c>
      <c r="E3953">
        <v>0</v>
      </c>
      <c r="F3953">
        <v>0</v>
      </c>
      <c r="G3953">
        <f>SUMIF(C$2:C3953,Historico_y_Forms[[#This Row],[Proyecto]],D$2:D3953)</f>
        <v>173</v>
      </c>
      <c r="H3953">
        <f>SUMIF(C$2:C3953,Historico_y_Forms[[#This Row],[Proyecto]],F$2:F3953)</f>
        <v>31</v>
      </c>
      <c r="I395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953">
        <f>SUMIF(C$2:C3953,Historico_y_Forms[[#This Row],[Proyecto]],E$2:E3953)</f>
        <v>150</v>
      </c>
    </row>
    <row r="3954" spans="1:10" x14ac:dyDescent="0.25">
      <c r="A3954" s="167">
        <v>45777</v>
      </c>
      <c r="B3954">
        <v>42</v>
      </c>
      <c r="C3954" t="s">
        <v>151</v>
      </c>
      <c r="D3954">
        <v>0</v>
      </c>
      <c r="E3954">
        <v>0</v>
      </c>
      <c r="F3954">
        <v>0</v>
      </c>
      <c r="G3954">
        <f>SUMIF(C$2:C3954,Historico_y_Forms[[#This Row],[Proyecto]],D$2:D3954)</f>
        <v>321</v>
      </c>
      <c r="H3954">
        <f>SUMIF(C$2:C3954,Historico_y_Forms[[#This Row],[Proyecto]],F$2:F3954)</f>
        <v>15</v>
      </c>
      <c r="I395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954">
        <f>SUMIF(C$2:C3954,Historico_y_Forms[[#This Row],[Proyecto]],E$2:E3954)</f>
        <v>250</v>
      </c>
    </row>
    <row r="3955" spans="1:10" x14ac:dyDescent="0.25">
      <c r="A3955" s="167">
        <v>45777</v>
      </c>
      <c r="B3955">
        <v>39</v>
      </c>
      <c r="C3955" t="s">
        <v>178</v>
      </c>
      <c r="D3955">
        <v>0</v>
      </c>
      <c r="E3955">
        <v>0</v>
      </c>
      <c r="F3955">
        <v>0</v>
      </c>
      <c r="G3955">
        <f>SUMIF(C$2:C3955,Historico_y_Forms[[#This Row],[Proyecto]],D$2:D3955)</f>
        <v>184</v>
      </c>
      <c r="H3955">
        <f>SUMIF(C$2:C3955,Historico_y_Forms[[#This Row],[Proyecto]],F$2:F3955)</f>
        <v>12</v>
      </c>
      <c r="I395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55">
        <f>SUMIF(C$2:C3955,Historico_y_Forms[[#This Row],[Proyecto]],E$2:E3955)</f>
        <v>149</v>
      </c>
    </row>
    <row r="3956" spans="1:10" x14ac:dyDescent="0.25">
      <c r="A3956" s="167">
        <v>45777</v>
      </c>
      <c r="B3956">
        <v>36</v>
      </c>
      <c r="C3956" t="s">
        <v>145</v>
      </c>
      <c r="D3956">
        <v>0</v>
      </c>
      <c r="E3956">
        <v>0</v>
      </c>
      <c r="F3956">
        <v>0</v>
      </c>
      <c r="G3956">
        <f>SUMIF(C$2:C3956,Historico_y_Forms[[#This Row],[Proyecto]],D$2:D3956)</f>
        <v>243</v>
      </c>
      <c r="H3956">
        <f>SUMIF(C$2:C3956,Historico_y_Forms[[#This Row],[Proyecto]],F$2:F3956)</f>
        <v>11</v>
      </c>
      <c r="I395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3956">
        <f>SUMIF(C$2:C3956,Historico_y_Forms[[#This Row],[Proyecto]],E$2:E3956)</f>
        <v>240</v>
      </c>
    </row>
    <row r="3957" spans="1:10" x14ac:dyDescent="0.25">
      <c r="A3957" s="167">
        <v>45777</v>
      </c>
      <c r="B3957">
        <v>43</v>
      </c>
      <c r="C3957" t="s">
        <v>153</v>
      </c>
      <c r="D3957">
        <v>0</v>
      </c>
      <c r="E3957">
        <v>0</v>
      </c>
      <c r="F3957">
        <v>0</v>
      </c>
      <c r="G3957">
        <f>SUMIF(C$2:C3957,Historico_y_Forms[[#This Row],[Proyecto]],D$2:D3957)</f>
        <v>89</v>
      </c>
      <c r="H3957">
        <f>SUMIF(C$2:C3957,Historico_y_Forms[[#This Row],[Proyecto]],F$2:F3957)</f>
        <v>6</v>
      </c>
      <c r="I395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57">
        <f>SUMIF(C$2:C3957,Historico_y_Forms[[#This Row],[Proyecto]],E$2:E3957)</f>
        <v>24</v>
      </c>
    </row>
    <row r="3958" spans="1:10" x14ac:dyDescent="0.25">
      <c r="A3958" s="167">
        <v>45777</v>
      </c>
      <c r="B3958">
        <v>21</v>
      </c>
      <c r="C3958" t="s">
        <v>139</v>
      </c>
      <c r="D3958">
        <v>1</v>
      </c>
      <c r="E3958">
        <v>0</v>
      </c>
      <c r="F3958">
        <v>0</v>
      </c>
      <c r="G3958">
        <f>SUMIF(C$2:C3958,Historico_y_Forms[[#This Row],[Proyecto]],D$2:D3958)</f>
        <v>90</v>
      </c>
      <c r="H3958">
        <f>SUMIF(C$2:C3958,Historico_y_Forms[[#This Row],[Proyecto]],F$2:F3958)</f>
        <v>9</v>
      </c>
      <c r="I3958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958">
        <f>SUMIF(C$2:C3958,Historico_y_Forms[[#This Row],[Proyecto]],E$2:E3958)</f>
        <v>86</v>
      </c>
    </row>
    <row r="3959" spans="1:10" x14ac:dyDescent="0.25">
      <c r="A3959" s="167">
        <v>45777</v>
      </c>
      <c r="B3959">
        <v>2</v>
      </c>
      <c r="C3959" t="s">
        <v>51</v>
      </c>
      <c r="D3959">
        <v>0</v>
      </c>
      <c r="E3959">
        <v>0</v>
      </c>
      <c r="F3959">
        <v>1</v>
      </c>
      <c r="G3959">
        <f>SUMIF(C$2:C3959,Historico_y_Forms[[#This Row],[Proyecto]],D$2:D3959)</f>
        <v>389</v>
      </c>
      <c r="H3959">
        <f>SUMIF(C$2:C3959,Historico_y_Forms[[#This Row],[Proyecto]],F$2:F3959)</f>
        <v>163</v>
      </c>
      <c r="I3959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59">
        <f>SUMIF(C$2:C3959,Historico_y_Forms[[#This Row],[Proyecto]],E$2:E3959)</f>
        <v>228</v>
      </c>
    </row>
    <row r="3960" spans="1:10" x14ac:dyDescent="0.25">
      <c r="A3960" s="167">
        <v>45777</v>
      </c>
      <c r="B3960">
        <v>3</v>
      </c>
      <c r="C3960" t="s">
        <v>52</v>
      </c>
      <c r="D3960">
        <v>5</v>
      </c>
      <c r="E3960">
        <v>0</v>
      </c>
      <c r="F3960">
        <v>2</v>
      </c>
      <c r="G3960">
        <f>SUMIF(C$2:C3960,Historico_y_Forms[[#This Row],[Proyecto]],D$2:D3960)</f>
        <v>465</v>
      </c>
      <c r="H3960">
        <f>SUMIF(C$2:C3960,Historico_y_Forms[[#This Row],[Proyecto]],F$2:F3960)</f>
        <v>111</v>
      </c>
      <c r="I3960">
        <f>VLOOKUP(Historico_y_Forms[[#This Row],[Proyecto]],Dim_Proyectos[[#All],[Proyecto]:[Fecha de terminacion]],5,0)-Historico_y_Forms[[#This Row],[Ventas acumuladas]]+Historico_y_Forms[[#This Row],[Desistimientos acumulados]]</f>
        <v>18</v>
      </c>
      <c r="J3960">
        <f>SUMIF(C$2:C3960,Historico_y_Forms[[#This Row],[Proyecto]],E$2:E3960)</f>
        <v>372</v>
      </c>
    </row>
    <row r="3961" spans="1:10" x14ac:dyDescent="0.25">
      <c r="A3961" s="167">
        <v>45777</v>
      </c>
      <c r="B3961">
        <v>1</v>
      </c>
      <c r="C3961" t="s">
        <v>50</v>
      </c>
      <c r="D3961">
        <v>0</v>
      </c>
      <c r="E3961">
        <v>0</v>
      </c>
      <c r="F3961">
        <v>0</v>
      </c>
      <c r="G3961">
        <f>SUMIF(C$2:C3961,Historico_y_Forms[[#This Row],[Proyecto]],D$2:D3961)</f>
        <v>616</v>
      </c>
      <c r="H3961">
        <f>SUMIF(C$2:C3961,Historico_y_Forms[[#This Row],[Proyecto]],F$2:F3961)</f>
        <v>124</v>
      </c>
      <c r="I396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61">
        <f>SUMIF(C$2:C3961,Historico_y_Forms[[#This Row],[Proyecto]],E$2:E3961)</f>
        <v>492</v>
      </c>
    </row>
    <row r="3962" spans="1:10" x14ac:dyDescent="0.25">
      <c r="A3962" s="167">
        <v>45808</v>
      </c>
      <c r="B3962">
        <v>22</v>
      </c>
      <c r="C3962" t="s">
        <v>140</v>
      </c>
      <c r="D3962">
        <v>0</v>
      </c>
      <c r="E3962">
        <v>0</v>
      </c>
      <c r="F3962">
        <v>0</v>
      </c>
      <c r="G3962">
        <f>SUMIF(C$2:C3962,Historico_y_Forms[[#This Row],[Proyecto]],D$2:D3962)</f>
        <v>42</v>
      </c>
      <c r="H3962">
        <f>SUMIF(C$2:C3962,Historico_y_Forms[[#This Row],[Proyecto]],F$2:F3962)</f>
        <v>42</v>
      </c>
      <c r="I3962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3962">
        <f>SUMIF(C$2:C3962,Historico_y_Forms[[#This Row],[Proyecto]],E$2:E3962)</f>
        <v>72</v>
      </c>
    </row>
    <row r="3963" spans="1:10" x14ac:dyDescent="0.25">
      <c r="A3963" s="167">
        <v>45808</v>
      </c>
      <c r="B3963">
        <v>16</v>
      </c>
      <c r="C3963" t="s">
        <v>136</v>
      </c>
      <c r="D3963">
        <v>0</v>
      </c>
      <c r="E3963">
        <v>0</v>
      </c>
      <c r="F3963">
        <v>0</v>
      </c>
      <c r="G3963">
        <f>SUMIF(C$2:C3963,Historico_y_Forms[[#This Row],[Proyecto]],D$2:D3963)</f>
        <v>32</v>
      </c>
      <c r="H3963">
        <f>SUMIF(C$2:C3963,Historico_y_Forms[[#This Row],[Proyecto]],F$2:F3963)</f>
        <v>1</v>
      </c>
      <c r="I3963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3963">
        <f>SUMIF(C$2:C3963,Historico_y_Forms[[#This Row],[Proyecto]],E$2:E3963)</f>
        <v>46</v>
      </c>
    </row>
    <row r="3964" spans="1:10" x14ac:dyDescent="0.25">
      <c r="A3964" s="167">
        <v>45808</v>
      </c>
      <c r="B3964">
        <v>17</v>
      </c>
      <c r="C3964" t="s">
        <v>137</v>
      </c>
      <c r="D3964">
        <v>0</v>
      </c>
      <c r="E3964">
        <v>0</v>
      </c>
      <c r="F3964">
        <v>0</v>
      </c>
      <c r="G3964">
        <f>SUMIF(C$2:C3964,Historico_y_Forms[[#This Row],[Proyecto]],D$2:D3964)</f>
        <v>19</v>
      </c>
      <c r="H3964">
        <f>SUMIF(C$2:C3964,Historico_y_Forms[[#This Row],[Proyecto]],F$2:F3964)</f>
        <v>0</v>
      </c>
      <c r="I3964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3964">
        <f>SUMIF(C$2:C3964,Historico_y_Forms[[#This Row],[Proyecto]],E$2:E3964)</f>
        <v>34</v>
      </c>
    </row>
    <row r="3965" spans="1:10" x14ac:dyDescent="0.25">
      <c r="A3965" s="167">
        <v>45808</v>
      </c>
      <c r="B3965">
        <v>11</v>
      </c>
      <c r="C3965" t="s">
        <v>131</v>
      </c>
      <c r="D3965">
        <v>6</v>
      </c>
      <c r="E3965">
        <v>0</v>
      </c>
      <c r="F3965">
        <v>1</v>
      </c>
      <c r="G3965">
        <f>SUMIF(C$2:C3965,Historico_y_Forms[[#This Row],[Proyecto]],D$2:D3965)</f>
        <v>764</v>
      </c>
      <c r="H3965">
        <f>SUMIF(C$2:C3965,Historico_y_Forms[[#This Row],[Proyecto]],F$2:F3965)</f>
        <v>280</v>
      </c>
      <c r="I3965">
        <f>VLOOKUP(Historico_y_Forms[[#This Row],[Proyecto]],Dim_Proyectos[[#All],[Proyecto]:[Fecha de terminacion]],5,0)-Historico_y_Forms[[#This Row],[Ventas acumuladas]]+Historico_y_Forms[[#This Row],[Desistimientos acumulados]]</f>
        <v>129</v>
      </c>
      <c r="J3965">
        <f>SUMIF(C$2:C3965,Historico_y_Forms[[#This Row],[Proyecto]],E$2:E3965)</f>
        <v>613</v>
      </c>
    </row>
    <row r="3966" spans="1:10" x14ac:dyDescent="0.25">
      <c r="A3966" s="167">
        <v>45808</v>
      </c>
      <c r="B3966">
        <v>40</v>
      </c>
      <c r="C3966" t="s">
        <v>149</v>
      </c>
      <c r="D3966">
        <v>0</v>
      </c>
      <c r="E3966">
        <v>0</v>
      </c>
      <c r="F3966">
        <v>0</v>
      </c>
      <c r="G3966">
        <f>SUMIF(C$2:C3966,Historico_y_Forms[[#This Row],[Proyecto]],D$2:D3966)</f>
        <v>396</v>
      </c>
      <c r="H3966">
        <f>SUMIF(C$2:C3966,Historico_y_Forms[[#This Row],[Proyecto]],F$2:F3966)</f>
        <v>0</v>
      </c>
      <c r="I396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66">
        <f>SUMIF(C$2:C3966,Historico_y_Forms[[#This Row],[Proyecto]],E$2:E3966)</f>
        <v>0</v>
      </c>
    </row>
    <row r="3967" spans="1:10" x14ac:dyDescent="0.25">
      <c r="A3967" s="167">
        <v>45808</v>
      </c>
      <c r="B3967">
        <v>12</v>
      </c>
      <c r="C3967" t="s">
        <v>132</v>
      </c>
      <c r="D3967">
        <v>0</v>
      </c>
      <c r="E3967">
        <v>0</v>
      </c>
      <c r="F3967">
        <v>0</v>
      </c>
      <c r="G3967">
        <f>SUMIF(C$2:C3967,Historico_y_Forms[[#This Row],[Proyecto]],D$2:D3967)</f>
        <v>211</v>
      </c>
      <c r="H3967">
        <f>SUMIF(C$2:C3967,Historico_y_Forms[[#This Row],[Proyecto]],F$2:F3967)</f>
        <v>21</v>
      </c>
      <c r="I3967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3967">
        <f>SUMIF(C$2:C3967,Historico_y_Forms[[#This Row],[Proyecto]],E$2:E3967)</f>
        <v>321</v>
      </c>
    </row>
    <row r="3968" spans="1:10" x14ac:dyDescent="0.25">
      <c r="A3968" s="167">
        <v>45808</v>
      </c>
      <c r="B3968">
        <v>13</v>
      </c>
      <c r="C3968" t="s">
        <v>133</v>
      </c>
      <c r="D3968">
        <v>4</v>
      </c>
      <c r="E3968">
        <v>0</v>
      </c>
      <c r="F3968">
        <v>0</v>
      </c>
      <c r="G3968">
        <f>SUMIF(C$2:C3968,Historico_y_Forms[[#This Row],[Proyecto]],D$2:D3968)</f>
        <v>434</v>
      </c>
      <c r="H3968">
        <f>SUMIF(C$2:C3968,Historico_y_Forms[[#This Row],[Proyecto]],F$2:F3968)</f>
        <v>144</v>
      </c>
      <c r="I3968">
        <f>VLOOKUP(Historico_y_Forms[[#This Row],[Proyecto]],Dim_Proyectos[[#All],[Proyecto]:[Fecha de terminacion]],5,0)-Historico_y_Forms[[#This Row],[Ventas acumuladas]]+Historico_y_Forms[[#This Row],[Desistimientos acumulados]]</f>
        <v>9</v>
      </c>
      <c r="J3968">
        <f>SUMIF(C$2:C3968,Historico_y_Forms[[#This Row],[Proyecto]],E$2:E3968)</f>
        <v>299</v>
      </c>
    </row>
    <row r="3969" spans="1:10" x14ac:dyDescent="0.25">
      <c r="A3969" s="167">
        <v>45808</v>
      </c>
      <c r="B3969">
        <v>14</v>
      </c>
      <c r="C3969" t="s">
        <v>134</v>
      </c>
      <c r="D3969">
        <v>1</v>
      </c>
      <c r="E3969">
        <v>0</v>
      </c>
      <c r="F3969">
        <v>0</v>
      </c>
      <c r="G3969">
        <f>SUMIF(C$2:C3969,Historico_y_Forms[[#This Row],[Proyecto]],D$2:D3969)</f>
        <v>243</v>
      </c>
      <c r="H3969">
        <f>SUMIF(C$2:C3969,Historico_y_Forms[[#This Row],[Proyecto]],F$2:F3969)</f>
        <v>66</v>
      </c>
      <c r="I3969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3969">
        <f>SUMIF(C$2:C3969,Historico_y_Forms[[#This Row],[Proyecto]],E$2:E3969)</f>
        <v>180</v>
      </c>
    </row>
    <row r="3970" spans="1:10" x14ac:dyDescent="0.25">
      <c r="A3970" s="167">
        <v>45808</v>
      </c>
      <c r="B3970">
        <v>15</v>
      </c>
      <c r="C3970" t="s">
        <v>135</v>
      </c>
      <c r="D3970">
        <v>5</v>
      </c>
      <c r="E3970">
        <v>0</v>
      </c>
      <c r="F3970">
        <v>4</v>
      </c>
      <c r="G3970">
        <f>SUMIF(C$2:C3970,Historico_y_Forms[[#This Row],[Proyecto]],D$2:D3970)</f>
        <v>350</v>
      </c>
      <c r="H3970">
        <f>SUMIF(C$2:C3970,Historico_y_Forms[[#This Row],[Proyecto]],F$2:F3970)</f>
        <v>48</v>
      </c>
      <c r="I3970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70">
        <f>SUMIF(C$2:C3970,Historico_y_Forms[[#This Row],[Proyecto]],E$2:E3970)</f>
        <v>304</v>
      </c>
    </row>
    <row r="3971" spans="1:10" x14ac:dyDescent="0.25">
      <c r="A3971" s="167">
        <v>45808</v>
      </c>
      <c r="B3971">
        <v>41</v>
      </c>
      <c r="C3971" t="s">
        <v>150</v>
      </c>
      <c r="D3971">
        <v>0</v>
      </c>
      <c r="E3971">
        <v>0</v>
      </c>
      <c r="F3971">
        <v>0</v>
      </c>
      <c r="G3971">
        <f>SUMIF(C$2:C3971,Historico_y_Forms[[#This Row],[Proyecto]],D$2:D3971)</f>
        <v>158</v>
      </c>
      <c r="H3971">
        <f>SUMIF(C$2:C3971,Historico_y_Forms[[#This Row],[Proyecto]],F$2:F3971)</f>
        <v>2</v>
      </c>
      <c r="I397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1">
        <f>SUMIF(C$2:C3971,Historico_y_Forms[[#This Row],[Proyecto]],E$2:E3971)</f>
        <v>156</v>
      </c>
    </row>
    <row r="3972" spans="1:10" x14ac:dyDescent="0.25">
      <c r="A3972" s="167">
        <v>45808</v>
      </c>
      <c r="B3972">
        <v>10</v>
      </c>
      <c r="C3972" t="s">
        <v>81</v>
      </c>
      <c r="D3972">
        <v>5</v>
      </c>
      <c r="E3972">
        <v>0</v>
      </c>
      <c r="F3972">
        <v>2</v>
      </c>
      <c r="G3972">
        <f>SUMIF(C$2:C3972,Historico_y_Forms[[#This Row],[Proyecto]],D$2:D3972)</f>
        <v>264</v>
      </c>
      <c r="H3972">
        <f>SUMIF(C$2:C3972,Historico_y_Forms[[#This Row],[Proyecto]],F$2:F3972)</f>
        <v>80</v>
      </c>
      <c r="I397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72">
        <f>SUMIF(C$2:C3972,Historico_y_Forms[[#This Row],[Proyecto]],E$2:E3972)</f>
        <v>190</v>
      </c>
    </row>
    <row r="3973" spans="1:10" x14ac:dyDescent="0.25">
      <c r="A3973" s="167">
        <v>45808</v>
      </c>
      <c r="B3973">
        <v>23</v>
      </c>
      <c r="C3973" t="s">
        <v>142</v>
      </c>
      <c r="D3973">
        <v>0</v>
      </c>
      <c r="E3973">
        <v>0</v>
      </c>
      <c r="F3973">
        <v>0</v>
      </c>
      <c r="G3973">
        <f>SUMIF(C$2:C3973,Historico_y_Forms[[#This Row],[Proyecto]],D$2:D3973)</f>
        <v>105</v>
      </c>
      <c r="H3973">
        <f>SUMIF(C$2:C3973,Historico_y_Forms[[#This Row],[Proyecto]],F$2:F3973)</f>
        <v>4</v>
      </c>
      <c r="I3973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73">
        <f>SUMIF(C$2:C3973,Historico_y_Forms[[#This Row],[Proyecto]],E$2:E3973)</f>
        <v>0</v>
      </c>
    </row>
    <row r="3974" spans="1:10" x14ac:dyDescent="0.25">
      <c r="A3974" s="167">
        <v>45808</v>
      </c>
      <c r="B3974">
        <v>24</v>
      </c>
      <c r="C3974" t="s">
        <v>143</v>
      </c>
      <c r="D3974">
        <v>0</v>
      </c>
      <c r="E3974">
        <v>0</v>
      </c>
      <c r="F3974">
        <v>0</v>
      </c>
      <c r="G3974">
        <f>SUMIF(C$2:C3974,Historico_y_Forms[[#This Row],[Proyecto]],D$2:D3974)</f>
        <v>125</v>
      </c>
      <c r="H3974">
        <f>SUMIF(C$2:C3974,Historico_y_Forms[[#This Row],[Proyecto]],F$2:F3974)</f>
        <v>23</v>
      </c>
      <c r="I397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4">
        <f>SUMIF(C$2:C3974,Historico_y_Forms[[#This Row],[Proyecto]],E$2:E3974)</f>
        <v>102</v>
      </c>
    </row>
    <row r="3975" spans="1:10" x14ac:dyDescent="0.25">
      <c r="A3975" s="167">
        <v>45808</v>
      </c>
      <c r="B3975">
        <v>25</v>
      </c>
      <c r="C3975" t="s">
        <v>92</v>
      </c>
      <c r="D3975">
        <v>4</v>
      </c>
      <c r="E3975">
        <v>3</v>
      </c>
      <c r="F3975">
        <v>1</v>
      </c>
      <c r="G3975">
        <f>SUMIF(C$2:C3975,Historico_y_Forms[[#This Row],[Proyecto]],D$2:D3975)</f>
        <v>111</v>
      </c>
      <c r="H3975">
        <f>SUMIF(C$2:C3975,Historico_y_Forms[[#This Row],[Proyecto]],F$2:F3975)</f>
        <v>8</v>
      </c>
      <c r="I3975">
        <f>VLOOKUP(Historico_y_Forms[[#This Row],[Proyecto]],Dim_Proyectos[[#All],[Proyecto]:[Fecha de terminacion]],5,0)-Historico_y_Forms[[#This Row],[Ventas acumuladas]]+Historico_y_Forms[[#This Row],[Desistimientos acumulados]]</f>
        <v>17</v>
      </c>
      <c r="J3975">
        <f>SUMIF(C$2:C3975,Historico_y_Forms[[#This Row],[Proyecto]],E$2:E3975)</f>
        <v>115</v>
      </c>
    </row>
    <row r="3976" spans="1:10" x14ac:dyDescent="0.25">
      <c r="A3976" s="167">
        <v>45808</v>
      </c>
      <c r="B3976">
        <v>26</v>
      </c>
      <c r="C3976" t="s">
        <v>141</v>
      </c>
      <c r="D3976">
        <v>0</v>
      </c>
      <c r="E3976">
        <v>0</v>
      </c>
      <c r="F3976">
        <v>0</v>
      </c>
      <c r="G3976">
        <f>SUMIF(C$2:C3976,Historico_y_Forms[[#This Row],[Proyecto]],D$2:D3976)</f>
        <v>123</v>
      </c>
      <c r="H3976">
        <f>SUMIF(C$2:C3976,Historico_y_Forms[[#This Row],[Proyecto]],F$2:F3976)</f>
        <v>3</v>
      </c>
      <c r="I397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6">
        <f>SUMIF(C$2:C3976,Historico_y_Forms[[#This Row],[Proyecto]],E$2:E3976)</f>
        <v>120</v>
      </c>
    </row>
    <row r="3977" spans="1:10" x14ac:dyDescent="0.25">
      <c r="A3977" s="167">
        <v>45808</v>
      </c>
      <c r="B3977">
        <v>7</v>
      </c>
      <c r="C3977" t="s">
        <v>128</v>
      </c>
      <c r="D3977">
        <v>0</v>
      </c>
      <c r="E3977">
        <v>0</v>
      </c>
      <c r="F3977">
        <v>0</v>
      </c>
      <c r="G3977">
        <f>SUMIF(C$2:C3977,Historico_y_Forms[[#This Row],[Proyecto]],D$2:D3977)</f>
        <v>186</v>
      </c>
      <c r="H3977">
        <f>SUMIF(C$2:C3977,Historico_y_Forms[[#This Row],[Proyecto]],F$2:F3977)</f>
        <v>26</v>
      </c>
      <c r="I397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77">
        <f>SUMIF(C$2:C3977,Historico_y_Forms[[#This Row],[Proyecto]],E$2:E3977)</f>
        <v>160</v>
      </c>
    </row>
    <row r="3978" spans="1:10" x14ac:dyDescent="0.25">
      <c r="A3978" s="167">
        <v>45808</v>
      </c>
      <c r="B3978">
        <v>27</v>
      </c>
      <c r="C3978" t="s">
        <v>30</v>
      </c>
      <c r="D3978">
        <v>9</v>
      </c>
      <c r="E3978">
        <v>2</v>
      </c>
      <c r="F3978">
        <v>1</v>
      </c>
      <c r="G3978">
        <f>SUMIF(C$2:C3978,Historico_y_Forms[[#This Row],[Proyecto]],D$2:D3978)</f>
        <v>106</v>
      </c>
      <c r="H3978">
        <f>SUMIF(C$2:C3978,Historico_y_Forms[[#This Row],[Proyecto]],F$2:F3978)</f>
        <v>7</v>
      </c>
      <c r="I3978">
        <f>VLOOKUP(Historico_y_Forms[[#This Row],[Proyecto]],Dim_Proyectos[[#All],[Proyecto]:[Fecha de terminacion]],5,0)-Historico_y_Forms[[#This Row],[Ventas acumuladas]]+Historico_y_Forms[[#This Row],[Desistimientos acumulados]]</f>
        <v>31</v>
      </c>
      <c r="J3978">
        <f>SUMIF(C$2:C3978,Historico_y_Forms[[#This Row],[Proyecto]],E$2:E3978)</f>
        <v>93</v>
      </c>
    </row>
    <row r="3979" spans="1:10" x14ac:dyDescent="0.25">
      <c r="A3979" s="167">
        <v>45808</v>
      </c>
      <c r="B3979">
        <v>28</v>
      </c>
      <c r="C3979" t="s">
        <v>31</v>
      </c>
      <c r="D3979">
        <v>0</v>
      </c>
      <c r="E3979">
        <v>0</v>
      </c>
      <c r="F3979">
        <v>0</v>
      </c>
      <c r="G3979">
        <f>SUMIF(C$2:C3979,Historico_y_Forms[[#This Row],[Proyecto]],D$2:D3979)</f>
        <v>28</v>
      </c>
      <c r="H3979">
        <f>SUMIF(C$2:C3979,Historico_y_Forms[[#This Row],[Proyecto]],F$2:F3979)</f>
        <v>2</v>
      </c>
      <c r="I3979">
        <f>VLOOKUP(Historico_y_Forms[[#This Row],[Proyecto]],Dim_Proyectos[[#All],[Proyecto]:[Fecha de terminacion]],5,0)-Historico_y_Forms[[#This Row],[Ventas acumuladas]]+Historico_y_Forms[[#This Row],[Desistimientos acumulados]]</f>
        <v>104</v>
      </c>
      <c r="J3979">
        <f>SUMIF(C$2:C3979,Historico_y_Forms[[#This Row],[Proyecto]],E$2:E3979)</f>
        <v>26</v>
      </c>
    </row>
    <row r="3980" spans="1:10" x14ac:dyDescent="0.25">
      <c r="A3980" s="167">
        <v>45808</v>
      </c>
      <c r="B3980">
        <v>44</v>
      </c>
      <c r="C3980" t="s">
        <v>154</v>
      </c>
      <c r="D3980">
        <v>0</v>
      </c>
      <c r="E3980">
        <v>0</v>
      </c>
      <c r="F3980">
        <v>0</v>
      </c>
      <c r="G3980">
        <f>SUMIF(C$2:C3980,Historico_y_Forms[[#This Row],[Proyecto]],D$2:D3980)</f>
        <v>100</v>
      </c>
      <c r="H3980">
        <f>SUMIF(C$2:C3980,Historico_y_Forms[[#This Row],[Proyecto]],F$2:F3980)</f>
        <v>11</v>
      </c>
      <c r="I3980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980">
        <f>SUMIF(C$2:C3980,Historico_y_Forms[[#This Row],[Proyecto]],E$2:E3980)</f>
        <v>96</v>
      </c>
    </row>
    <row r="3981" spans="1:10" x14ac:dyDescent="0.25">
      <c r="A3981" s="167">
        <v>45808</v>
      </c>
      <c r="B3981">
        <v>37</v>
      </c>
      <c r="C3981" t="s">
        <v>146</v>
      </c>
      <c r="D3981">
        <v>0</v>
      </c>
      <c r="E3981">
        <v>0</v>
      </c>
      <c r="F3981">
        <v>0</v>
      </c>
      <c r="G3981">
        <f>SUMIF(C$2:C3981,Historico_y_Forms[[#This Row],[Proyecto]],D$2:D3981)</f>
        <v>195</v>
      </c>
      <c r="H3981">
        <f>SUMIF(C$2:C3981,Historico_y_Forms[[#This Row],[Proyecto]],F$2:F3981)</f>
        <v>1</v>
      </c>
      <c r="I3981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3981">
        <f>SUMIF(C$2:C3981,Historico_y_Forms[[#This Row],[Proyecto]],E$2:E3981)</f>
        <v>196</v>
      </c>
    </row>
    <row r="3982" spans="1:10" x14ac:dyDescent="0.25">
      <c r="A3982" s="167">
        <v>45808</v>
      </c>
      <c r="B3982">
        <v>6</v>
      </c>
      <c r="C3982" t="s">
        <v>127</v>
      </c>
      <c r="D3982">
        <v>0</v>
      </c>
      <c r="E3982">
        <v>0</v>
      </c>
      <c r="F3982">
        <v>0</v>
      </c>
      <c r="G3982">
        <f>SUMIF(C$2:C3982,Historico_y_Forms[[#This Row],[Proyecto]],D$2:D3982)</f>
        <v>224</v>
      </c>
      <c r="H3982">
        <f>SUMIF(C$2:C3982,Historico_y_Forms[[#This Row],[Proyecto]],F$2:F3982)</f>
        <v>44</v>
      </c>
      <c r="I398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2">
        <f>SUMIF(C$2:C3982,Historico_y_Forms[[#This Row],[Proyecto]],E$2:E3982)</f>
        <v>180</v>
      </c>
    </row>
    <row r="3983" spans="1:10" x14ac:dyDescent="0.25">
      <c r="A3983" s="167">
        <v>45808</v>
      </c>
      <c r="B3983">
        <v>5</v>
      </c>
      <c r="C3983" t="s">
        <v>125</v>
      </c>
      <c r="D3983">
        <v>0</v>
      </c>
      <c r="E3983">
        <v>0</v>
      </c>
      <c r="F3983">
        <v>0</v>
      </c>
      <c r="G3983">
        <f>SUMIF(C$2:C3983,Historico_y_Forms[[#This Row],[Proyecto]],D$2:D3983)</f>
        <v>247</v>
      </c>
      <c r="H3983">
        <f>SUMIF(C$2:C3983,Historico_y_Forms[[#This Row],[Proyecto]],F$2:F3983)</f>
        <v>31</v>
      </c>
      <c r="I398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3">
        <f>SUMIF(C$2:C3983,Historico_y_Forms[[#This Row],[Proyecto]],E$2:E3983)</f>
        <v>216</v>
      </c>
    </row>
    <row r="3984" spans="1:10" x14ac:dyDescent="0.25">
      <c r="A3984" s="167">
        <v>45808</v>
      </c>
      <c r="B3984">
        <v>38</v>
      </c>
      <c r="C3984" t="s">
        <v>147</v>
      </c>
      <c r="D3984">
        <v>0</v>
      </c>
      <c r="E3984">
        <v>0</v>
      </c>
      <c r="F3984">
        <v>0</v>
      </c>
      <c r="G3984">
        <f>SUMIF(C$2:C3984,Historico_y_Forms[[#This Row],[Proyecto]],D$2:D3984)</f>
        <v>196</v>
      </c>
      <c r="H3984">
        <f>SUMIF(C$2:C3984,Historico_y_Forms[[#This Row],[Proyecto]],F$2:F3984)</f>
        <v>5</v>
      </c>
      <c r="I398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84">
        <f>SUMIF(C$2:C3984,Historico_y_Forms[[#This Row],[Proyecto]],E$2:E3984)</f>
        <v>0</v>
      </c>
    </row>
    <row r="3985" spans="1:10" x14ac:dyDescent="0.25">
      <c r="A3985" s="167">
        <v>45808</v>
      </c>
      <c r="B3985">
        <v>4</v>
      </c>
      <c r="C3985" t="s">
        <v>126</v>
      </c>
      <c r="D3985">
        <v>0</v>
      </c>
      <c r="E3985">
        <v>0</v>
      </c>
      <c r="F3985">
        <v>0</v>
      </c>
      <c r="G3985">
        <f>SUMIF(C$2:C3985,Historico_y_Forms[[#This Row],[Proyecto]],D$2:D3985)</f>
        <v>289</v>
      </c>
      <c r="H3985">
        <f>SUMIF(C$2:C3985,Historico_y_Forms[[#This Row],[Proyecto]],F$2:F3985)</f>
        <v>49</v>
      </c>
      <c r="I3985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5">
        <f>SUMIF(C$2:C3985,Historico_y_Forms[[#This Row],[Proyecto]],E$2:E3985)</f>
        <v>8791</v>
      </c>
    </row>
    <row r="3986" spans="1:10" x14ac:dyDescent="0.25">
      <c r="A3986" s="167">
        <v>45808</v>
      </c>
      <c r="B3986">
        <v>8</v>
      </c>
      <c r="C3986" t="s">
        <v>77</v>
      </c>
      <c r="D3986">
        <v>1</v>
      </c>
      <c r="E3986">
        <v>0</v>
      </c>
      <c r="F3986">
        <v>0</v>
      </c>
      <c r="G3986">
        <f>SUMIF(C$2:C3986,Historico_y_Forms[[#This Row],[Proyecto]],D$2:D3986)</f>
        <v>204</v>
      </c>
      <c r="H3986">
        <f>SUMIF(C$2:C3986,Historico_y_Forms[[#This Row],[Proyecto]],F$2:F3986)</f>
        <v>42</v>
      </c>
      <c r="I3986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3986">
        <f>SUMIF(C$2:C3986,Historico_y_Forms[[#This Row],[Proyecto]],E$2:E3986)</f>
        <v>168</v>
      </c>
    </row>
    <row r="3987" spans="1:10" x14ac:dyDescent="0.25">
      <c r="A3987" s="167">
        <v>45808</v>
      </c>
      <c r="B3987">
        <v>18</v>
      </c>
      <c r="C3987" t="s">
        <v>152</v>
      </c>
      <c r="D3987">
        <v>0</v>
      </c>
      <c r="E3987">
        <v>0</v>
      </c>
      <c r="F3987">
        <v>0</v>
      </c>
      <c r="G3987">
        <f>SUMIF(C$2:C3987,Historico_y_Forms[[#This Row],[Proyecto]],D$2:D3987)</f>
        <v>174</v>
      </c>
      <c r="H3987">
        <f>SUMIF(C$2:C3987,Historico_y_Forms[[#This Row],[Proyecto]],F$2:F3987)</f>
        <v>10</v>
      </c>
      <c r="I3987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3987">
        <f>SUMIF(C$2:C3987,Historico_y_Forms[[#This Row],[Proyecto]],E$2:E3987)</f>
        <v>176</v>
      </c>
    </row>
    <row r="3988" spans="1:10" x14ac:dyDescent="0.25">
      <c r="A3988" s="167">
        <v>45808</v>
      </c>
      <c r="B3988">
        <v>19</v>
      </c>
      <c r="C3988" t="s">
        <v>138</v>
      </c>
      <c r="D3988">
        <v>0</v>
      </c>
      <c r="E3988">
        <v>0</v>
      </c>
      <c r="F3988">
        <v>0</v>
      </c>
      <c r="G3988">
        <f>SUMIF(C$2:C3988,Historico_y_Forms[[#This Row],[Proyecto]],D$2:D3988)</f>
        <v>202</v>
      </c>
      <c r="H3988">
        <f>SUMIF(C$2:C3988,Historico_y_Forms[[#This Row],[Proyecto]],F$2:F3988)</f>
        <v>26</v>
      </c>
      <c r="I398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88">
        <f>SUMIF(C$2:C3988,Historico_y_Forms[[#This Row],[Proyecto]],E$2:E3988)</f>
        <v>176</v>
      </c>
    </row>
    <row r="3989" spans="1:10" x14ac:dyDescent="0.25">
      <c r="A3989" s="167">
        <v>45808</v>
      </c>
      <c r="B3989">
        <v>20</v>
      </c>
      <c r="C3989" t="s">
        <v>88</v>
      </c>
      <c r="D3989">
        <v>0</v>
      </c>
      <c r="E3989">
        <v>0</v>
      </c>
      <c r="F3989">
        <v>0</v>
      </c>
      <c r="G3989">
        <f>SUMIF(C$2:C3989,Historico_y_Forms[[#This Row],[Proyecto]],D$2:D3989)</f>
        <v>237</v>
      </c>
      <c r="H3989">
        <f>SUMIF(C$2:C3989,Historico_y_Forms[[#This Row],[Proyecto]],F$2:F3989)</f>
        <v>62</v>
      </c>
      <c r="I3989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3989">
        <f>SUMIF(C$2:C3989,Historico_y_Forms[[#This Row],[Proyecto]],E$2:E3989)</f>
        <v>180</v>
      </c>
    </row>
    <row r="3990" spans="1:10" x14ac:dyDescent="0.25">
      <c r="A3990" s="167">
        <v>45808</v>
      </c>
      <c r="B3990">
        <v>45</v>
      </c>
      <c r="C3990" t="s">
        <v>155</v>
      </c>
      <c r="D3990">
        <v>0</v>
      </c>
      <c r="E3990">
        <v>0</v>
      </c>
      <c r="F3990">
        <v>0</v>
      </c>
      <c r="G3990">
        <f>SUMIF(C$2:C3990,Historico_y_Forms[[#This Row],[Proyecto]],D$2:D3990)</f>
        <v>133</v>
      </c>
      <c r="H3990">
        <f>SUMIF(C$2:C3990,Historico_y_Forms[[#This Row],[Proyecto]],F$2:F3990)</f>
        <v>2</v>
      </c>
      <c r="I3990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3990">
        <f>SUMIF(C$2:C3990,Historico_y_Forms[[#This Row],[Proyecto]],E$2:E3990)</f>
        <v>0</v>
      </c>
    </row>
    <row r="3991" spans="1:10" x14ac:dyDescent="0.25">
      <c r="A3991" s="167">
        <v>45808</v>
      </c>
      <c r="B3991">
        <v>31</v>
      </c>
      <c r="C3991" t="s">
        <v>97</v>
      </c>
      <c r="D3991">
        <v>0</v>
      </c>
      <c r="E3991">
        <v>0</v>
      </c>
      <c r="F3991">
        <v>0</v>
      </c>
      <c r="G3991">
        <f>SUMIF(C$2:C3991,Historico_y_Forms[[#This Row],[Proyecto]],D$2:D3991)</f>
        <v>191</v>
      </c>
      <c r="H3991">
        <f>SUMIF(C$2:C3991,Historico_y_Forms[[#This Row],[Proyecto]],F$2:F3991)</f>
        <v>9</v>
      </c>
      <c r="I399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91">
        <f>SUMIF(C$2:C3991,Historico_y_Forms[[#This Row],[Proyecto]],E$2:E3991)</f>
        <v>182</v>
      </c>
    </row>
    <row r="3992" spans="1:10" x14ac:dyDescent="0.25">
      <c r="A3992" s="167">
        <v>45808</v>
      </c>
      <c r="B3992">
        <v>32</v>
      </c>
      <c r="C3992" t="s">
        <v>100</v>
      </c>
      <c r="D3992">
        <v>0</v>
      </c>
      <c r="E3992">
        <v>0</v>
      </c>
      <c r="F3992">
        <v>0</v>
      </c>
      <c r="G3992">
        <f>SUMIF(C$2:C3992,Historico_y_Forms[[#This Row],[Proyecto]],D$2:D3992)</f>
        <v>194</v>
      </c>
      <c r="H3992">
        <f>SUMIF(C$2:C3992,Historico_y_Forms[[#This Row],[Proyecto]],F$2:F3992)</f>
        <v>12</v>
      </c>
      <c r="I399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92">
        <f>SUMIF(C$2:C3992,Historico_y_Forms[[#This Row],[Proyecto]],E$2:E3992)</f>
        <v>182</v>
      </c>
    </row>
    <row r="3993" spans="1:10" x14ac:dyDescent="0.25">
      <c r="A3993" s="167">
        <v>45808</v>
      </c>
      <c r="B3993">
        <v>33</v>
      </c>
      <c r="C3993" t="s">
        <v>101</v>
      </c>
      <c r="D3993">
        <v>0</v>
      </c>
      <c r="E3993">
        <v>0</v>
      </c>
      <c r="F3993">
        <v>0</v>
      </c>
      <c r="G3993">
        <f>SUMIF(C$2:C3993,Historico_y_Forms[[#This Row],[Proyecto]],D$2:D3993)</f>
        <v>207</v>
      </c>
      <c r="H3993">
        <f>SUMIF(C$2:C3993,Historico_y_Forms[[#This Row],[Proyecto]],F$2:F3993)</f>
        <v>25</v>
      </c>
      <c r="I399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3993">
        <f>SUMIF(C$2:C3993,Historico_y_Forms[[#This Row],[Proyecto]],E$2:E3993)</f>
        <v>182</v>
      </c>
    </row>
    <row r="3994" spans="1:10" x14ac:dyDescent="0.25">
      <c r="A3994" s="167">
        <v>45808</v>
      </c>
      <c r="B3994">
        <v>34</v>
      </c>
      <c r="C3994" t="s">
        <v>102</v>
      </c>
      <c r="D3994">
        <v>0</v>
      </c>
      <c r="E3994">
        <v>0</v>
      </c>
      <c r="F3994">
        <v>1</v>
      </c>
      <c r="G3994">
        <f>SUMIF(C$2:C3994,Historico_y_Forms[[#This Row],[Proyecto]],D$2:D3994)</f>
        <v>211</v>
      </c>
      <c r="H3994">
        <f>SUMIF(C$2:C3994,Historico_y_Forms[[#This Row],[Proyecto]],F$2:F3994)</f>
        <v>28</v>
      </c>
      <c r="I3994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3994">
        <f>SUMIF(C$2:C3994,Historico_y_Forms[[#This Row],[Proyecto]],E$2:E3994)</f>
        <v>184</v>
      </c>
    </row>
    <row r="3995" spans="1:10" x14ac:dyDescent="0.25">
      <c r="A3995" s="167">
        <v>45808</v>
      </c>
      <c r="B3995">
        <v>29</v>
      </c>
      <c r="C3995" t="s">
        <v>32</v>
      </c>
      <c r="D3995">
        <v>5</v>
      </c>
      <c r="E3995">
        <v>6</v>
      </c>
      <c r="F3995">
        <v>0</v>
      </c>
      <c r="G3995">
        <f>SUMIF(C$2:C3995,Historico_y_Forms[[#This Row],[Proyecto]],D$2:D3995)</f>
        <v>116</v>
      </c>
      <c r="H3995">
        <f>SUMIF(C$2:C3995,Historico_y_Forms[[#This Row],[Proyecto]],F$2:F3995)</f>
        <v>6</v>
      </c>
      <c r="I3995">
        <f>VLOOKUP(Historico_y_Forms[[#This Row],[Proyecto]],Dim_Proyectos[[#All],[Proyecto]:[Fecha de terminacion]],5,0)-Historico_y_Forms[[#This Row],[Ventas acumuladas]]+Historico_y_Forms[[#This Row],[Desistimientos acumulados]]</f>
        <v>46</v>
      </c>
      <c r="J3995">
        <f>SUMIF(C$2:C3995,Historico_y_Forms[[#This Row],[Proyecto]],E$2:E3995)</f>
        <v>132</v>
      </c>
    </row>
    <row r="3996" spans="1:10" x14ac:dyDescent="0.25">
      <c r="A3996" s="167">
        <v>45808</v>
      </c>
      <c r="B3996">
        <v>30</v>
      </c>
      <c r="C3996" t="s">
        <v>33</v>
      </c>
      <c r="D3996">
        <v>6</v>
      </c>
      <c r="E3996">
        <v>6</v>
      </c>
      <c r="F3996">
        <v>2</v>
      </c>
      <c r="G3996">
        <f>SUMIF(C$2:C3996,Historico_y_Forms[[#This Row],[Proyecto]],D$2:D3996)</f>
        <v>115</v>
      </c>
      <c r="H3996">
        <f>SUMIF(C$2:C3996,Historico_y_Forms[[#This Row],[Proyecto]],F$2:F3996)</f>
        <v>13</v>
      </c>
      <c r="I3996">
        <f>VLOOKUP(Historico_y_Forms[[#This Row],[Proyecto]],Dim_Proyectos[[#All],[Proyecto]:[Fecha de terminacion]],5,0)-Historico_y_Forms[[#This Row],[Ventas acumuladas]]+Historico_y_Forms[[#This Row],[Desistimientos acumulados]]</f>
        <v>54</v>
      </c>
      <c r="J3996">
        <f>SUMIF(C$2:C3996,Historico_y_Forms[[#This Row],[Proyecto]],E$2:E3996)</f>
        <v>150</v>
      </c>
    </row>
    <row r="3997" spans="1:10" x14ac:dyDescent="0.25">
      <c r="A3997" s="167">
        <v>45808</v>
      </c>
      <c r="B3997">
        <v>9</v>
      </c>
      <c r="C3997" t="s">
        <v>130</v>
      </c>
      <c r="D3997">
        <v>5</v>
      </c>
      <c r="E3997">
        <v>7</v>
      </c>
      <c r="F3997">
        <v>1</v>
      </c>
      <c r="G3997">
        <f>SUMIF(C$2:C3997,Historico_y_Forms[[#This Row],[Proyecto]],D$2:D3997)</f>
        <v>299</v>
      </c>
      <c r="H3997">
        <f>SUMIF(C$2:C3997,Historico_y_Forms[[#This Row],[Proyecto]],F$2:F3997)</f>
        <v>25</v>
      </c>
      <c r="I3997">
        <f>VLOOKUP(Historico_y_Forms[[#This Row],[Proyecto]],Dim_Proyectos[[#All],[Proyecto]:[Fecha de terminacion]],5,0)-Historico_y_Forms[[#This Row],[Ventas acumuladas]]+Historico_y_Forms[[#This Row],[Desistimientos acumulados]]</f>
        <v>74</v>
      </c>
      <c r="J3997">
        <f>SUMIF(C$2:C3997,Historico_y_Forms[[#This Row],[Proyecto]],E$2:E3997)</f>
        <v>345</v>
      </c>
    </row>
    <row r="3998" spans="1:10" x14ac:dyDescent="0.25">
      <c r="A3998" s="167">
        <v>45808</v>
      </c>
      <c r="B3998">
        <v>35</v>
      </c>
      <c r="C3998" t="s">
        <v>144</v>
      </c>
      <c r="D3998">
        <v>1</v>
      </c>
      <c r="E3998">
        <v>0</v>
      </c>
      <c r="F3998">
        <v>0</v>
      </c>
      <c r="G3998">
        <f>SUMIF(C$2:C3998,Historico_y_Forms[[#This Row],[Proyecto]],D$2:D3998)</f>
        <v>174</v>
      </c>
      <c r="H3998">
        <f>SUMIF(C$2:C3998,Historico_y_Forms[[#This Row],[Proyecto]],F$2:F3998)</f>
        <v>31</v>
      </c>
      <c r="I3998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3998">
        <f>SUMIF(C$2:C3998,Historico_y_Forms[[#This Row],[Proyecto]],E$2:E3998)</f>
        <v>150</v>
      </c>
    </row>
    <row r="3999" spans="1:10" x14ac:dyDescent="0.25">
      <c r="A3999" s="167">
        <v>45808</v>
      </c>
      <c r="B3999">
        <v>42</v>
      </c>
      <c r="C3999" t="s">
        <v>151</v>
      </c>
      <c r="D3999">
        <v>0</v>
      </c>
      <c r="E3999">
        <v>0</v>
      </c>
      <c r="F3999">
        <v>0</v>
      </c>
      <c r="G3999">
        <f>SUMIF(C$2:C3999,Historico_y_Forms[[#This Row],[Proyecto]],D$2:D3999)</f>
        <v>321</v>
      </c>
      <c r="H3999">
        <f>SUMIF(C$2:C3999,Historico_y_Forms[[#This Row],[Proyecto]],F$2:F3999)</f>
        <v>15</v>
      </c>
      <c r="I3999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3999">
        <f>SUMIF(C$2:C3999,Historico_y_Forms[[#This Row],[Proyecto]],E$2:E3999)</f>
        <v>250</v>
      </c>
    </row>
    <row r="4000" spans="1:10" x14ac:dyDescent="0.25">
      <c r="A4000" s="167">
        <v>45808</v>
      </c>
      <c r="B4000">
        <v>39</v>
      </c>
      <c r="C4000" t="s">
        <v>178</v>
      </c>
      <c r="D4000">
        <v>0</v>
      </c>
      <c r="E4000">
        <v>0</v>
      </c>
      <c r="F4000">
        <v>0</v>
      </c>
      <c r="G4000">
        <f>SUMIF(C$2:C4000,Historico_y_Forms[[#This Row],[Proyecto]],D$2:D4000)</f>
        <v>184</v>
      </c>
      <c r="H4000">
        <f>SUMIF(C$2:C4000,Historico_y_Forms[[#This Row],[Proyecto]],F$2:F4000)</f>
        <v>12</v>
      </c>
      <c r="I4000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4000">
        <f>SUMIF(C$2:C4000,Historico_y_Forms[[#This Row],[Proyecto]],E$2:E4000)</f>
        <v>149</v>
      </c>
    </row>
    <row r="4001" spans="1:10" x14ac:dyDescent="0.25">
      <c r="A4001" s="167">
        <v>45808</v>
      </c>
      <c r="B4001">
        <v>36</v>
      </c>
      <c r="C4001" t="s">
        <v>145</v>
      </c>
      <c r="D4001">
        <v>0</v>
      </c>
      <c r="E4001">
        <v>0</v>
      </c>
      <c r="F4001">
        <v>0</v>
      </c>
      <c r="G4001">
        <f>SUMIF(C$2:C4001,Historico_y_Forms[[#This Row],[Proyecto]],D$2:D4001)</f>
        <v>243</v>
      </c>
      <c r="H4001">
        <f>SUMIF(C$2:C4001,Historico_y_Forms[[#This Row],[Proyecto]],F$2:F4001)</f>
        <v>11</v>
      </c>
      <c r="I4001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01">
        <f>SUMIF(C$2:C4001,Historico_y_Forms[[#This Row],[Proyecto]],E$2:E4001)</f>
        <v>240</v>
      </c>
    </row>
    <row r="4002" spans="1:10" x14ac:dyDescent="0.25">
      <c r="A4002" s="167">
        <v>45808</v>
      </c>
      <c r="B4002">
        <v>43</v>
      </c>
      <c r="C4002" t="s">
        <v>153</v>
      </c>
      <c r="D4002">
        <v>0</v>
      </c>
      <c r="E4002">
        <v>0</v>
      </c>
      <c r="F4002">
        <v>0</v>
      </c>
      <c r="G4002">
        <f>SUMIF(C$2:C4002,Historico_y_Forms[[#This Row],[Proyecto]],D$2:D4002)</f>
        <v>89</v>
      </c>
      <c r="H4002">
        <f>SUMIF(C$2:C4002,Historico_y_Forms[[#This Row],[Proyecto]],F$2:F4002)</f>
        <v>6</v>
      </c>
      <c r="I4002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002">
        <f>SUMIF(C$2:C4002,Historico_y_Forms[[#This Row],[Proyecto]],E$2:E4002)</f>
        <v>24</v>
      </c>
    </row>
    <row r="4003" spans="1:10" x14ac:dyDescent="0.25">
      <c r="A4003" s="167">
        <v>45808</v>
      </c>
      <c r="B4003">
        <v>21</v>
      </c>
      <c r="C4003" t="s">
        <v>139</v>
      </c>
      <c r="D4003">
        <v>0</v>
      </c>
      <c r="E4003">
        <v>0</v>
      </c>
      <c r="F4003">
        <v>0</v>
      </c>
      <c r="G4003">
        <f>SUMIF(C$2:C4003,Historico_y_Forms[[#This Row],[Proyecto]],D$2:D4003)</f>
        <v>90</v>
      </c>
      <c r="H4003">
        <f>SUMIF(C$2:C4003,Historico_y_Forms[[#This Row],[Proyecto]],F$2:F4003)</f>
        <v>9</v>
      </c>
      <c r="I400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03">
        <f>SUMIF(C$2:C4003,Historico_y_Forms[[#This Row],[Proyecto]],E$2:E4003)</f>
        <v>86</v>
      </c>
    </row>
    <row r="4004" spans="1:10" x14ac:dyDescent="0.25">
      <c r="A4004" s="167">
        <v>45808</v>
      </c>
      <c r="B4004">
        <v>2</v>
      </c>
      <c r="C4004" t="s">
        <v>51</v>
      </c>
      <c r="D4004">
        <v>2</v>
      </c>
      <c r="E4004">
        <v>0</v>
      </c>
      <c r="F4004">
        <v>0</v>
      </c>
      <c r="G4004">
        <f>SUMIF(C$2:C4004,Historico_y_Forms[[#This Row],[Proyecto]],D$2:D4004)</f>
        <v>391</v>
      </c>
      <c r="H4004">
        <f>SUMIF(C$2:C4004,Historico_y_Forms[[#This Row],[Proyecto]],F$2:F4004)</f>
        <v>163</v>
      </c>
      <c r="I4004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04">
        <f>SUMIF(C$2:C4004,Historico_y_Forms[[#This Row],[Proyecto]],E$2:E4004)</f>
        <v>228</v>
      </c>
    </row>
    <row r="4005" spans="1:10" x14ac:dyDescent="0.25">
      <c r="A4005" s="167">
        <v>45808</v>
      </c>
      <c r="B4005">
        <v>3</v>
      </c>
      <c r="C4005" t="s">
        <v>52</v>
      </c>
      <c r="D4005">
        <v>4</v>
      </c>
      <c r="E4005">
        <v>0</v>
      </c>
      <c r="F4005">
        <v>2</v>
      </c>
      <c r="G4005">
        <f>SUMIF(C$2:C4005,Historico_y_Forms[[#This Row],[Proyecto]],D$2:D4005)</f>
        <v>469</v>
      </c>
      <c r="H4005">
        <f>SUMIF(C$2:C4005,Historico_y_Forms[[#This Row],[Proyecto]],F$2:F4005)</f>
        <v>113</v>
      </c>
      <c r="I4005">
        <f>VLOOKUP(Historico_y_Forms[[#This Row],[Proyecto]],Dim_Proyectos[[#All],[Proyecto]:[Fecha de terminacion]],5,0)-Historico_y_Forms[[#This Row],[Ventas acumuladas]]+Historico_y_Forms[[#This Row],[Desistimientos acumulados]]</f>
        <v>16</v>
      </c>
      <c r="J4005">
        <f>SUMIF(C$2:C4005,Historico_y_Forms[[#This Row],[Proyecto]],E$2:E4005)</f>
        <v>372</v>
      </c>
    </row>
    <row r="4006" spans="1:10" x14ac:dyDescent="0.25">
      <c r="A4006" s="167">
        <v>45808</v>
      </c>
      <c r="B4006">
        <v>1</v>
      </c>
      <c r="C4006" t="s">
        <v>50</v>
      </c>
      <c r="D4006">
        <v>0</v>
      </c>
      <c r="E4006">
        <v>0</v>
      </c>
      <c r="F4006">
        <v>0</v>
      </c>
      <c r="G4006">
        <f>SUMIF(C$2:C4006,Historico_y_Forms[[#This Row],[Proyecto]],D$2:D4006)</f>
        <v>616</v>
      </c>
      <c r="H4006">
        <f>SUMIF(C$2:C4006,Historico_y_Forms[[#This Row],[Proyecto]],F$2:F4006)</f>
        <v>124</v>
      </c>
      <c r="I400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06">
        <f>SUMIF(C$2:C4006,Historico_y_Forms[[#This Row],[Proyecto]],E$2:E4006)</f>
        <v>492</v>
      </c>
    </row>
    <row r="4007" spans="1:10" x14ac:dyDescent="0.25">
      <c r="A4007" s="167">
        <v>45838</v>
      </c>
      <c r="B4007">
        <v>22</v>
      </c>
      <c r="C4007" t="s">
        <v>140</v>
      </c>
      <c r="D4007">
        <v>0</v>
      </c>
      <c r="E4007">
        <v>0</v>
      </c>
      <c r="F4007">
        <v>0</v>
      </c>
      <c r="G4007">
        <f>SUMIF(C$2:C4007,Historico_y_Forms[[#This Row],[Proyecto]],D$2:D4007)</f>
        <v>42</v>
      </c>
      <c r="H4007">
        <f>SUMIF(C$2:C4007,Historico_y_Forms[[#This Row],[Proyecto]],F$2:F4007)</f>
        <v>42</v>
      </c>
      <c r="I4007">
        <f>VLOOKUP(Historico_y_Forms[[#This Row],[Proyecto]],Dim_Proyectos[[#All],[Proyecto]:[Fecha de terminacion]],5,0)-Historico_y_Forms[[#This Row],[Ventas acumuladas]]+Historico_y_Forms[[#This Row],[Desistimientos acumulados]]</f>
        <v>80</v>
      </c>
      <c r="J4007">
        <f>SUMIF(C$2:C4007,Historico_y_Forms[[#This Row],[Proyecto]],E$2:E4007)</f>
        <v>72</v>
      </c>
    </row>
    <row r="4008" spans="1:10" x14ac:dyDescent="0.25">
      <c r="A4008" s="167">
        <v>45838</v>
      </c>
      <c r="B4008">
        <v>16</v>
      </c>
      <c r="C4008" t="s">
        <v>136</v>
      </c>
      <c r="D4008">
        <v>0</v>
      </c>
      <c r="E4008">
        <v>0</v>
      </c>
      <c r="F4008">
        <v>0</v>
      </c>
      <c r="G4008">
        <f>SUMIF(C$2:C4008,Historico_y_Forms[[#This Row],[Proyecto]],D$2:D4008)</f>
        <v>32</v>
      </c>
      <c r="H4008">
        <f>SUMIF(C$2:C4008,Historico_y_Forms[[#This Row],[Proyecto]],F$2:F4008)</f>
        <v>1</v>
      </c>
      <c r="I4008">
        <f>VLOOKUP(Historico_y_Forms[[#This Row],[Proyecto]],Dim_Proyectos[[#All],[Proyecto]:[Fecha de terminacion]],5,0)-Historico_y_Forms[[#This Row],[Ventas acumuladas]]+Historico_y_Forms[[#This Row],[Desistimientos acumulados]]</f>
        <v>119</v>
      </c>
      <c r="J4008">
        <f>SUMIF(C$2:C4008,Historico_y_Forms[[#This Row],[Proyecto]],E$2:E4008)</f>
        <v>46</v>
      </c>
    </row>
    <row r="4009" spans="1:10" x14ac:dyDescent="0.25">
      <c r="A4009" s="167">
        <v>45838</v>
      </c>
      <c r="B4009">
        <v>17</v>
      </c>
      <c r="C4009" t="s">
        <v>137</v>
      </c>
      <c r="D4009">
        <v>0</v>
      </c>
      <c r="E4009">
        <v>0</v>
      </c>
      <c r="F4009">
        <v>0</v>
      </c>
      <c r="G4009">
        <f>SUMIF(C$2:C4009,Historico_y_Forms[[#This Row],[Proyecto]],D$2:D4009)</f>
        <v>19</v>
      </c>
      <c r="H4009">
        <f>SUMIF(C$2:C4009,Historico_y_Forms[[#This Row],[Proyecto]],F$2:F4009)</f>
        <v>0</v>
      </c>
      <c r="I4009">
        <f>VLOOKUP(Historico_y_Forms[[#This Row],[Proyecto]],Dim_Proyectos[[#All],[Proyecto]:[Fecha de terminacion]],5,0)-Historico_y_Forms[[#This Row],[Ventas acumuladas]]+Historico_y_Forms[[#This Row],[Desistimientos acumulados]]</f>
        <v>131</v>
      </c>
      <c r="J4009">
        <f>SUMIF(C$2:C4009,Historico_y_Forms[[#This Row],[Proyecto]],E$2:E4009)</f>
        <v>34</v>
      </c>
    </row>
    <row r="4010" spans="1:10" x14ac:dyDescent="0.25">
      <c r="A4010" s="167">
        <v>45838</v>
      </c>
      <c r="B4010">
        <v>11</v>
      </c>
      <c r="C4010" t="s">
        <v>131</v>
      </c>
      <c r="D4010">
        <v>2</v>
      </c>
      <c r="E4010">
        <v>0</v>
      </c>
      <c r="F4010">
        <v>3</v>
      </c>
      <c r="G4010">
        <f>SUMIF(C$2:C4010,Historico_y_Forms[[#This Row],[Proyecto]],D$2:D4010)</f>
        <v>766</v>
      </c>
      <c r="H4010">
        <f>SUMIF(C$2:C4010,Historico_y_Forms[[#This Row],[Proyecto]],F$2:F4010)</f>
        <v>283</v>
      </c>
      <c r="I4010">
        <f>VLOOKUP(Historico_y_Forms[[#This Row],[Proyecto]],Dim_Proyectos[[#All],[Proyecto]:[Fecha de terminacion]],5,0)-Historico_y_Forms[[#This Row],[Ventas acumuladas]]+Historico_y_Forms[[#This Row],[Desistimientos acumulados]]</f>
        <v>130</v>
      </c>
      <c r="J4010">
        <f>SUMIF(C$2:C4010,Historico_y_Forms[[#This Row],[Proyecto]],E$2:E4010)</f>
        <v>613</v>
      </c>
    </row>
    <row r="4011" spans="1:10" x14ac:dyDescent="0.25">
      <c r="A4011" s="167">
        <v>45838</v>
      </c>
      <c r="B4011">
        <v>40</v>
      </c>
      <c r="C4011" t="s">
        <v>149</v>
      </c>
      <c r="D4011">
        <v>0</v>
      </c>
      <c r="E4011">
        <v>0</v>
      </c>
      <c r="F4011">
        <v>0</v>
      </c>
      <c r="G4011">
        <f>SUMIF(C$2:C4011,Historico_y_Forms[[#This Row],[Proyecto]],D$2:D4011)</f>
        <v>396</v>
      </c>
      <c r="H4011">
        <f>SUMIF(C$2:C4011,Historico_y_Forms[[#This Row],[Proyecto]],F$2:F4011)</f>
        <v>0</v>
      </c>
      <c r="I401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11">
        <f>SUMIF(C$2:C4011,Historico_y_Forms[[#This Row],[Proyecto]],E$2:E4011)</f>
        <v>0</v>
      </c>
    </row>
    <row r="4012" spans="1:10" x14ac:dyDescent="0.25">
      <c r="A4012" s="167">
        <v>45838</v>
      </c>
      <c r="B4012">
        <v>12</v>
      </c>
      <c r="C4012" t="s">
        <v>132</v>
      </c>
      <c r="D4012">
        <v>0</v>
      </c>
      <c r="E4012">
        <v>0</v>
      </c>
      <c r="F4012">
        <v>0</v>
      </c>
      <c r="G4012">
        <f>SUMIF(C$2:C4012,Historico_y_Forms[[#This Row],[Proyecto]],D$2:D4012)</f>
        <v>211</v>
      </c>
      <c r="H4012">
        <f>SUMIF(C$2:C4012,Historico_y_Forms[[#This Row],[Proyecto]],F$2:F4012)</f>
        <v>21</v>
      </c>
      <c r="I4012">
        <f>VLOOKUP(Historico_y_Forms[[#This Row],[Proyecto]],Dim_Proyectos[[#All],[Proyecto]:[Fecha de terminacion]],5,0)-Historico_y_Forms[[#This Row],[Ventas acumuladas]]+Historico_y_Forms[[#This Row],[Desistimientos acumulados]]</f>
        <v>150</v>
      </c>
      <c r="J4012">
        <f>SUMIF(C$2:C4012,Historico_y_Forms[[#This Row],[Proyecto]],E$2:E4012)</f>
        <v>321</v>
      </c>
    </row>
    <row r="4013" spans="1:10" x14ac:dyDescent="0.25">
      <c r="A4013" s="167">
        <v>45838</v>
      </c>
      <c r="B4013">
        <v>13</v>
      </c>
      <c r="C4013" t="s">
        <v>133</v>
      </c>
      <c r="D4013">
        <v>3</v>
      </c>
      <c r="E4013">
        <v>0</v>
      </c>
      <c r="F4013">
        <v>2</v>
      </c>
      <c r="G4013">
        <f>SUMIF(C$2:C4013,Historico_y_Forms[[#This Row],[Proyecto]],D$2:D4013)</f>
        <v>437</v>
      </c>
      <c r="H4013">
        <f>SUMIF(C$2:C4013,Historico_y_Forms[[#This Row],[Proyecto]],F$2:F4013)</f>
        <v>146</v>
      </c>
      <c r="I4013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13">
        <f>SUMIF(C$2:C4013,Historico_y_Forms[[#This Row],[Proyecto]],E$2:E4013)</f>
        <v>299</v>
      </c>
    </row>
    <row r="4014" spans="1:10" x14ac:dyDescent="0.25">
      <c r="A4014" s="167">
        <v>45838</v>
      </c>
      <c r="B4014">
        <v>14</v>
      </c>
      <c r="C4014" t="s">
        <v>134</v>
      </c>
      <c r="D4014">
        <v>2</v>
      </c>
      <c r="E4014">
        <v>0</v>
      </c>
      <c r="F4014">
        <v>2</v>
      </c>
      <c r="G4014">
        <f>SUMIF(C$2:C4014,Historico_y_Forms[[#This Row],[Proyecto]],D$2:D4014)</f>
        <v>245</v>
      </c>
      <c r="H4014">
        <f>SUMIF(C$2:C4014,Historico_y_Forms[[#This Row],[Proyecto]],F$2:F4014)</f>
        <v>68</v>
      </c>
      <c r="I4014">
        <f>VLOOKUP(Historico_y_Forms[[#This Row],[Proyecto]],Dim_Proyectos[[#All],[Proyecto]:[Fecha de terminacion]],5,0)-Historico_y_Forms[[#This Row],[Ventas acumuladas]]+Historico_y_Forms[[#This Row],[Desistimientos acumulados]]</f>
        <v>3</v>
      </c>
      <c r="J4014">
        <f>SUMIF(C$2:C4014,Historico_y_Forms[[#This Row],[Proyecto]],E$2:E4014)</f>
        <v>180</v>
      </c>
    </row>
    <row r="4015" spans="1:10" x14ac:dyDescent="0.25">
      <c r="A4015" s="167">
        <v>45838</v>
      </c>
      <c r="B4015">
        <v>15</v>
      </c>
      <c r="C4015" t="s">
        <v>135</v>
      </c>
      <c r="D4015">
        <v>1</v>
      </c>
      <c r="E4015">
        <v>0</v>
      </c>
      <c r="F4015">
        <v>1</v>
      </c>
      <c r="G4015">
        <f>SUMIF(C$2:C4015,Historico_y_Forms[[#This Row],[Proyecto]],D$2:D4015)</f>
        <v>351</v>
      </c>
      <c r="H4015">
        <f>SUMIF(C$2:C4015,Historico_y_Forms[[#This Row],[Proyecto]],F$2:F4015)</f>
        <v>49</v>
      </c>
      <c r="I4015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4015">
        <f>SUMIF(C$2:C4015,Historico_y_Forms[[#This Row],[Proyecto]],E$2:E4015)</f>
        <v>304</v>
      </c>
    </row>
    <row r="4016" spans="1:10" x14ac:dyDescent="0.25">
      <c r="A4016" s="167">
        <v>45838</v>
      </c>
      <c r="B4016">
        <v>41</v>
      </c>
      <c r="C4016" t="s">
        <v>150</v>
      </c>
      <c r="D4016">
        <v>0</v>
      </c>
      <c r="E4016">
        <v>0</v>
      </c>
      <c r="F4016">
        <v>0</v>
      </c>
      <c r="G4016">
        <f>SUMIF(C$2:C4016,Historico_y_Forms[[#This Row],[Proyecto]],D$2:D4016)</f>
        <v>158</v>
      </c>
      <c r="H4016">
        <f>SUMIF(C$2:C4016,Historico_y_Forms[[#This Row],[Proyecto]],F$2:F4016)</f>
        <v>2</v>
      </c>
      <c r="I401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16">
        <f>SUMIF(C$2:C4016,Historico_y_Forms[[#This Row],[Proyecto]],E$2:E4016)</f>
        <v>156</v>
      </c>
    </row>
    <row r="4017" spans="1:10" x14ac:dyDescent="0.25">
      <c r="A4017" s="167">
        <v>45838</v>
      </c>
      <c r="B4017">
        <v>10</v>
      </c>
      <c r="C4017" t="s">
        <v>81</v>
      </c>
      <c r="D4017">
        <v>4</v>
      </c>
      <c r="E4017">
        <v>0</v>
      </c>
      <c r="F4017">
        <v>3</v>
      </c>
      <c r="G4017">
        <f>SUMIF(C$2:C4017,Historico_y_Forms[[#This Row],[Proyecto]],D$2:D4017)</f>
        <v>268</v>
      </c>
      <c r="H4017">
        <f>SUMIF(C$2:C4017,Historico_y_Forms[[#This Row],[Proyecto]],F$2:F4017)</f>
        <v>83</v>
      </c>
      <c r="I4017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17">
        <f>SUMIF(C$2:C4017,Historico_y_Forms[[#This Row],[Proyecto]],E$2:E4017)</f>
        <v>190</v>
      </c>
    </row>
    <row r="4018" spans="1:10" x14ac:dyDescent="0.25">
      <c r="A4018" s="167">
        <v>45838</v>
      </c>
      <c r="B4018">
        <v>23</v>
      </c>
      <c r="C4018" t="s">
        <v>142</v>
      </c>
      <c r="D4018">
        <v>0</v>
      </c>
      <c r="E4018">
        <v>0</v>
      </c>
      <c r="F4018">
        <v>0</v>
      </c>
      <c r="G4018">
        <f>SUMIF(C$2:C4018,Historico_y_Forms[[#This Row],[Proyecto]],D$2:D4018)</f>
        <v>105</v>
      </c>
      <c r="H4018">
        <f>SUMIF(C$2:C4018,Historico_y_Forms[[#This Row],[Proyecto]],F$2:F4018)</f>
        <v>4</v>
      </c>
      <c r="I4018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4018">
        <f>SUMIF(C$2:C4018,Historico_y_Forms[[#This Row],[Proyecto]],E$2:E4018)</f>
        <v>0</v>
      </c>
    </row>
    <row r="4019" spans="1:10" x14ac:dyDescent="0.25">
      <c r="A4019" s="167">
        <v>45838</v>
      </c>
      <c r="B4019">
        <v>24</v>
      </c>
      <c r="C4019" t="s">
        <v>143</v>
      </c>
      <c r="D4019">
        <v>0</v>
      </c>
      <c r="E4019">
        <v>0</v>
      </c>
      <c r="F4019">
        <v>0</v>
      </c>
      <c r="G4019">
        <f>SUMIF(C$2:C4019,Historico_y_Forms[[#This Row],[Proyecto]],D$2:D4019)</f>
        <v>125</v>
      </c>
      <c r="H4019">
        <f>SUMIF(C$2:C4019,Historico_y_Forms[[#This Row],[Proyecto]],F$2:F4019)</f>
        <v>23</v>
      </c>
      <c r="I401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19">
        <f>SUMIF(C$2:C4019,Historico_y_Forms[[#This Row],[Proyecto]],E$2:E4019)</f>
        <v>102</v>
      </c>
    </row>
    <row r="4020" spans="1:10" x14ac:dyDescent="0.25">
      <c r="A4020" s="167">
        <v>45838</v>
      </c>
      <c r="B4020">
        <v>25</v>
      </c>
      <c r="C4020" t="s">
        <v>92</v>
      </c>
      <c r="D4020">
        <v>4</v>
      </c>
      <c r="E4020">
        <v>3</v>
      </c>
      <c r="F4020">
        <v>0</v>
      </c>
      <c r="G4020">
        <f>SUMIF(C$2:C4020,Historico_y_Forms[[#This Row],[Proyecto]],D$2:D4020)</f>
        <v>115</v>
      </c>
      <c r="H4020">
        <f>SUMIF(C$2:C4020,Historico_y_Forms[[#This Row],[Proyecto]],F$2:F4020)</f>
        <v>8</v>
      </c>
      <c r="I4020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4020">
        <f>SUMIF(C$2:C4020,Historico_y_Forms[[#This Row],[Proyecto]],E$2:E4020)</f>
        <v>118</v>
      </c>
    </row>
    <row r="4021" spans="1:10" x14ac:dyDescent="0.25">
      <c r="A4021" s="167">
        <v>45838</v>
      </c>
      <c r="B4021">
        <v>26</v>
      </c>
      <c r="C4021" t="s">
        <v>141</v>
      </c>
      <c r="D4021">
        <v>0</v>
      </c>
      <c r="E4021">
        <v>0</v>
      </c>
      <c r="F4021">
        <v>0</v>
      </c>
      <c r="G4021">
        <f>SUMIF(C$2:C4021,Historico_y_Forms[[#This Row],[Proyecto]],D$2:D4021)</f>
        <v>123</v>
      </c>
      <c r="H4021">
        <f>SUMIF(C$2:C4021,Historico_y_Forms[[#This Row],[Proyecto]],F$2:F4021)</f>
        <v>3</v>
      </c>
      <c r="I402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1">
        <f>SUMIF(C$2:C4021,Historico_y_Forms[[#This Row],[Proyecto]],E$2:E4021)</f>
        <v>120</v>
      </c>
    </row>
    <row r="4022" spans="1:10" x14ac:dyDescent="0.25">
      <c r="A4022" s="167">
        <v>45838</v>
      </c>
      <c r="B4022">
        <v>7</v>
      </c>
      <c r="C4022" t="s">
        <v>128</v>
      </c>
      <c r="D4022">
        <v>0</v>
      </c>
      <c r="E4022">
        <v>0</v>
      </c>
      <c r="F4022">
        <v>0</v>
      </c>
      <c r="G4022">
        <f>SUMIF(C$2:C4022,Historico_y_Forms[[#This Row],[Proyecto]],D$2:D4022)</f>
        <v>186</v>
      </c>
      <c r="H4022">
        <f>SUMIF(C$2:C4022,Historico_y_Forms[[#This Row],[Proyecto]],F$2:F4022)</f>
        <v>26</v>
      </c>
      <c r="I4022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2">
        <f>SUMIF(C$2:C4022,Historico_y_Forms[[#This Row],[Proyecto]],E$2:E4022)</f>
        <v>160</v>
      </c>
    </row>
    <row r="4023" spans="1:10" x14ac:dyDescent="0.25">
      <c r="A4023" s="167">
        <v>45838</v>
      </c>
      <c r="B4023">
        <v>27</v>
      </c>
      <c r="C4023" t="s">
        <v>30</v>
      </c>
      <c r="D4023">
        <v>9</v>
      </c>
      <c r="E4023">
        <v>2</v>
      </c>
      <c r="F4023">
        <v>2</v>
      </c>
      <c r="G4023">
        <f>SUMIF(C$2:C4023,Historico_y_Forms[[#This Row],[Proyecto]],D$2:D4023)</f>
        <v>115</v>
      </c>
      <c r="H4023">
        <f>SUMIF(C$2:C4023,Historico_y_Forms[[#This Row],[Proyecto]],F$2:F4023)</f>
        <v>9</v>
      </c>
      <c r="I4023">
        <f>VLOOKUP(Historico_y_Forms[[#This Row],[Proyecto]],Dim_Proyectos[[#All],[Proyecto]:[Fecha de terminacion]],5,0)-Historico_y_Forms[[#This Row],[Ventas acumuladas]]+Historico_y_Forms[[#This Row],[Desistimientos acumulados]]</f>
        <v>24</v>
      </c>
      <c r="J4023">
        <f>SUMIF(C$2:C4023,Historico_y_Forms[[#This Row],[Proyecto]],E$2:E4023)</f>
        <v>95</v>
      </c>
    </row>
    <row r="4024" spans="1:10" x14ac:dyDescent="0.25">
      <c r="A4024" s="167">
        <v>45838</v>
      </c>
      <c r="B4024">
        <v>28</v>
      </c>
      <c r="C4024" t="s">
        <v>31</v>
      </c>
      <c r="D4024">
        <v>2</v>
      </c>
      <c r="E4024">
        <v>4</v>
      </c>
      <c r="F4024">
        <v>1</v>
      </c>
      <c r="G4024">
        <f>SUMIF(C$2:C4024,Historico_y_Forms[[#This Row],[Proyecto]],D$2:D4024)</f>
        <v>30</v>
      </c>
      <c r="H4024">
        <f>SUMIF(C$2:C4024,Historico_y_Forms[[#This Row],[Proyecto]],F$2:F4024)</f>
        <v>3</v>
      </c>
      <c r="I4024">
        <f>VLOOKUP(Historico_y_Forms[[#This Row],[Proyecto]],Dim_Proyectos[[#All],[Proyecto]:[Fecha de terminacion]],5,0)-Historico_y_Forms[[#This Row],[Ventas acumuladas]]+Historico_y_Forms[[#This Row],[Desistimientos acumulados]]</f>
        <v>103</v>
      </c>
      <c r="J4024">
        <f>SUMIF(C$2:C4024,Historico_y_Forms[[#This Row],[Proyecto]],E$2:E4024)</f>
        <v>30</v>
      </c>
    </row>
    <row r="4025" spans="1:10" x14ac:dyDescent="0.25">
      <c r="A4025" s="167">
        <v>45838</v>
      </c>
      <c r="B4025">
        <v>44</v>
      </c>
      <c r="C4025" t="s">
        <v>154</v>
      </c>
      <c r="D4025">
        <v>0</v>
      </c>
      <c r="E4025">
        <v>0</v>
      </c>
      <c r="F4025">
        <v>0</v>
      </c>
      <c r="G4025">
        <f>SUMIF(C$2:C4025,Historico_y_Forms[[#This Row],[Proyecto]],D$2:D4025)</f>
        <v>100</v>
      </c>
      <c r="H4025">
        <f>SUMIF(C$2:C4025,Historico_y_Forms[[#This Row],[Proyecto]],F$2:F4025)</f>
        <v>11</v>
      </c>
      <c r="I4025">
        <f>VLOOKUP(Historico_y_Forms[[#This Row],[Proyecto]],Dim_Proyectos[[#All],[Proyecto]:[Fecha de terminacion]],5,0)-Historico_y_Forms[[#This Row],[Ventas acumuladas]]+Historico_y_Forms[[#This Row],[Desistimientos acumulados]]</f>
        <v>7</v>
      </c>
      <c r="J4025">
        <f>SUMIF(C$2:C4025,Historico_y_Forms[[#This Row],[Proyecto]],E$2:E4025)</f>
        <v>96</v>
      </c>
    </row>
    <row r="4026" spans="1:10" x14ac:dyDescent="0.25">
      <c r="A4026" s="167">
        <v>45838</v>
      </c>
      <c r="B4026">
        <v>37</v>
      </c>
      <c r="C4026" t="s">
        <v>146</v>
      </c>
      <c r="D4026">
        <v>0</v>
      </c>
      <c r="E4026">
        <v>0</v>
      </c>
      <c r="F4026">
        <v>0</v>
      </c>
      <c r="G4026">
        <f>SUMIF(C$2:C4026,Historico_y_Forms[[#This Row],[Proyecto]],D$2:D4026)</f>
        <v>195</v>
      </c>
      <c r="H4026">
        <f>SUMIF(C$2:C4026,Historico_y_Forms[[#This Row],[Proyecto]],F$2:F4026)</f>
        <v>1</v>
      </c>
      <c r="I4026">
        <f>VLOOKUP(Historico_y_Forms[[#This Row],[Proyecto]],Dim_Proyectos[[#All],[Proyecto]:[Fecha de terminacion]],5,0)-Historico_y_Forms[[#This Row],[Ventas acumuladas]]+Historico_y_Forms[[#This Row],[Desistimientos acumulados]]</f>
        <v>2</v>
      </c>
      <c r="J4026">
        <f>SUMIF(C$2:C4026,Historico_y_Forms[[#This Row],[Proyecto]],E$2:E4026)</f>
        <v>196</v>
      </c>
    </row>
    <row r="4027" spans="1:10" x14ac:dyDescent="0.25">
      <c r="A4027" s="167">
        <v>45838</v>
      </c>
      <c r="B4027">
        <v>6</v>
      </c>
      <c r="C4027" t="s">
        <v>127</v>
      </c>
      <c r="D4027">
        <v>0</v>
      </c>
      <c r="E4027">
        <v>0</v>
      </c>
      <c r="F4027">
        <v>0</v>
      </c>
      <c r="G4027">
        <f>SUMIF(C$2:C4027,Historico_y_Forms[[#This Row],[Proyecto]],D$2:D4027)</f>
        <v>224</v>
      </c>
      <c r="H4027">
        <f>SUMIF(C$2:C4027,Historico_y_Forms[[#This Row],[Proyecto]],F$2:F4027)</f>
        <v>44</v>
      </c>
      <c r="I402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7">
        <f>SUMIF(C$2:C4027,Historico_y_Forms[[#This Row],[Proyecto]],E$2:E4027)</f>
        <v>180</v>
      </c>
    </row>
    <row r="4028" spans="1:10" x14ac:dyDescent="0.25">
      <c r="A4028" s="167">
        <v>45838</v>
      </c>
      <c r="B4028">
        <v>5</v>
      </c>
      <c r="C4028" t="s">
        <v>125</v>
      </c>
      <c r="D4028">
        <v>0</v>
      </c>
      <c r="E4028">
        <v>0</v>
      </c>
      <c r="F4028">
        <v>0</v>
      </c>
      <c r="G4028">
        <f>SUMIF(C$2:C4028,Historico_y_Forms[[#This Row],[Proyecto]],D$2:D4028)</f>
        <v>247</v>
      </c>
      <c r="H4028">
        <f>SUMIF(C$2:C4028,Historico_y_Forms[[#This Row],[Proyecto]],F$2:F4028)</f>
        <v>31</v>
      </c>
      <c r="I402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28">
        <f>SUMIF(C$2:C4028,Historico_y_Forms[[#This Row],[Proyecto]],E$2:E4028)</f>
        <v>216</v>
      </c>
    </row>
    <row r="4029" spans="1:10" x14ac:dyDescent="0.25">
      <c r="A4029" s="167">
        <v>45838</v>
      </c>
      <c r="B4029">
        <v>38</v>
      </c>
      <c r="C4029" t="s">
        <v>147</v>
      </c>
      <c r="D4029">
        <v>0</v>
      </c>
      <c r="E4029">
        <v>0</v>
      </c>
      <c r="F4029">
        <v>0</v>
      </c>
      <c r="G4029">
        <f>SUMIF(C$2:C4029,Historico_y_Forms[[#This Row],[Proyecto]],D$2:D4029)</f>
        <v>196</v>
      </c>
      <c r="H4029">
        <f>SUMIF(C$2:C4029,Historico_y_Forms[[#This Row],[Proyecto]],F$2:F4029)</f>
        <v>5</v>
      </c>
      <c r="I402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4029">
        <f>SUMIF(C$2:C4029,Historico_y_Forms[[#This Row],[Proyecto]],E$2:E4029)</f>
        <v>0</v>
      </c>
    </row>
    <row r="4030" spans="1:10" x14ac:dyDescent="0.25">
      <c r="A4030" s="167">
        <v>45838</v>
      </c>
      <c r="B4030">
        <v>4</v>
      </c>
      <c r="C4030" t="s">
        <v>126</v>
      </c>
      <c r="D4030">
        <v>0</v>
      </c>
      <c r="E4030">
        <v>0</v>
      </c>
      <c r="F4030">
        <v>0</v>
      </c>
      <c r="G4030">
        <f>SUMIF(C$2:C4030,Historico_y_Forms[[#This Row],[Proyecto]],D$2:D4030)</f>
        <v>289</v>
      </c>
      <c r="H4030">
        <f>SUMIF(C$2:C4030,Historico_y_Forms[[#This Row],[Proyecto]],F$2:F4030)</f>
        <v>49</v>
      </c>
      <c r="I4030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0">
        <f>SUMIF(C$2:C4030,Historico_y_Forms[[#This Row],[Proyecto]],E$2:E4030)</f>
        <v>8791</v>
      </c>
    </row>
    <row r="4031" spans="1:10" x14ac:dyDescent="0.25">
      <c r="A4031" s="167">
        <v>45838</v>
      </c>
      <c r="B4031">
        <v>8</v>
      </c>
      <c r="C4031" t="s">
        <v>77</v>
      </c>
      <c r="D4031">
        <v>0</v>
      </c>
      <c r="E4031">
        <v>0</v>
      </c>
      <c r="F4031">
        <v>0</v>
      </c>
      <c r="G4031">
        <f>SUMIF(C$2:C4031,Historico_y_Forms[[#This Row],[Proyecto]],D$2:D4031)</f>
        <v>204</v>
      </c>
      <c r="H4031">
        <f>SUMIF(C$2:C4031,Historico_y_Forms[[#This Row],[Proyecto]],F$2:F4031)</f>
        <v>42</v>
      </c>
      <c r="I4031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031">
        <f>SUMIF(C$2:C4031,Historico_y_Forms[[#This Row],[Proyecto]],E$2:E4031)</f>
        <v>168</v>
      </c>
    </row>
    <row r="4032" spans="1:10" x14ac:dyDescent="0.25">
      <c r="A4032" s="167">
        <v>45838</v>
      </c>
      <c r="B4032">
        <v>18</v>
      </c>
      <c r="C4032" t="s">
        <v>152</v>
      </c>
      <c r="D4032">
        <v>0</v>
      </c>
      <c r="E4032">
        <v>0</v>
      </c>
      <c r="F4032">
        <v>0</v>
      </c>
      <c r="G4032">
        <f>SUMIF(C$2:C4032,Historico_y_Forms[[#This Row],[Proyecto]],D$2:D4032)</f>
        <v>174</v>
      </c>
      <c r="H4032">
        <f>SUMIF(C$2:C4032,Historico_y_Forms[[#This Row],[Proyecto]],F$2:F4032)</f>
        <v>10</v>
      </c>
      <c r="I4032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4032">
        <f>SUMIF(C$2:C4032,Historico_y_Forms[[#This Row],[Proyecto]],E$2:E4032)</f>
        <v>176</v>
      </c>
    </row>
    <row r="4033" spans="1:10" x14ac:dyDescent="0.25">
      <c r="A4033" s="167">
        <v>45838</v>
      </c>
      <c r="B4033">
        <v>19</v>
      </c>
      <c r="C4033" t="s">
        <v>138</v>
      </c>
      <c r="D4033">
        <v>0</v>
      </c>
      <c r="E4033">
        <v>0</v>
      </c>
      <c r="F4033">
        <v>0</v>
      </c>
      <c r="G4033">
        <f>SUMIF(C$2:C4033,Historico_y_Forms[[#This Row],[Proyecto]],D$2:D4033)</f>
        <v>202</v>
      </c>
      <c r="H4033">
        <f>SUMIF(C$2:C4033,Historico_y_Forms[[#This Row],[Proyecto]],F$2:F4033)</f>
        <v>26</v>
      </c>
      <c r="I4033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3">
        <f>SUMIF(C$2:C4033,Historico_y_Forms[[#This Row],[Proyecto]],E$2:E4033)</f>
        <v>176</v>
      </c>
    </row>
    <row r="4034" spans="1:10" x14ac:dyDescent="0.25">
      <c r="A4034" s="167">
        <v>45838</v>
      </c>
      <c r="B4034">
        <v>20</v>
      </c>
      <c r="C4034" t="s">
        <v>88</v>
      </c>
      <c r="D4034">
        <v>0</v>
      </c>
      <c r="E4034">
        <v>0</v>
      </c>
      <c r="F4034">
        <v>0</v>
      </c>
      <c r="G4034">
        <f>SUMIF(C$2:C4034,Historico_y_Forms[[#This Row],[Proyecto]],D$2:D4034)</f>
        <v>237</v>
      </c>
      <c r="H4034">
        <f>SUMIF(C$2:C4034,Historico_y_Forms[[#This Row],[Proyecto]],F$2:F4034)</f>
        <v>62</v>
      </c>
      <c r="I4034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34">
        <f>SUMIF(C$2:C4034,Historico_y_Forms[[#This Row],[Proyecto]],E$2:E4034)</f>
        <v>180</v>
      </c>
    </row>
    <row r="4035" spans="1:10" x14ac:dyDescent="0.25">
      <c r="A4035" s="167">
        <v>45838</v>
      </c>
      <c r="B4035">
        <v>45</v>
      </c>
      <c r="C4035" t="s">
        <v>155</v>
      </c>
      <c r="D4035">
        <v>0</v>
      </c>
      <c r="E4035">
        <v>0</v>
      </c>
      <c r="F4035">
        <v>0</v>
      </c>
      <c r="G4035">
        <f>SUMIF(C$2:C4035,Historico_y_Forms[[#This Row],[Proyecto]],D$2:D4035)</f>
        <v>133</v>
      </c>
      <c r="H4035">
        <f>SUMIF(C$2:C4035,Historico_y_Forms[[#This Row],[Proyecto]],F$2:F4035)</f>
        <v>2</v>
      </c>
      <c r="I4035">
        <f>VLOOKUP(Historico_y_Forms[[#This Row],[Proyecto]],Dim_Proyectos[[#All],[Proyecto]:[Fecha de terminacion]],5,0)-Historico_y_Forms[[#This Row],[Ventas acumuladas]]+Historico_y_Forms[[#This Row],[Desistimientos acumulados]]</f>
        <v>40</v>
      </c>
      <c r="J4035">
        <f>SUMIF(C$2:C4035,Historico_y_Forms[[#This Row],[Proyecto]],E$2:E4035)</f>
        <v>0</v>
      </c>
    </row>
    <row r="4036" spans="1:10" x14ac:dyDescent="0.25">
      <c r="A4036" s="167">
        <v>45838</v>
      </c>
      <c r="B4036">
        <v>31</v>
      </c>
      <c r="C4036" t="s">
        <v>97</v>
      </c>
      <c r="D4036">
        <v>0</v>
      </c>
      <c r="E4036">
        <v>0</v>
      </c>
      <c r="F4036">
        <v>0</v>
      </c>
      <c r="G4036">
        <f>SUMIF(C$2:C4036,Historico_y_Forms[[#This Row],[Proyecto]],D$2:D4036)</f>
        <v>191</v>
      </c>
      <c r="H4036">
        <f>SUMIF(C$2:C4036,Historico_y_Forms[[#This Row],[Proyecto]],F$2:F4036)</f>
        <v>9</v>
      </c>
      <c r="I4036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6">
        <f>SUMIF(C$2:C4036,Historico_y_Forms[[#This Row],[Proyecto]],E$2:E4036)</f>
        <v>182</v>
      </c>
    </row>
    <row r="4037" spans="1:10" x14ac:dyDescent="0.25">
      <c r="A4037" s="167">
        <v>45838</v>
      </c>
      <c r="B4037">
        <v>32</v>
      </c>
      <c r="C4037" t="s">
        <v>100</v>
      </c>
      <c r="D4037">
        <v>0</v>
      </c>
      <c r="E4037">
        <v>0</v>
      </c>
      <c r="F4037">
        <v>0</v>
      </c>
      <c r="G4037">
        <f>SUMIF(C$2:C4037,Historico_y_Forms[[#This Row],[Proyecto]],D$2:D4037)</f>
        <v>194</v>
      </c>
      <c r="H4037">
        <f>SUMIF(C$2:C4037,Historico_y_Forms[[#This Row],[Proyecto]],F$2:F4037)</f>
        <v>12</v>
      </c>
      <c r="I4037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7">
        <f>SUMIF(C$2:C4037,Historico_y_Forms[[#This Row],[Proyecto]],E$2:E4037)</f>
        <v>182</v>
      </c>
    </row>
    <row r="4038" spans="1:10" x14ac:dyDescent="0.25">
      <c r="A4038" s="167">
        <v>45838</v>
      </c>
      <c r="B4038">
        <v>33</v>
      </c>
      <c r="C4038" t="s">
        <v>101</v>
      </c>
      <c r="D4038">
        <v>0</v>
      </c>
      <c r="E4038">
        <v>0</v>
      </c>
      <c r="F4038">
        <v>0</v>
      </c>
      <c r="G4038">
        <f>SUMIF(C$2:C4038,Historico_y_Forms[[#This Row],[Proyecto]],D$2:D4038)</f>
        <v>207</v>
      </c>
      <c r="H4038">
        <f>SUMIF(C$2:C4038,Historico_y_Forms[[#This Row],[Proyecto]],F$2:F4038)</f>
        <v>25</v>
      </c>
      <c r="I4038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38">
        <f>SUMIF(C$2:C4038,Historico_y_Forms[[#This Row],[Proyecto]],E$2:E4038)</f>
        <v>182</v>
      </c>
    </row>
    <row r="4039" spans="1:10" x14ac:dyDescent="0.25">
      <c r="A4039" s="167">
        <v>45838</v>
      </c>
      <c r="B4039">
        <v>34</v>
      </c>
      <c r="C4039" t="s">
        <v>102</v>
      </c>
      <c r="D4039">
        <v>1</v>
      </c>
      <c r="E4039">
        <v>0</v>
      </c>
      <c r="F4039">
        <v>1</v>
      </c>
      <c r="G4039">
        <f>SUMIF(C$2:C4039,Historico_y_Forms[[#This Row],[Proyecto]],D$2:D4039)</f>
        <v>212</v>
      </c>
      <c r="H4039">
        <f>SUMIF(C$2:C4039,Historico_y_Forms[[#This Row],[Proyecto]],F$2:F4039)</f>
        <v>29</v>
      </c>
      <c r="I4039">
        <f>VLOOKUP(Historico_y_Forms[[#This Row],[Proyecto]],Dim_Proyectos[[#All],[Proyecto]:[Fecha de terminacion]],5,0)-Historico_y_Forms[[#This Row],[Ventas acumuladas]]+Historico_y_Forms[[#This Row],[Desistimientos acumulados]]</f>
        <v>1</v>
      </c>
      <c r="J4039">
        <f>SUMIF(C$2:C4039,Historico_y_Forms[[#This Row],[Proyecto]],E$2:E4039)</f>
        <v>184</v>
      </c>
    </row>
    <row r="4040" spans="1:10" x14ac:dyDescent="0.25">
      <c r="A4040" s="167">
        <v>45838</v>
      </c>
      <c r="B4040">
        <v>29</v>
      </c>
      <c r="C4040" t="s">
        <v>32</v>
      </c>
      <c r="D4040">
        <v>1</v>
      </c>
      <c r="E4040">
        <v>6</v>
      </c>
      <c r="F4040">
        <v>0</v>
      </c>
      <c r="G4040">
        <f>SUMIF(C$2:C4040,Historico_y_Forms[[#This Row],[Proyecto]],D$2:D4040)</f>
        <v>117</v>
      </c>
      <c r="H4040" s="175">
        <f>SUMIF(C$2:C4040,Historico_y_Forms[[#This Row],[Proyecto]],F$2:F4040)</f>
        <v>6</v>
      </c>
      <c r="I4040">
        <f>VLOOKUP(Historico_y_Forms[[#This Row],[Proyecto]],Dim_Proyectos[[#All],[Proyecto]:[Fecha de terminacion]],5,0)-Historico_y_Forms[[#This Row],[Ventas acumuladas]]+Historico_y_Forms[[#This Row],[Desistimientos acumulados]]</f>
        <v>45</v>
      </c>
      <c r="J4040">
        <f>SUMIF(C$2:C4040,Historico_y_Forms[[#This Row],[Proyecto]],E$2:E4040)</f>
        <v>138</v>
      </c>
    </row>
    <row r="4041" spans="1:10" x14ac:dyDescent="0.25">
      <c r="A4041" s="167">
        <v>45838</v>
      </c>
      <c r="B4041">
        <v>30</v>
      </c>
      <c r="C4041" t="s">
        <v>33</v>
      </c>
      <c r="D4041">
        <v>4</v>
      </c>
      <c r="E4041">
        <v>6</v>
      </c>
      <c r="F4041">
        <v>0</v>
      </c>
      <c r="G4041">
        <f>SUMIF(C$2:C4041,Historico_y_Forms[[#This Row],[Proyecto]],D$2:D4041)</f>
        <v>119</v>
      </c>
      <c r="H4041">
        <f>SUMIF(C$2:C4041,Historico_y_Forms[[#This Row],[Proyecto]],F$2:F4041)</f>
        <v>13</v>
      </c>
      <c r="I4041">
        <f>VLOOKUP(Historico_y_Forms[[#This Row],[Proyecto]],Dim_Proyectos[[#All],[Proyecto]:[Fecha de terminacion]],5,0)-Historico_y_Forms[[#This Row],[Ventas acumuladas]]+Historico_y_Forms[[#This Row],[Desistimientos acumulados]]</f>
        <v>50</v>
      </c>
      <c r="J4041">
        <f>SUMIF(C$2:C4041,Historico_y_Forms[[#This Row],[Proyecto]],E$2:E4041)</f>
        <v>156</v>
      </c>
    </row>
    <row r="4042" spans="1:10" x14ac:dyDescent="0.25">
      <c r="A4042" s="167">
        <v>45838</v>
      </c>
      <c r="B4042">
        <v>9</v>
      </c>
      <c r="C4042" t="s">
        <v>130</v>
      </c>
      <c r="D4042">
        <v>5</v>
      </c>
      <c r="E4042">
        <v>3</v>
      </c>
      <c r="F4042">
        <v>2</v>
      </c>
      <c r="G4042">
        <f>SUMIF(C$2:C4042,Historico_y_Forms[[#This Row],[Proyecto]],D$2:D4042)</f>
        <v>304</v>
      </c>
      <c r="H4042">
        <f>SUMIF(C$2:C4042,Historico_y_Forms[[#This Row],[Proyecto]],F$2:F4042)</f>
        <v>27</v>
      </c>
      <c r="I4042">
        <f>VLOOKUP(Historico_y_Forms[[#This Row],[Proyecto]],Dim_Proyectos[[#All],[Proyecto]:[Fecha de terminacion]],5,0)-Historico_y_Forms[[#This Row],[Ventas acumuladas]]+Historico_y_Forms[[#This Row],[Desistimientos acumulados]]</f>
        <v>71</v>
      </c>
      <c r="J4042">
        <f>SUMIF(C$2:C4042,Historico_y_Forms[[#This Row],[Proyecto]],E$2:E4042)</f>
        <v>348</v>
      </c>
    </row>
    <row r="4043" spans="1:10" x14ac:dyDescent="0.25">
      <c r="A4043" s="167">
        <v>45838</v>
      </c>
      <c r="B4043">
        <v>35</v>
      </c>
      <c r="C4043" t="s">
        <v>144</v>
      </c>
      <c r="D4043">
        <v>3</v>
      </c>
      <c r="E4043">
        <v>0</v>
      </c>
      <c r="F4043">
        <v>1</v>
      </c>
      <c r="G4043">
        <f>SUMIF(C$2:C4043,Historico_y_Forms[[#This Row],[Proyecto]],D$2:D4043)</f>
        <v>177</v>
      </c>
      <c r="H4043">
        <f>SUMIF(C$2:C4043,Historico_y_Forms[[#This Row],[Proyecto]],F$2:F4043)</f>
        <v>32</v>
      </c>
      <c r="I4043">
        <f>VLOOKUP(Historico_y_Forms[[#This Row],[Proyecto]],Dim_Proyectos[[#All],[Proyecto]:[Fecha de terminacion]],5,0)-Historico_y_Forms[[#This Row],[Ventas acumuladas]]+Historico_y_Forms[[#This Row],[Desistimientos acumulados]]</f>
        <v>5</v>
      </c>
      <c r="J4043">
        <f>SUMIF(C$2:C4043,Historico_y_Forms[[#This Row],[Proyecto]],E$2:E4043)</f>
        <v>150</v>
      </c>
    </row>
    <row r="4044" spans="1:10" x14ac:dyDescent="0.25">
      <c r="A4044" s="167">
        <v>45838</v>
      </c>
      <c r="B4044">
        <v>42</v>
      </c>
      <c r="C4044" t="s">
        <v>151</v>
      </c>
      <c r="D4044">
        <v>0</v>
      </c>
      <c r="E4044">
        <v>0</v>
      </c>
      <c r="F4044">
        <v>0</v>
      </c>
      <c r="G4044">
        <f>SUMIF(C$2:C4044,Historico_y_Forms[[#This Row],[Proyecto]],D$2:D4044)</f>
        <v>321</v>
      </c>
      <c r="H4044">
        <f>SUMIF(C$2:C4044,Historico_y_Forms[[#This Row],[Proyecto]],F$2:F4044)</f>
        <v>15</v>
      </c>
      <c r="I4044">
        <f>VLOOKUP(Historico_y_Forms[[#This Row],[Proyecto]],Dim_Proyectos[[#All],[Proyecto]:[Fecha de terminacion]],5,0)-Historico_y_Forms[[#This Row],[Ventas acumuladas]]+Historico_y_Forms[[#This Row],[Desistimientos acumulados]]</f>
        <v>14</v>
      </c>
      <c r="J4044">
        <f>SUMIF(C$2:C4044,Historico_y_Forms[[#This Row],[Proyecto]],E$2:E4044)</f>
        <v>250</v>
      </c>
    </row>
    <row r="4045" spans="1:10" x14ac:dyDescent="0.25">
      <c r="A4045" s="167">
        <v>45838</v>
      </c>
      <c r="B4045">
        <v>39</v>
      </c>
      <c r="C4045" t="s">
        <v>178</v>
      </c>
      <c r="D4045">
        <v>0</v>
      </c>
      <c r="E4045">
        <v>0</v>
      </c>
      <c r="F4045">
        <v>0</v>
      </c>
      <c r="G4045">
        <f>SUMIF(C$2:C4045,Historico_y_Forms[[#This Row],[Proyecto]],D$2:D4045)</f>
        <v>184</v>
      </c>
      <c r="H4045">
        <f>SUMIF(C$2:C4045,Historico_y_Forms[[#This Row],[Proyecto]],F$2:F4045)</f>
        <v>12</v>
      </c>
      <c r="I4045">
        <f>VLOOKUP(Historico_y_Forms[[#This Row],[Proyecto]],Dim_Proyectos[[#All],[Proyecto]:[Fecha de terminacion]],5,0)-Historico_y_Forms[[#This Row],[Ventas acumuladas]]+Historico_y_Forms[[#This Row],[Desistimientos acumulados]]</f>
        <v>12</v>
      </c>
      <c r="J4045">
        <f>SUMIF(C$2:C4045,Historico_y_Forms[[#This Row],[Proyecto]],E$2:E4045)</f>
        <v>149</v>
      </c>
    </row>
    <row r="4046" spans="1:10" x14ac:dyDescent="0.25">
      <c r="A4046" s="167">
        <v>45838</v>
      </c>
      <c r="B4046">
        <v>36</v>
      </c>
      <c r="C4046" t="s">
        <v>145</v>
      </c>
      <c r="D4046">
        <v>0</v>
      </c>
      <c r="E4046">
        <v>0</v>
      </c>
      <c r="F4046">
        <v>0</v>
      </c>
      <c r="G4046">
        <f>SUMIF(C$2:C4046,Historico_y_Forms[[#This Row],[Proyecto]],D$2:D4046)</f>
        <v>243</v>
      </c>
      <c r="H4046">
        <f>SUMIF(C$2:C4046,Historico_y_Forms[[#This Row],[Proyecto]],F$2:F4046)</f>
        <v>11</v>
      </c>
      <c r="I4046">
        <f>VLOOKUP(Historico_y_Forms[[#This Row],[Proyecto]],Dim_Proyectos[[#All],[Proyecto]:[Fecha de terminacion]],5,0)-Historico_y_Forms[[#This Row],[Ventas acumuladas]]+Historico_y_Forms[[#This Row],[Desistimientos acumulados]]</f>
        <v>8</v>
      </c>
      <c r="J4046">
        <f>SUMIF(C$2:C4046,Historico_y_Forms[[#This Row],[Proyecto]],E$2:E4046)</f>
        <v>240</v>
      </c>
    </row>
    <row r="4047" spans="1:10" x14ac:dyDescent="0.25">
      <c r="A4047" s="167">
        <v>45838</v>
      </c>
      <c r="B4047">
        <v>43</v>
      </c>
      <c r="C4047" t="s">
        <v>153</v>
      </c>
      <c r="D4047">
        <v>0</v>
      </c>
      <c r="E4047">
        <v>0</v>
      </c>
      <c r="F4047">
        <v>0</v>
      </c>
      <c r="G4047">
        <f>SUMIF(C$2:C4047,Historico_y_Forms[[#This Row],[Proyecto]],D$2:D4047)</f>
        <v>89</v>
      </c>
      <c r="H4047">
        <f>SUMIF(C$2:C4047,Historico_y_Forms[[#This Row],[Proyecto]],F$2:F4047)</f>
        <v>6</v>
      </c>
      <c r="I4047">
        <f>VLOOKUP(Historico_y_Forms[[#This Row],[Proyecto]],Dim_Proyectos[[#All],[Proyecto]:[Fecha de terminacion]],5,0)-Historico_y_Forms[[#This Row],[Ventas acumuladas]]+Historico_y_Forms[[#This Row],[Desistimientos acumulados]]</f>
        <v>6</v>
      </c>
      <c r="J4047">
        <f>SUMIF(C$2:C4047,Historico_y_Forms[[#This Row],[Proyecto]],E$2:E4047)</f>
        <v>24</v>
      </c>
    </row>
    <row r="4048" spans="1:10" x14ac:dyDescent="0.25">
      <c r="A4048" s="167">
        <v>45838</v>
      </c>
      <c r="B4048">
        <v>21</v>
      </c>
      <c r="C4048" t="s">
        <v>139</v>
      </c>
      <c r="D4048">
        <v>1</v>
      </c>
      <c r="E4048">
        <v>0</v>
      </c>
      <c r="F4048">
        <v>0</v>
      </c>
      <c r="G4048">
        <f>SUMIF(C$2:C4048,Historico_y_Forms[[#This Row],[Proyecto]],D$2:D4048)</f>
        <v>91</v>
      </c>
      <c r="H4048">
        <f>SUMIF(C$2:C4048,Historico_y_Forms[[#This Row],[Proyecto]],F$2:F4048)</f>
        <v>9</v>
      </c>
      <c r="I4048">
        <f>VLOOKUP(Historico_y_Forms[[#This Row],[Proyecto]],Dim_Proyectos[[#All],[Proyecto]:[Fecha de terminacion]],5,0)-Historico_y_Forms[[#This Row],[Ventas acumuladas]]+Historico_y_Forms[[#This Row],[Desistimientos acumulados]]</f>
        <v>4</v>
      </c>
      <c r="J4048">
        <f>SUMIF(C$2:C4048,Historico_y_Forms[[#This Row],[Proyecto]],E$2:E4048)</f>
        <v>86</v>
      </c>
    </row>
    <row r="4049" spans="1:10" x14ac:dyDescent="0.25">
      <c r="A4049" s="167">
        <v>45838</v>
      </c>
      <c r="B4049">
        <v>2</v>
      </c>
      <c r="C4049" t="s">
        <v>51</v>
      </c>
      <c r="D4049">
        <v>0</v>
      </c>
      <c r="E4049">
        <v>0</v>
      </c>
      <c r="F4049">
        <v>0</v>
      </c>
      <c r="G4049">
        <f>SUMIF(C$2:C4049,Historico_y_Forms[[#This Row],[Proyecto]],D$2:D4049)</f>
        <v>391</v>
      </c>
      <c r="H4049">
        <f>SUMIF(C$2:C4049,Historico_y_Forms[[#This Row],[Proyecto]],F$2:F4049)</f>
        <v>163</v>
      </c>
      <c r="I4049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49">
        <f>SUMIF(C$2:C4049,Historico_y_Forms[[#This Row],[Proyecto]],E$2:E4049)</f>
        <v>228</v>
      </c>
    </row>
    <row r="4050" spans="1:10" x14ac:dyDescent="0.25">
      <c r="A4050" s="167">
        <v>45838</v>
      </c>
      <c r="B4050">
        <v>3</v>
      </c>
      <c r="C4050" t="s">
        <v>52</v>
      </c>
      <c r="D4050">
        <v>7</v>
      </c>
      <c r="E4050">
        <v>0</v>
      </c>
      <c r="F4050">
        <v>4</v>
      </c>
      <c r="G4050">
        <f>SUMIF(C$2:C4050,Historico_y_Forms[[#This Row],[Proyecto]],D$2:D4050)</f>
        <v>476</v>
      </c>
      <c r="H4050">
        <f>SUMIF(C$2:C4050,Historico_y_Forms[[#This Row],[Proyecto]],F$2:F4050)</f>
        <v>117</v>
      </c>
      <c r="I4050">
        <f>VLOOKUP(Historico_y_Forms[[#This Row],[Proyecto]],Dim_Proyectos[[#All],[Proyecto]:[Fecha de terminacion]],5,0)-Historico_y_Forms[[#This Row],[Ventas acumuladas]]+Historico_y_Forms[[#This Row],[Desistimientos acumulados]]</f>
        <v>13</v>
      </c>
      <c r="J4050">
        <f>SUMIF(C$2:C4050,Historico_y_Forms[[#This Row],[Proyecto]],E$2:E4050)</f>
        <v>372</v>
      </c>
    </row>
    <row r="4051" spans="1:10" x14ac:dyDescent="0.25">
      <c r="A4051" s="167">
        <v>45838</v>
      </c>
      <c r="B4051">
        <v>1</v>
      </c>
      <c r="C4051" t="s">
        <v>50</v>
      </c>
      <c r="D4051">
        <v>0</v>
      </c>
      <c r="E4051">
        <v>0</v>
      </c>
      <c r="F4051">
        <v>0</v>
      </c>
      <c r="G4051">
        <f>SUMIF(C$2:C4051,Historico_y_Forms[[#This Row],[Proyecto]],D$2:D4051)</f>
        <v>616</v>
      </c>
      <c r="H4051">
        <f>SUMIF(C$2:C4051,Historico_y_Forms[[#This Row],[Proyecto]],F$2:F4051)</f>
        <v>124</v>
      </c>
      <c r="I4051">
        <f>VLOOKUP(Historico_y_Forms[[#This Row],[Proyecto]],Dim_Proyectos[[#All],[Proyecto]:[Fecha de terminacion]],5,0)-Historico_y_Forms[[#This Row],[Ventas acumuladas]]+Historico_y_Forms[[#This Row],[Desistimientos acumulados]]</f>
        <v>0</v>
      </c>
      <c r="J4051">
        <f>SUMIF(C$2:C4051,Historico_y_Forms[[#This Row],[Proyecto]],E$2:E4051)</f>
        <v>492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A56CC5A-8DBC-441D-BE1A-11AD7B5BDB94}">
          <x14:formula1>
            <xm:f>Dim_Proyectos!$B$2:$B$46</xm:f>
          </x14:formula1>
          <xm:sqref>C2:C4051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47452-B17C-41DC-9E58-67C5CB0DD5FB}">
  <dimension ref="A1:F4051"/>
  <sheetViews>
    <sheetView topLeftCell="A2617" workbookViewId="0">
      <selection activeCell="E4051" sqref="E4051"/>
    </sheetView>
  </sheetViews>
  <sheetFormatPr baseColWidth="10" defaultColWidth="11" defaultRowHeight="15.75" x14ac:dyDescent="0.25"/>
  <cols>
    <col min="1" max="1" width="8.75" bestFit="1" customWidth="1"/>
    <col min="2" max="2" width="25.125" bestFit="1" customWidth="1"/>
    <col min="3" max="3" width="18.375" bestFit="1" customWidth="1"/>
    <col min="4" max="4" width="15.125" bestFit="1" customWidth="1"/>
    <col min="5" max="5" width="14.5" bestFit="1" customWidth="1"/>
    <col min="6" max="6" width="20.125" bestFit="1" customWidth="1"/>
  </cols>
  <sheetData>
    <row r="1" spans="1:6" ht="15.75" customHeight="1" x14ac:dyDescent="0.25">
      <c r="A1" s="172" t="s">
        <v>0</v>
      </c>
      <c r="B1" s="173" t="s">
        <v>1</v>
      </c>
      <c r="C1" s="54" t="s">
        <v>2</v>
      </c>
      <c r="D1" s="54" t="s">
        <v>3</v>
      </c>
      <c r="E1" s="174" t="s">
        <v>4</v>
      </c>
      <c r="F1" s="168"/>
    </row>
    <row r="2" spans="1:6" ht="15.75" customHeight="1" x14ac:dyDescent="0.25">
      <c r="A2" s="169">
        <v>43101</v>
      </c>
      <c r="B2" s="12" t="s">
        <v>50</v>
      </c>
      <c r="C2" s="26">
        <v>0</v>
      </c>
      <c r="D2" s="26"/>
      <c r="E2" s="170"/>
    </row>
    <row r="3" spans="1:6" x14ac:dyDescent="0.25">
      <c r="A3" s="169">
        <v>43132</v>
      </c>
      <c r="B3" s="12" t="s">
        <v>50</v>
      </c>
      <c r="C3" s="26">
        <v>0</v>
      </c>
      <c r="D3" s="26"/>
      <c r="E3" s="170"/>
    </row>
    <row r="4" spans="1:6" x14ac:dyDescent="0.25">
      <c r="A4" s="169">
        <v>43160</v>
      </c>
      <c r="B4" s="12" t="s">
        <v>50</v>
      </c>
      <c r="C4" s="26">
        <v>0</v>
      </c>
      <c r="D4" s="26"/>
      <c r="E4" s="170"/>
    </row>
    <row r="5" spans="1:6" x14ac:dyDescent="0.25">
      <c r="A5" s="169">
        <v>43191</v>
      </c>
      <c r="B5" s="12" t="s">
        <v>50</v>
      </c>
      <c r="C5" s="26">
        <v>0</v>
      </c>
      <c r="D5" s="26"/>
      <c r="E5" s="170"/>
    </row>
    <row r="6" spans="1:6" x14ac:dyDescent="0.25">
      <c r="A6" s="169">
        <v>43221</v>
      </c>
      <c r="B6" s="12" t="s">
        <v>50</v>
      </c>
      <c r="C6" s="26">
        <v>0</v>
      </c>
      <c r="D6" s="26"/>
      <c r="E6" s="170"/>
    </row>
    <row r="7" spans="1:6" x14ac:dyDescent="0.25">
      <c r="A7" s="169">
        <v>43252</v>
      </c>
      <c r="B7" s="12" t="s">
        <v>50</v>
      </c>
      <c r="C7" s="26">
        <v>0</v>
      </c>
      <c r="D7" s="26"/>
      <c r="E7" s="170"/>
    </row>
    <row r="8" spans="1:6" x14ac:dyDescent="0.25">
      <c r="A8" s="169">
        <v>43282</v>
      </c>
      <c r="B8" s="12" t="s">
        <v>50</v>
      </c>
      <c r="C8" s="26">
        <v>0</v>
      </c>
      <c r="D8" s="26"/>
      <c r="E8" s="170"/>
    </row>
    <row r="9" spans="1:6" x14ac:dyDescent="0.25">
      <c r="A9" s="169">
        <v>43313</v>
      </c>
      <c r="B9" s="12" t="s">
        <v>50</v>
      </c>
      <c r="C9" s="26">
        <v>72</v>
      </c>
      <c r="D9" s="26">
        <v>20</v>
      </c>
      <c r="E9" s="170">
        <v>0</v>
      </c>
    </row>
    <row r="10" spans="1:6" x14ac:dyDescent="0.25">
      <c r="A10" s="169">
        <v>43344</v>
      </c>
      <c r="B10" s="12" t="s">
        <v>50</v>
      </c>
      <c r="C10" s="26">
        <v>36</v>
      </c>
      <c r="D10" s="26">
        <v>20</v>
      </c>
      <c r="E10" s="170"/>
    </row>
    <row r="11" spans="1:6" x14ac:dyDescent="0.25">
      <c r="A11" s="169">
        <v>43374</v>
      </c>
      <c r="B11" s="12" t="s">
        <v>50</v>
      </c>
      <c r="C11" s="26">
        <v>38</v>
      </c>
      <c r="D11" s="26">
        <v>20</v>
      </c>
      <c r="E11" s="170"/>
    </row>
    <row r="12" spans="1:6" x14ac:dyDescent="0.25">
      <c r="A12" s="169">
        <v>43405</v>
      </c>
      <c r="B12" s="12" t="s">
        <v>50</v>
      </c>
      <c r="C12" s="26">
        <v>21</v>
      </c>
      <c r="D12" s="26">
        <v>20</v>
      </c>
      <c r="E12" s="170">
        <v>4</v>
      </c>
    </row>
    <row r="13" spans="1:6" x14ac:dyDescent="0.25">
      <c r="A13" s="169">
        <v>43435</v>
      </c>
      <c r="B13" s="12" t="s">
        <v>50</v>
      </c>
      <c r="C13" s="26">
        <v>10</v>
      </c>
      <c r="D13" s="26">
        <v>20</v>
      </c>
      <c r="E13" s="170">
        <v>0</v>
      </c>
    </row>
    <row r="14" spans="1:6" x14ac:dyDescent="0.25">
      <c r="A14" s="169">
        <v>43466</v>
      </c>
      <c r="B14" s="12" t="s">
        <v>50</v>
      </c>
      <c r="C14" s="26">
        <v>16</v>
      </c>
      <c r="D14" s="26">
        <v>18</v>
      </c>
      <c r="E14" s="170">
        <v>0</v>
      </c>
    </row>
    <row r="15" spans="1:6" x14ac:dyDescent="0.25">
      <c r="A15" s="169">
        <v>43497</v>
      </c>
      <c r="B15" s="12" t="s">
        <v>50</v>
      </c>
      <c r="C15" s="26">
        <v>16</v>
      </c>
      <c r="D15" s="26">
        <v>18</v>
      </c>
      <c r="E15" s="170">
        <v>0</v>
      </c>
    </row>
    <row r="16" spans="1:6" x14ac:dyDescent="0.25">
      <c r="A16" s="169">
        <v>43525</v>
      </c>
      <c r="B16" s="12" t="s">
        <v>50</v>
      </c>
      <c r="C16" s="26">
        <v>14</v>
      </c>
      <c r="D16" s="26">
        <v>18</v>
      </c>
      <c r="E16" s="170">
        <v>0</v>
      </c>
    </row>
    <row r="17" spans="1:5" x14ac:dyDescent="0.25">
      <c r="A17" s="169">
        <v>43556</v>
      </c>
      <c r="B17" s="12" t="s">
        <v>50</v>
      </c>
      <c r="C17" s="26">
        <f>17-1</f>
        <v>16</v>
      </c>
      <c r="D17" s="26">
        <v>18</v>
      </c>
      <c r="E17" s="170">
        <v>1</v>
      </c>
    </row>
    <row r="18" spans="1:5" x14ac:dyDescent="0.25">
      <c r="A18" s="169">
        <v>43586</v>
      </c>
      <c r="B18" s="12" t="s">
        <v>50</v>
      </c>
      <c r="C18" s="26">
        <v>17</v>
      </c>
      <c r="D18" s="26">
        <v>18</v>
      </c>
      <c r="E18" s="170">
        <v>0</v>
      </c>
    </row>
    <row r="19" spans="1:5" x14ac:dyDescent="0.25">
      <c r="A19" s="169">
        <v>43617</v>
      </c>
      <c r="B19" s="12" t="s">
        <v>50</v>
      </c>
      <c r="C19" s="26">
        <v>18</v>
      </c>
      <c r="D19" s="26">
        <v>18</v>
      </c>
      <c r="E19" s="170">
        <v>5</v>
      </c>
    </row>
    <row r="20" spans="1:5" x14ac:dyDescent="0.25">
      <c r="A20" s="169">
        <v>43647</v>
      </c>
      <c r="B20" s="12" t="s">
        <v>50</v>
      </c>
      <c r="C20" s="26">
        <v>18</v>
      </c>
      <c r="D20" s="26">
        <v>18</v>
      </c>
      <c r="E20" s="170">
        <v>0</v>
      </c>
    </row>
    <row r="21" spans="1:5" x14ac:dyDescent="0.25">
      <c r="A21" s="169">
        <v>43678</v>
      </c>
      <c r="B21" s="12" t="s">
        <v>50</v>
      </c>
      <c r="C21" s="26">
        <v>23</v>
      </c>
      <c r="D21" s="26">
        <v>18</v>
      </c>
      <c r="E21" s="170">
        <v>3</v>
      </c>
    </row>
    <row r="22" spans="1:5" x14ac:dyDescent="0.25">
      <c r="A22" s="169">
        <v>43709</v>
      </c>
      <c r="B22" s="12" t="s">
        <v>50</v>
      </c>
      <c r="C22" s="26">
        <f>29-1</f>
        <v>28</v>
      </c>
      <c r="D22" s="26">
        <v>18</v>
      </c>
      <c r="E22" s="170"/>
    </row>
    <row r="23" spans="1:5" x14ac:dyDescent="0.25">
      <c r="A23" s="169">
        <v>43739</v>
      </c>
      <c r="B23" s="12" t="s">
        <v>50</v>
      </c>
      <c r="C23" s="26">
        <v>26</v>
      </c>
      <c r="D23" s="26">
        <v>18</v>
      </c>
      <c r="E23" s="170">
        <v>2</v>
      </c>
    </row>
    <row r="24" spans="1:5" x14ac:dyDescent="0.25">
      <c r="A24" s="169">
        <v>43770</v>
      </c>
      <c r="B24" s="12" t="s">
        <v>50</v>
      </c>
      <c r="C24" s="26">
        <v>13</v>
      </c>
      <c r="D24" s="26">
        <v>18</v>
      </c>
      <c r="E24" s="170">
        <v>1</v>
      </c>
    </row>
    <row r="25" spans="1:5" x14ac:dyDescent="0.25">
      <c r="A25" s="169">
        <v>43800</v>
      </c>
      <c r="B25" s="12" t="s">
        <v>50</v>
      </c>
      <c r="C25" s="26">
        <v>8</v>
      </c>
      <c r="D25" s="26">
        <v>18</v>
      </c>
      <c r="E25" s="170">
        <v>6</v>
      </c>
    </row>
    <row r="26" spans="1:5" x14ac:dyDescent="0.25">
      <c r="A26" s="169">
        <v>43831</v>
      </c>
      <c r="B26" s="12" t="s">
        <v>50</v>
      </c>
      <c r="C26" s="26">
        <v>24</v>
      </c>
      <c r="D26" s="26">
        <v>16</v>
      </c>
      <c r="E26" s="170">
        <v>2</v>
      </c>
    </row>
    <row r="27" spans="1:5" x14ac:dyDescent="0.25">
      <c r="A27" s="169">
        <v>43862</v>
      </c>
      <c r="B27" s="12" t="s">
        <v>50</v>
      </c>
      <c r="C27" s="26">
        <v>17</v>
      </c>
      <c r="D27" s="26">
        <v>16</v>
      </c>
      <c r="E27" s="170">
        <v>2</v>
      </c>
    </row>
    <row r="28" spans="1:5" x14ac:dyDescent="0.25">
      <c r="A28" s="169">
        <v>43891</v>
      </c>
      <c r="B28" s="12" t="s">
        <v>50</v>
      </c>
      <c r="C28" s="26">
        <v>18</v>
      </c>
      <c r="D28" s="26">
        <v>16</v>
      </c>
      <c r="E28" s="170">
        <v>4</v>
      </c>
    </row>
    <row r="29" spans="1:5" x14ac:dyDescent="0.25">
      <c r="A29" s="169">
        <v>43922</v>
      </c>
      <c r="B29" s="12" t="s">
        <v>50</v>
      </c>
      <c r="C29" s="26">
        <v>11</v>
      </c>
      <c r="D29" s="26">
        <v>13</v>
      </c>
      <c r="E29" s="170">
        <v>0</v>
      </c>
    </row>
    <row r="30" spans="1:5" x14ac:dyDescent="0.25">
      <c r="A30" s="169">
        <v>43952</v>
      </c>
      <c r="B30" s="12" t="s">
        <v>50</v>
      </c>
      <c r="C30" s="26">
        <v>29</v>
      </c>
      <c r="D30" s="26">
        <v>13</v>
      </c>
      <c r="E30" s="170">
        <v>3</v>
      </c>
    </row>
    <row r="31" spans="1:5" x14ac:dyDescent="0.25">
      <c r="A31" s="169">
        <v>43983</v>
      </c>
      <c r="B31" s="12" t="s">
        <v>50</v>
      </c>
      <c r="C31" s="26">
        <v>30</v>
      </c>
      <c r="D31" s="26">
        <v>13</v>
      </c>
      <c r="E31" s="170">
        <v>9</v>
      </c>
    </row>
    <row r="32" spans="1:5" x14ac:dyDescent="0.25">
      <c r="A32" s="169">
        <v>44013</v>
      </c>
      <c r="B32" s="12" t="s">
        <v>50</v>
      </c>
      <c r="C32" s="26">
        <v>17</v>
      </c>
      <c r="D32" s="26">
        <v>13</v>
      </c>
      <c r="E32" s="170">
        <v>5</v>
      </c>
    </row>
    <row r="33" spans="1:5" x14ac:dyDescent="0.25">
      <c r="A33" s="169">
        <v>44044</v>
      </c>
      <c r="B33" s="12" t="s">
        <v>50</v>
      </c>
      <c r="C33" s="26">
        <v>1</v>
      </c>
      <c r="D33" s="26">
        <v>13</v>
      </c>
      <c r="E33" s="170">
        <v>2</v>
      </c>
    </row>
    <row r="34" spans="1:5" x14ac:dyDescent="0.25">
      <c r="A34" s="169">
        <v>44075</v>
      </c>
      <c r="B34" s="12" t="s">
        <v>50</v>
      </c>
      <c r="C34" s="26">
        <v>8</v>
      </c>
      <c r="D34" s="26">
        <v>13</v>
      </c>
      <c r="E34" s="170">
        <v>11</v>
      </c>
    </row>
    <row r="35" spans="1:5" x14ac:dyDescent="0.25">
      <c r="A35" s="169">
        <v>44105</v>
      </c>
      <c r="B35" s="12" t="s">
        <v>50</v>
      </c>
      <c r="C35" s="26">
        <v>9</v>
      </c>
      <c r="D35" s="26">
        <v>13</v>
      </c>
      <c r="E35" s="170">
        <v>11</v>
      </c>
    </row>
    <row r="36" spans="1:5" x14ac:dyDescent="0.25">
      <c r="A36" s="169">
        <v>44136</v>
      </c>
      <c r="B36" s="12" t="s">
        <v>50</v>
      </c>
      <c r="C36" s="26">
        <v>7</v>
      </c>
      <c r="D36" s="26">
        <v>13</v>
      </c>
      <c r="E36" s="170">
        <v>5</v>
      </c>
    </row>
    <row r="37" spans="1:5" x14ac:dyDescent="0.25">
      <c r="A37" s="169">
        <v>44166</v>
      </c>
      <c r="B37" s="12" t="s">
        <v>50</v>
      </c>
      <c r="C37" s="26">
        <v>1</v>
      </c>
      <c r="D37" s="26">
        <v>13</v>
      </c>
      <c r="E37" s="170">
        <v>5</v>
      </c>
    </row>
    <row r="38" spans="1:5" x14ac:dyDescent="0.25">
      <c r="A38" s="169">
        <v>44197</v>
      </c>
      <c r="B38" s="12" t="s">
        <v>50</v>
      </c>
      <c r="C38" s="26">
        <v>1</v>
      </c>
      <c r="D38" s="26">
        <v>3</v>
      </c>
      <c r="E38" s="170">
        <v>4</v>
      </c>
    </row>
    <row r="39" spans="1:5" x14ac:dyDescent="0.25">
      <c r="A39" s="169">
        <v>44228</v>
      </c>
      <c r="B39" s="12" t="s">
        <v>50</v>
      </c>
      <c r="C39" s="26">
        <v>3</v>
      </c>
      <c r="D39" s="26">
        <v>3</v>
      </c>
      <c r="E39" s="170">
        <v>1</v>
      </c>
    </row>
    <row r="40" spans="1:5" x14ac:dyDescent="0.25">
      <c r="A40" s="169">
        <v>44256</v>
      </c>
      <c r="B40" s="12" t="s">
        <v>50</v>
      </c>
      <c r="C40" s="26">
        <v>2</v>
      </c>
      <c r="D40" s="26">
        <v>3</v>
      </c>
      <c r="E40" s="170">
        <v>5</v>
      </c>
    </row>
    <row r="41" spans="1:5" x14ac:dyDescent="0.25">
      <c r="A41" s="169">
        <v>44287</v>
      </c>
      <c r="B41" s="12" t="s">
        <v>50</v>
      </c>
      <c r="C41" s="26">
        <v>15</v>
      </c>
      <c r="D41" s="26">
        <v>2</v>
      </c>
      <c r="E41" s="170">
        <v>6</v>
      </c>
    </row>
    <row r="42" spans="1:5" x14ac:dyDescent="0.25">
      <c r="A42" s="169">
        <v>44317</v>
      </c>
      <c r="B42" s="12" t="s">
        <v>50</v>
      </c>
      <c r="C42" s="26">
        <v>3</v>
      </c>
      <c r="D42" s="26">
        <v>0</v>
      </c>
      <c r="E42" s="170">
        <v>1</v>
      </c>
    </row>
    <row r="43" spans="1:5" x14ac:dyDescent="0.25">
      <c r="A43" s="169">
        <v>44348</v>
      </c>
      <c r="B43" s="12" t="s">
        <v>50</v>
      </c>
      <c r="C43" s="26">
        <v>2</v>
      </c>
      <c r="D43" s="26">
        <v>0</v>
      </c>
      <c r="E43" s="170">
        <v>4</v>
      </c>
    </row>
    <row r="44" spans="1:5" x14ac:dyDescent="0.25">
      <c r="A44" s="169">
        <v>44378</v>
      </c>
      <c r="B44" s="12" t="s">
        <v>50</v>
      </c>
      <c r="C44" s="26">
        <v>3</v>
      </c>
      <c r="D44" s="26">
        <v>0</v>
      </c>
      <c r="E44" s="170">
        <v>3</v>
      </c>
    </row>
    <row r="45" spans="1:5" x14ac:dyDescent="0.25">
      <c r="A45" s="169">
        <v>44409</v>
      </c>
      <c r="B45" s="12" t="s">
        <v>50</v>
      </c>
      <c r="C45" s="26">
        <v>3</v>
      </c>
      <c r="D45" s="26">
        <v>0</v>
      </c>
      <c r="E45" s="170">
        <v>3</v>
      </c>
    </row>
    <row r="46" spans="1:5" x14ac:dyDescent="0.25">
      <c r="A46" s="169">
        <v>44440</v>
      </c>
      <c r="B46" s="12" t="s">
        <v>50</v>
      </c>
      <c r="C46" s="26">
        <v>6</v>
      </c>
      <c r="D46" s="26">
        <v>0</v>
      </c>
      <c r="E46" s="170">
        <v>2</v>
      </c>
    </row>
    <row r="47" spans="1:5" x14ac:dyDescent="0.25">
      <c r="A47" s="169">
        <v>44470</v>
      </c>
      <c r="B47" s="12" t="s">
        <v>50</v>
      </c>
      <c r="C47" s="26">
        <v>0</v>
      </c>
      <c r="D47" s="26">
        <v>0</v>
      </c>
      <c r="E47" s="170">
        <v>3</v>
      </c>
    </row>
    <row r="48" spans="1:5" x14ac:dyDescent="0.25">
      <c r="A48" s="169">
        <v>44501</v>
      </c>
      <c r="B48" s="12" t="s">
        <v>50</v>
      </c>
      <c r="C48" s="26">
        <v>3</v>
      </c>
      <c r="D48" s="26">
        <v>0</v>
      </c>
      <c r="E48" s="170">
        <v>2</v>
      </c>
    </row>
    <row r="49" spans="1:5" x14ac:dyDescent="0.25">
      <c r="A49" s="169">
        <v>44531</v>
      </c>
      <c r="B49" s="12" t="s">
        <v>50</v>
      </c>
      <c r="C49" s="26">
        <v>3</v>
      </c>
      <c r="D49" s="26">
        <v>0</v>
      </c>
      <c r="E49" s="170">
        <v>1</v>
      </c>
    </row>
    <row r="50" spans="1:5" x14ac:dyDescent="0.25">
      <c r="A50" s="169">
        <v>44562</v>
      </c>
      <c r="B50" s="12" t="s">
        <v>50</v>
      </c>
      <c r="C50" s="26">
        <v>2</v>
      </c>
      <c r="D50" s="26">
        <v>0</v>
      </c>
      <c r="E50" s="170">
        <v>2</v>
      </c>
    </row>
    <row r="51" spans="1:5" x14ac:dyDescent="0.25">
      <c r="A51" s="169">
        <v>44593</v>
      </c>
      <c r="B51" s="12" t="s">
        <v>50</v>
      </c>
      <c r="C51" s="26">
        <v>1</v>
      </c>
      <c r="D51" s="26">
        <v>0</v>
      </c>
      <c r="E51" s="170"/>
    </row>
    <row r="52" spans="1:5" x14ac:dyDescent="0.25">
      <c r="A52" s="169">
        <v>44621</v>
      </c>
      <c r="B52" s="12" t="s">
        <v>50</v>
      </c>
      <c r="C52" s="26">
        <v>1</v>
      </c>
      <c r="D52" s="26">
        <v>0</v>
      </c>
      <c r="E52" s="170">
        <v>2</v>
      </c>
    </row>
    <row r="53" spans="1:5" x14ac:dyDescent="0.25">
      <c r="A53" s="169">
        <v>44652</v>
      </c>
      <c r="B53" s="12" t="s">
        <v>50</v>
      </c>
      <c r="C53" s="26">
        <v>0</v>
      </c>
      <c r="D53" s="26">
        <v>0</v>
      </c>
      <c r="E53" s="170">
        <v>2</v>
      </c>
    </row>
    <row r="54" spans="1:5" x14ac:dyDescent="0.25">
      <c r="A54" s="169">
        <v>44682</v>
      </c>
      <c r="B54" s="12" t="s">
        <v>50</v>
      </c>
      <c r="C54" s="26">
        <v>3</v>
      </c>
      <c r="D54" s="26">
        <v>0</v>
      </c>
      <c r="E54" s="170">
        <v>1</v>
      </c>
    </row>
    <row r="55" spans="1:5" x14ac:dyDescent="0.25">
      <c r="A55" s="169">
        <v>44713</v>
      </c>
      <c r="B55" s="12" t="s">
        <v>50</v>
      </c>
      <c r="C55" s="26">
        <v>1</v>
      </c>
      <c r="D55" s="26">
        <v>0</v>
      </c>
      <c r="E55" s="170">
        <v>0</v>
      </c>
    </row>
    <row r="56" spans="1:5" x14ac:dyDescent="0.25">
      <c r="A56" s="169">
        <v>44743</v>
      </c>
      <c r="B56" s="12" t="s">
        <v>50</v>
      </c>
      <c r="C56" s="26">
        <v>0</v>
      </c>
      <c r="D56" s="26">
        <v>0</v>
      </c>
      <c r="E56" s="170">
        <v>1</v>
      </c>
    </row>
    <row r="57" spans="1:5" x14ac:dyDescent="0.25">
      <c r="A57" s="169">
        <v>44774</v>
      </c>
      <c r="B57" s="12" t="s">
        <v>50</v>
      </c>
      <c r="C57" s="26">
        <v>1</v>
      </c>
      <c r="D57" s="26">
        <v>0</v>
      </c>
      <c r="E57" s="170">
        <v>0</v>
      </c>
    </row>
    <row r="58" spans="1:5" x14ac:dyDescent="0.25">
      <c r="A58" s="169">
        <v>44805</v>
      </c>
      <c r="B58" s="12" t="s">
        <v>50</v>
      </c>
      <c r="C58" s="26">
        <v>0</v>
      </c>
      <c r="D58" s="26">
        <v>0</v>
      </c>
      <c r="E58" s="170">
        <v>0</v>
      </c>
    </row>
    <row r="59" spans="1:5" x14ac:dyDescent="0.25">
      <c r="A59" s="169">
        <v>44835</v>
      </c>
      <c r="B59" s="12" t="s">
        <v>50</v>
      </c>
      <c r="C59" s="26">
        <v>0</v>
      </c>
      <c r="D59" s="26">
        <v>0</v>
      </c>
      <c r="E59" s="170">
        <v>0</v>
      </c>
    </row>
    <row r="60" spans="1:5" x14ac:dyDescent="0.25">
      <c r="A60" s="169">
        <v>44866</v>
      </c>
      <c r="B60" s="12" t="s">
        <v>50</v>
      </c>
      <c r="C60" s="26">
        <v>0</v>
      </c>
      <c r="D60" s="26">
        <v>0</v>
      </c>
      <c r="E60" s="170">
        <v>0</v>
      </c>
    </row>
    <row r="61" spans="1:5" x14ac:dyDescent="0.25">
      <c r="A61" s="169">
        <v>44896</v>
      </c>
      <c r="B61" s="12" t="s">
        <v>50</v>
      </c>
      <c r="C61" s="26">
        <v>1</v>
      </c>
      <c r="D61" s="26">
        <v>0</v>
      </c>
      <c r="E61" s="170">
        <v>0</v>
      </c>
    </row>
    <row r="62" spans="1:5" x14ac:dyDescent="0.25">
      <c r="A62" s="169">
        <v>44927</v>
      </c>
      <c r="B62" s="12" t="s">
        <v>50</v>
      </c>
      <c r="C62" s="26"/>
      <c r="D62" s="26"/>
      <c r="E62" s="170"/>
    </row>
    <row r="63" spans="1:5" x14ac:dyDescent="0.25">
      <c r="A63" s="169">
        <v>44958</v>
      </c>
      <c r="B63" s="12" t="s">
        <v>50</v>
      </c>
      <c r="C63" s="26"/>
      <c r="D63" s="26"/>
      <c r="E63" s="170"/>
    </row>
    <row r="64" spans="1:5" x14ac:dyDescent="0.25">
      <c r="A64" s="169">
        <v>44986</v>
      </c>
      <c r="B64" s="12" t="s">
        <v>50</v>
      </c>
      <c r="C64" s="26"/>
      <c r="D64" s="26"/>
      <c r="E64" s="170"/>
    </row>
    <row r="65" spans="1:5" x14ac:dyDescent="0.25">
      <c r="A65" s="169">
        <v>45017</v>
      </c>
      <c r="B65" s="12" t="s">
        <v>50</v>
      </c>
      <c r="C65" s="26"/>
      <c r="D65" s="26"/>
      <c r="E65" s="170"/>
    </row>
    <row r="66" spans="1:5" x14ac:dyDescent="0.25">
      <c r="A66" s="169">
        <v>45047</v>
      </c>
      <c r="B66" s="12" t="s">
        <v>50</v>
      </c>
      <c r="C66" s="26"/>
      <c r="D66" s="26"/>
      <c r="E66" s="170"/>
    </row>
    <row r="67" spans="1:5" x14ac:dyDescent="0.25">
      <c r="A67" s="169">
        <v>45078</v>
      </c>
      <c r="B67" s="12" t="s">
        <v>50</v>
      </c>
      <c r="C67" s="26"/>
      <c r="D67" s="26"/>
      <c r="E67" s="170"/>
    </row>
    <row r="68" spans="1:5" x14ac:dyDescent="0.25">
      <c r="A68" s="169">
        <v>45108</v>
      </c>
      <c r="B68" s="12" t="s">
        <v>50</v>
      </c>
      <c r="C68" s="26"/>
      <c r="D68" s="26"/>
      <c r="E68" s="170"/>
    </row>
    <row r="69" spans="1:5" x14ac:dyDescent="0.25">
      <c r="A69" s="169">
        <v>45139</v>
      </c>
      <c r="B69" s="12" t="s">
        <v>50</v>
      </c>
      <c r="C69" s="26"/>
      <c r="D69" s="26"/>
      <c r="E69" s="170"/>
    </row>
    <row r="70" spans="1:5" x14ac:dyDescent="0.25">
      <c r="A70" s="169">
        <v>45170</v>
      </c>
      <c r="B70" s="12" t="s">
        <v>50</v>
      </c>
      <c r="C70" s="26"/>
      <c r="D70" s="26"/>
      <c r="E70" s="170"/>
    </row>
    <row r="71" spans="1:5" x14ac:dyDescent="0.25">
      <c r="A71" s="169">
        <v>45200</v>
      </c>
      <c r="B71" s="12" t="s">
        <v>50</v>
      </c>
      <c r="C71" s="26"/>
      <c r="D71" s="26"/>
      <c r="E71" s="170"/>
    </row>
    <row r="72" spans="1:5" x14ac:dyDescent="0.25">
      <c r="A72" s="169">
        <v>45231</v>
      </c>
      <c r="B72" s="12" t="s">
        <v>50</v>
      </c>
      <c r="C72" s="26"/>
      <c r="D72" s="26"/>
      <c r="E72" s="170"/>
    </row>
    <row r="73" spans="1:5" x14ac:dyDescent="0.25">
      <c r="A73" s="169">
        <v>45261</v>
      </c>
      <c r="B73" s="12" t="s">
        <v>50</v>
      </c>
      <c r="C73" s="26"/>
      <c r="D73" s="26"/>
      <c r="E73" s="170"/>
    </row>
    <row r="74" spans="1:5" x14ac:dyDescent="0.25">
      <c r="A74" s="169">
        <v>45292</v>
      </c>
      <c r="B74" s="12" t="s">
        <v>50</v>
      </c>
      <c r="C74" s="26"/>
      <c r="D74" s="26"/>
      <c r="E74" s="170"/>
    </row>
    <row r="75" spans="1:5" x14ac:dyDescent="0.25">
      <c r="A75" s="169">
        <v>45323</v>
      </c>
      <c r="B75" s="12" t="s">
        <v>50</v>
      </c>
      <c r="C75" s="26"/>
      <c r="D75" s="26"/>
      <c r="E75" s="170"/>
    </row>
    <row r="76" spans="1:5" x14ac:dyDescent="0.25">
      <c r="A76" s="169">
        <v>45352</v>
      </c>
      <c r="B76" s="12" t="s">
        <v>50</v>
      </c>
      <c r="C76" s="26"/>
      <c r="D76" s="26"/>
      <c r="E76" s="170"/>
    </row>
    <row r="77" spans="1:5" x14ac:dyDescent="0.25">
      <c r="A77" s="169">
        <v>45383</v>
      </c>
      <c r="B77" s="12" t="s">
        <v>50</v>
      </c>
      <c r="C77" s="26"/>
      <c r="D77" s="26"/>
      <c r="E77" s="170"/>
    </row>
    <row r="78" spans="1:5" x14ac:dyDescent="0.25">
      <c r="A78" s="169">
        <v>45413</v>
      </c>
      <c r="B78" s="12" t="s">
        <v>50</v>
      </c>
      <c r="C78" s="26"/>
      <c r="D78" s="26"/>
      <c r="E78" s="170"/>
    </row>
    <row r="79" spans="1:5" x14ac:dyDescent="0.25">
      <c r="A79" s="169">
        <v>45444</v>
      </c>
      <c r="B79" s="12" t="s">
        <v>50</v>
      </c>
      <c r="C79" s="26"/>
      <c r="D79" s="26"/>
      <c r="E79" s="170"/>
    </row>
    <row r="80" spans="1:5" x14ac:dyDescent="0.25">
      <c r="A80" s="169">
        <v>45474</v>
      </c>
      <c r="B80" s="12" t="s">
        <v>50</v>
      </c>
      <c r="C80" s="26"/>
      <c r="D80" s="26"/>
      <c r="E80" s="170"/>
    </row>
    <row r="81" spans="1:5" x14ac:dyDescent="0.25">
      <c r="A81" s="169">
        <v>45505</v>
      </c>
      <c r="B81" s="12" t="s">
        <v>50</v>
      </c>
      <c r="C81" s="26"/>
      <c r="D81" s="26"/>
      <c r="E81" s="170"/>
    </row>
    <row r="82" spans="1:5" x14ac:dyDescent="0.25">
      <c r="A82" s="169">
        <v>45536</v>
      </c>
      <c r="B82" s="12" t="s">
        <v>50</v>
      </c>
      <c r="C82" s="26"/>
      <c r="D82" s="26"/>
      <c r="E82" s="170"/>
    </row>
    <row r="83" spans="1:5" x14ac:dyDescent="0.25">
      <c r="A83" s="169">
        <v>45566</v>
      </c>
      <c r="B83" s="12" t="s">
        <v>50</v>
      </c>
      <c r="C83" s="26"/>
      <c r="D83" s="26"/>
      <c r="E83" s="170"/>
    </row>
    <row r="84" spans="1:5" x14ac:dyDescent="0.25">
      <c r="A84" s="169">
        <v>45597</v>
      </c>
      <c r="B84" s="12" t="s">
        <v>50</v>
      </c>
      <c r="C84" s="26"/>
      <c r="D84" s="26"/>
      <c r="E84" s="170"/>
    </row>
    <row r="85" spans="1:5" x14ac:dyDescent="0.25">
      <c r="A85" s="169">
        <v>45627</v>
      </c>
      <c r="B85" s="12" t="s">
        <v>50</v>
      </c>
      <c r="C85" s="26"/>
      <c r="D85" s="26"/>
      <c r="E85" s="170"/>
    </row>
    <row r="86" spans="1:5" x14ac:dyDescent="0.25">
      <c r="A86" s="169">
        <v>45658</v>
      </c>
      <c r="B86" s="12" t="s">
        <v>50</v>
      </c>
      <c r="C86" s="26"/>
      <c r="D86" s="26"/>
      <c r="E86" s="170"/>
    </row>
    <row r="87" spans="1:5" x14ac:dyDescent="0.25">
      <c r="A87" s="169">
        <v>45689</v>
      </c>
      <c r="B87" s="12" t="s">
        <v>50</v>
      </c>
      <c r="C87" s="26"/>
      <c r="D87" s="26"/>
      <c r="E87" s="170"/>
    </row>
    <row r="88" spans="1:5" x14ac:dyDescent="0.25">
      <c r="A88" s="169">
        <v>45717</v>
      </c>
      <c r="B88" s="12" t="s">
        <v>50</v>
      </c>
      <c r="C88" s="26"/>
      <c r="D88" s="26"/>
      <c r="E88" s="170"/>
    </row>
    <row r="89" spans="1:5" x14ac:dyDescent="0.25">
      <c r="A89" s="169">
        <v>45748</v>
      </c>
      <c r="B89" s="12" t="s">
        <v>50</v>
      </c>
      <c r="C89" s="26"/>
      <c r="D89" s="26"/>
      <c r="E89" s="170"/>
    </row>
    <row r="90" spans="1:5" x14ac:dyDescent="0.25">
      <c r="A90" s="169">
        <v>45778</v>
      </c>
      <c r="B90" s="12" t="s">
        <v>50</v>
      </c>
      <c r="C90" s="26"/>
      <c r="D90" s="26"/>
      <c r="E90" s="170"/>
    </row>
    <row r="91" spans="1:5" x14ac:dyDescent="0.25">
      <c r="A91" s="169">
        <v>45809</v>
      </c>
      <c r="B91" s="12" t="s">
        <v>50</v>
      </c>
      <c r="C91" s="26"/>
      <c r="D91" s="26"/>
      <c r="E91" s="170"/>
    </row>
    <row r="92" spans="1:5" x14ac:dyDescent="0.25">
      <c r="A92" s="169">
        <v>43101</v>
      </c>
      <c r="B92" s="164" t="s">
        <v>51</v>
      </c>
      <c r="C92" s="26"/>
      <c r="D92" s="26"/>
      <c r="E92" s="170"/>
    </row>
    <row r="93" spans="1:5" x14ac:dyDescent="0.25">
      <c r="A93" s="169">
        <v>43132</v>
      </c>
      <c r="B93" s="164" t="s">
        <v>51</v>
      </c>
      <c r="C93" s="26"/>
      <c r="D93" s="26"/>
      <c r="E93" s="170"/>
    </row>
    <row r="94" spans="1:5" x14ac:dyDescent="0.25">
      <c r="A94" s="169">
        <v>43160</v>
      </c>
      <c r="B94" s="164" t="s">
        <v>51</v>
      </c>
      <c r="C94" s="26"/>
      <c r="D94" s="26"/>
      <c r="E94" s="170"/>
    </row>
    <row r="95" spans="1:5" x14ac:dyDescent="0.25">
      <c r="A95" s="169">
        <v>43191</v>
      </c>
      <c r="B95" s="164" t="s">
        <v>51</v>
      </c>
      <c r="C95" s="26"/>
      <c r="D95" s="26"/>
      <c r="E95" s="170"/>
    </row>
    <row r="96" spans="1:5" x14ac:dyDescent="0.25">
      <c r="A96" s="169">
        <v>43221</v>
      </c>
      <c r="B96" s="164" t="s">
        <v>51</v>
      </c>
      <c r="C96" s="26"/>
      <c r="D96" s="26"/>
      <c r="E96" s="170"/>
    </row>
    <row r="97" spans="1:5" x14ac:dyDescent="0.25">
      <c r="A97" s="169">
        <v>43252</v>
      </c>
      <c r="B97" s="164" t="s">
        <v>51</v>
      </c>
      <c r="C97" s="26"/>
      <c r="D97" s="26"/>
      <c r="E97" s="170"/>
    </row>
    <row r="98" spans="1:5" x14ac:dyDescent="0.25">
      <c r="A98" s="169">
        <v>43282</v>
      </c>
      <c r="B98" s="164" t="s">
        <v>51</v>
      </c>
      <c r="C98" s="26"/>
      <c r="D98" s="26"/>
      <c r="E98" s="170"/>
    </row>
    <row r="99" spans="1:5" x14ac:dyDescent="0.25">
      <c r="A99" s="169">
        <v>43313</v>
      </c>
      <c r="B99" s="164" t="s">
        <v>51</v>
      </c>
      <c r="C99" s="26"/>
      <c r="D99" s="26"/>
      <c r="E99" s="170"/>
    </row>
    <row r="100" spans="1:5" x14ac:dyDescent="0.25">
      <c r="A100" s="169">
        <v>43344</v>
      </c>
      <c r="B100" s="164" t="s">
        <v>51</v>
      </c>
      <c r="C100" s="26"/>
      <c r="D100" s="26"/>
      <c r="E100" s="170"/>
    </row>
    <row r="101" spans="1:5" x14ac:dyDescent="0.25">
      <c r="A101" s="169">
        <v>43374</v>
      </c>
      <c r="B101" s="164" t="s">
        <v>51</v>
      </c>
      <c r="C101" s="26"/>
      <c r="D101" s="26"/>
      <c r="E101" s="170"/>
    </row>
    <row r="102" spans="1:5" x14ac:dyDescent="0.25">
      <c r="A102" s="169">
        <v>43405</v>
      </c>
      <c r="B102" s="164" t="s">
        <v>51</v>
      </c>
      <c r="C102" s="26"/>
      <c r="D102" s="26"/>
      <c r="E102" s="170"/>
    </row>
    <row r="103" spans="1:5" x14ac:dyDescent="0.25">
      <c r="A103" s="169">
        <v>43435</v>
      </c>
      <c r="B103" s="164" t="s">
        <v>51</v>
      </c>
      <c r="C103" s="26"/>
      <c r="D103" s="26"/>
      <c r="E103" s="170"/>
    </row>
    <row r="104" spans="1:5" x14ac:dyDescent="0.25">
      <c r="A104" s="169">
        <v>43466</v>
      </c>
      <c r="B104" s="164" t="s">
        <v>51</v>
      </c>
      <c r="C104" s="26"/>
      <c r="D104" s="26"/>
      <c r="E104" s="170"/>
    </row>
    <row r="105" spans="1:5" x14ac:dyDescent="0.25">
      <c r="A105" s="169">
        <v>43497</v>
      </c>
      <c r="B105" s="164" t="s">
        <v>51</v>
      </c>
      <c r="C105" s="26"/>
      <c r="D105" s="26"/>
      <c r="E105" s="170"/>
    </row>
    <row r="106" spans="1:5" x14ac:dyDescent="0.25">
      <c r="A106" s="169">
        <v>43525</v>
      </c>
      <c r="B106" s="164" t="s">
        <v>51</v>
      </c>
      <c r="C106" s="26"/>
      <c r="D106" s="26"/>
      <c r="E106" s="170"/>
    </row>
    <row r="107" spans="1:5" x14ac:dyDescent="0.25">
      <c r="A107" s="169">
        <v>43556</v>
      </c>
      <c r="B107" s="164" t="s">
        <v>51</v>
      </c>
      <c r="C107" s="26"/>
      <c r="D107" s="26"/>
      <c r="E107" s="170"/>
    </row>
    <row r="108" spans="1:5" x14ac:dyDescent="0.25">
      <c r="A108" s="169">
        <v>43586</v>
      </c>
      <c r="B108" s="164" t="s">
        <v>51</v>
      </c>
      <c r="C108" s="26"/>
      <c r="D108" s="26"/>
      <c r="E108" s="170"/>
    </row>
    <row r="109" spans="1:5" x14ac:dyDescent="0.25">
      <c r="A109" s="169">
        <v>43617</v>
      </c>
      <c r="B109" s="164" t="s">
        <v>51</v>
      </c>
      <c r="C109" s="26"/>
      <c r="D109" s="26"/>
      <c r="E109" s="170"/>
    </row>
    <row r="110" spans="1:5" x14ac:dyDescent="0.25">
      <c r="A110" s="169">
        <v>43647</v>
      </c>
      <c r="B110" s="164" t="s">
        <v>51</v>
      </c>
      <c r="C110" s="26"/>
      <c r="D110" s="26"/>
      <c r="E110" s="170"/>
    </row>
    <row r="111" spans="1:5" x14ac:dyDescent="0.25">
      <c r="A111" s="169">
        <v>43678</v>
      </c>
      <c r="B111" s="164" t="s">
        <v>51</v>
      </c>
      <c r="C111" s="26"/>
      <c r="D111" s="26"/>
      <c r="E111" s="170"/>
    </row>
    <row r="112" spans="1:5" x14ac:dyDescent="0.25">
      <c r="A112" s="169">
        <v>43709</v>
      </c>
      <c r="B112" s="164" t="s">
        <v>51</v>
      </c>
      <c r="C112" s="26"/>
      <c r="D112" s="26"/>
      <c r="E112" s="170"/>
    </row>
    <row r="113" spans="1:5" x14ac:dyDescent="0.25">
      <c r="A113" s="169">
        <v>43739</v>
      </c>
      <c r="B113" s="164" t="s">
        <v>51</v>
      </c>
      <c r="C113" s="26"/>
      <c r="D113" s="26"/>
      <c r="E113" s="170"/>
    </row>
    <row r="114" spans="1:5" x14ac:dyDescent="0.25">
      <c r="A114" s="169">
        <v>43770</v>
      </c>
      <c r="B114" s="164" t="s">
        <v>51</v>
      </c>
      <c r="C114" s="26"/>
      <c r="D114" s="26"/>
      <c r="E114" s="170"/>
    </row>
    <row r="115" spans="1:5" x14ac:dyDescent="0.25">
      <c r="A115" s="169">
        <v>43800</v>
      </c>
      <c r="B115" s="164" t="s">
        <v>51</v>
      </c>
      <c r="C115" s="26"/>
      <c r="D115" s="26"/>
      <c r="E115" s="170"/>
    </row>
    <row r="116" spans="1:5" x14ac:dyDescent="0.25">
      <c r="A116" s="169">
        <v>43831</v>
      </c>
      <c r="B116" s="164" t="s">
        <v>51</v>
      </c>
      <c r="C116" s="26"/>
      <c r="D116" s="165"/>
      <c r="E116" s="171"/>
    </row>
    <row r="117" spans="1:5" x14ac:dyDescent="0.25">
      <c r="A117" s="169">
        <v>43862</v>
      </c>
      <c r="B117" s="164" t="s">
        <v>51</v>
      </c>
      <c r="C117" s="26"/>
      <c r="D117" s="26"/>
      <c r="E117" s="170"/>
    </row>
    <row r="118" spans="1:5" x14ac:dyDescent="0.25">
      <c r="A118" s="169">
        <v>43891</v>
      </c>
      <c r="B118" s="164" t="s">
        <v>51</v>
      </c>
      <c r="C118" s="26"/>
      <c r="D118" s="26"/>
      <c r="E118" s="170"/>
    </row>
    <row r="119" spans="1:5" x14ac:dyDescent="0.25">
      <c r="A119" s="169">
        <v>43922</v>
      </c>
      <c r="B119" s="164" t="s">
        <v>51</v>
      </c>
      <c r="C119" s="26"/>
      <c r="D119" s="26"/>
      <c r="E119" s="170"/>
    </row>
    <row r="120" spans="1:5" x14ac:dyDescent="0.25">
      <c r="A120" s="169">
        <v>43952</v>
      </c>
      <c r="B120" s="164" t="s">
        <v>51</v>
      </c>
      <c r="C120" s="26"/>
      <c r="D120" s="26"/>
      <c r="E120" s="170"/>
    </row>
    <row r="121" spans="1:5" x14ac:dyDescent="0.25">
      <c r="A121" s="169">
        <v>43983</v>
      </c>
      <c r="B121" s="164" t="s">
        <v>51</v>
      </c>
      <c r="C121" s="26"/>
      <c r="D121" s="26"/>
      <c r="E121" s="170"/>
    </row>
    <row r="122" spans="1:5" x14ac:dyDescent="0.25">
      <c r="A122" s="169">
        <v>44013</v>
      </c>
      <c r="B122" s="164" t="s">
        <v>51</v>
      </c>
      <c r="C122" s="26"/>
      <c r="D122" s="26"/>
      <c r="E122" s="170"/>
    </row>
    <row r="123" spans="1:5" x14ac:dyDescent="0.25">
      <c r="A123" s="169">
        <v>44044</v>
      </c>
      <c r="B123" s="164" t="s">
        <v>51</v>
      </c>
      <c r="C123" s="26"/>
      <c r="D123" s="26"/>
      <c r="E123" s="170"/>
    </row>
    <row r="124" spans="1:5" x14ac:dyDescent="0.25">
      <c r="A124" s="169">
        <v>44075</v>
      </c>
      <c r="B124" s="164" t="s">
        <v>51</v>
      </c>
      <c r="C124" s="26"/>
      <c r="D124" s="26"/>
      <c r="E124" s="170"/>
    </row>
    <row r="125" spans="1:5" x14ac:dyDescent="0.25">
      <c r="A125" s="169">
        <v>44105</v>
      </c>
      <c r="B125" s="164" t="s">
        <v>51</v>
      </c>
      <c r="C125" s="26"/>
      <c r="D125" s="26"/>
      <c r="E125" s="170"/>
    </row>
    <row r="126" spans="1:5" x14ac:dyDescent="0.25">
      <c r="A126" s="169">
        <v>44136</v>
      </c>
      <c r="B126" s="164" t="s">
        <v>51</v>
      </c>
      <c r="C126" s="26">
        <v>40</v>
      </c>
      <c r="D126" s="26">
        <v>68</v>
      </c>
      <c r="E126" s="170">
        <v>0</v>
      </c>
    </row>
    <row r="127" spans="1:5" x14ac:dyDescent="0.25">
      <c r="A127" s="169">
        <v>44166</v>
      </c>
      <c r="B127" s="164" t="s">
        <v>51</v>
      </c>
      <c r="C127" s="26">
        <v>96</v>
      </c>
      <c r="D127" s="26">
        <v>68</v>
      </c>
      <c r="E127" s="170">
        <v>0</v>
      </c>
    </row>
    <row r="128" spans="1:5" x14ac:dyDescent="0.25">
      <c r="A128" s="169">
        <v>44197</v>
      </c>
      <c r="B128" s="164" t="s">
        <v>51</v>
      </c>
      <c r="C128" s="26">
        <v>61</v>
      </c>
      <c r="D128" s="26">
        <v>30</v>
      </c>
      <c r="E128" s="170">
        <v>0</v>
      </c>
    </row>
    <row r="129" spans="1:5" x14ac:dyDescent="0.25">
      <c r="A129" s="169">
        <v>44228</v>
      </c>
      <c r="B129" s="164" t="s">
        <v>51</v>
      </c>
      <c r="C129" s="26">
        <v>2</v>
      </c>
      <c r="D129" s="26">
        <v>30</v>
      </c>
      <c r="E129" s="170">
        <v>0</v>
      </c>
    </row>
    <row r="130" spans="1:5" x14ac:dyDescent="0.25">
      <c r="A130" s="169">
        <v>44256</v>
      </c>
      <c r="B130" s="164" t="s">
        <v>51</v>
      </c>
      <c r="C130" s="26">
        <v>11</v>
      </c>
      <c r="D130" s="26">
        <v>10</v>
      </c>
      <c r="E130" s="170">
        <v>3</v>
      </c>
    </row>
    <row r="131" spans="1:5" x14ac:dyDescent="0.25">
      <c r="A131" s="169">
        <v>44287</v>
      </c>
      <c r="B131" s="164" t="s">
        <v>51</v>
      </c>
      <c r="C131" s="26">
        <v>14</v>
      </c>
      <c r="D131" s="26">
        <v>10</v>
      </c>
      <c r="E131" s="170">
        <v>0</v>
      </c>
    </row>
    <row r="132" spans="1:5" x14ac:dyDescent="0.25">
      <c r="A132" s="169">
        <v>44317</v>
      </c>
      <c r="B132" s="164" t="s">
        <v>51</v>
      </c>
      <c r="C132" s="26">
        <v>4</v>
      </c>
      <c r="D132" s="26">
        <v>12</v>
      </c>
      <c r="E132" s="170">
        <v>0</v>
      </c>
    </row>
    <row r="133" spans="1:5" x14ac:dyDescent="0.25">
      <c r="A133" s="169">
        <v>44348</v>
      </c>
      <c r="B133" s="164" t="s">
        <v>51</v>
      </c>
      <c r="C133" s="26">
        <v>3</v>
      </c>
      <c r="D133" s="26">
        <v>0</v>
      </c>
      <c r="E133" s="170">
        <v>0</v>
      </c>
    </row>
    <row r="134" spans="1:5" x14ac:dyDescent="0.25">
      <c r="A134" s="169">
        <v>44378</v>
      </c>
      <c r="B134" s="164" t="s">
        <v>51</v>
      </c>
      <c r="C134" s="26">
        <v>0</v>
      </c>
      <c r="D134" s="26">
        <v>0</v>
      </c>
      <c r="E134" s="170">
        <v>1</v>
      </c>
    </row>
    <row r="135" spans="1:5" x14ac:dyDescent="0.25">
      <c r="A135" s="169">
        <v>44409</v>
      </c>
      <c r="B135" s="164" t="s">
        <v>51</v>
      </c>
      <c r="C135" s="26">
        <v>1</v>
      </c>
      <c r="D135" s="26">
        <v>0</v>
      </c>
      <c r="E135" s="170">
        <v>0</v>
      </c>
    </row>
    <row r="136" spans="1:5" x14ac:dyDescent="0.25">
      <c r="A136" s="169">
        <v>44440</v>
      </c>
      <c r="B136" s="164" t="s">
        <v>51</v>
      </c>
      <c r="C136" s="26">
        <v>0</v>
      </c>
      <c r="D136" s="26">
        <v>0</v>
      </c>
      <c r="E136" s="170">
        <v>0</v>
      </c>
    </row>
    <row r="137" spans="1:5" x14ac:dyDescent="0.25">
      <c r="A137" s="169">
        <v>44470</v>
      </c>
      <c r="B137" s="164" t="s">
        <v>51</v>
      </c>
      <c r="C137" s="26">
        <v>0</v>
      </c>
      <c r="D137" s="26">
        <v>0</v>
      </c>
      <c r="E137" s="170">
        <v>0</v>
      </c>
    </row>
    <row r="138" spans="1:5" x14ac:dyDescent="0.25">
      <c r="A138" s="169">
        <v>44501</v>
      </c>
      <c r="B138" s="164" t="s">
        <v>51</v>
      </c>
      <c r="C138" s="26">
        <v>0</v>
      </c>
      <c r="D138" s="26">
        <v>0</v>
      </c>
      <c r="E138" s="170">
        <v>6</v>
      </c>
    </row>
    <row r="139" spans="1:5" x14ac:dyDescent="0.25">
      <c r="A139" s="169">
        <v>44531</v>
      </c>
      <c r="B139" s="164" t="s">
        <v>51</v>
      </c>
      <c r="C139" s="26">
        <v>7</v>
      </c>
      <c r="D139" s="26">
        <v>0</v>
      </c>
      <c r="E139" s="170">
        <v>6</v>
      </c>
    </row>
    <row r="140" spans="1:5" x14ac:dyDescent="0.25">
      <c r="A140" s="169">
        <v>44562</v>
      </c>
      <c r="B140" s="164" t="s">
        <v>51</v>
      </c>
      <c r="C140" s="26">
        <v>1</v>
      </c>
      <c r="D140" s="26">
        <v>0</v>
      </c>
      <c r="E140" s="170">
        <v>1</v>
      </c>
    </row>
    <row r="141" spans="1:5" x14ac:dyDescent="0.25">
      <c r="A141" s="169">
        <v>44593</v>
      </c>
      <c r="B141" s="164" t="s">
        <v>51</v>
      </c>
      <c r="C141" s="26">
        <v>6</v>
      </c>
      <c r="D141" s="26">
        <v>0</v>
      </c>
      <c r="E141" s="170">
        <v>2</v>
      </c>
    </row>
    <row r="142" spans="1:5" x14ac:dyDescent="0.25">
      <c r="A142" s="169">
        <v>44621</v>
      </c>
      <c r="B142" s="164" t="s">
        <v>51</v>
      </c>
      <c r="C142" s="26">
        <v>1</v>
      </c>
      <c r="D142" s="26">
        <v>0</v>
      </c>
      <c r="E142" s="170">
        <v>0</v>
      </c>
    </row>
    <row r="143" spans="1:5" x14ac:dyDescent="0.25">
      <c r="A143" s="169">
        <v>44652</v>
      </c>
      <c r="B143" s="164" t="s">
        <v>51</v>
      </c>
      <c r="C143" s="26">
        <v>0</v>
      </c>
      <c r="D143" s="26">
        <v>0</v>
      </c>
      <c r="E143" s="170">
        <v>0</v>
      </c>
    </row>
    <row r="144" spans="1:5" x14ac:dyDescent="0.25">
      <c r="A144" s="169">
        <v>44682</v>
      </c>
      <c r="B144" s="164" t="s">
        <v>51</v>
      </c>
      <c r="C144" s="26">
        <v>0</v>
      </c>
      <c r="D144" s="26">
        <v>0</v>
      </c>
      <c r="E144" s="170">
        <v>0</v>
      </c>
    </row>
    <row r="145" spans="1:5" x14ac:dyDescent="0.25">
      <c r="A145" s="169">
        <v>44713</v>
      </c>
      <c r="B145" s="164" t="s">
        <v>51</v>
      </c>
      <c r="C145" s="26">
        <v>0</v>
      </c>
      <c r="D145" s="26">
        <v>0</v>
      </c>
      <c r="E145" s="170">
        <v>2</v>
      </c>
    </row>
    <row r="146" spans="1:5" x14ac:dyDescent="0.25">
      <c r="A146" s="169">
        <v>44743</v>
      </c>
      <c r="B146" s="164" t="s">
        <v>51</v>
      </c>
      <c r="C146" s="26">
        <v>6</v>
      </c>
      <c r="D146" s="26">
        <v>0</v>
      </c>
      <c r="E146" s="170">
        <v>6</v>
      </c>
    </row>
    <row r="147" spans="1:5" x14ac:dyDescent="0.25">
      <c r="A147" s="169">
        <v>44774</v>
      </c>
      <c r="B147" s="164" t="s">
        <v>51</v>
      </c>
      <c r="C147" s="26">
        <v>4</v>
      </c>
      <c r="D147" s="26">
        <v>0</v>
      </c>
      <c r="E147" s="170">
        <v>7</v>
      </c>
    </row>
    <row r="148" spans="1:5" x14ac:dyDescent="0.25">
      <c r="A148" s="169">
        <v>44805</v>
      </c>
      <c r="B148" s="164" t="s">
        <v>51</v>
      </c>
      <c r="C148" s="26">
        <v>4</v>
      </c>
      <c r="D148" s="26">
        <v>0</v>
      </c>
      <c r="E148" s="170">
        <v>4</v>
      </c>
    </row>
    <row r="149" spans="1:5" x14ac:dyDescent="0.25">
      <c r="A149" s="169">
        <v>44835</v>
      </c>
      <c r="B149" s="164" t="s">
        <v>51</v>
      </c>
      <c r="C149" s="26">
        <v>3</v>
      </c>
      <c r="D149" s="26">
        <v>0</v>
      </c>
      <c r="E149" s="170">
        <v>0</v>
      </c>
    </row>
    <row r="150" spans="1:5" x14ac:dyDescent="0.25">
      <c r="A150" s="169">
        <v>44866</v>
      </c>
      <c r="B150" s="164" t="s">
        <v>51</v>
      </c>
      <c r="C150" s="26">
        <v>0</v>
      </c>
      <c r="D150" s="26">
        <v>0</v>
      </c>
      <c r="E150" s="170">
        <v>3</v>
      </c>
    </row>
    <row r="151" spans="1:5" x14ac:dyDescent="0.25">
      <c r="A151" s="169">
        <v>44896</v>
      </c>
      <c r="B151" s="164" t="s">
        <v>51</v>
      </c>
      <c r="C151" s="26">
        <v>0</v>
      </c>
      <c r="D151" s="26">
        <v>0</v>
      </c>
      <c r="E151" s="170">
        <v>0</v>
      </c>
    </row>
    <row r="152" spans="1:5" x14ac:dyDescent="0.25">
      <c r="A152" s="169">
        <v>44927</v>
      </c>
      <c r="B152" s="164" t="s">
        <v>51</v>
      </c>
      <c r="C152" s="26">
        <v>2</v>
      </c>
      <c r="D152" s="26">
        <v>0</v>
      </c>
      <c r="E152" s="170">
        <v>17</v>
      </c>
    </row>
    <row r="153" spans="1:5" x14ac:dyDescent="0.25">
      <c r="A153" s="169">
        <v>44958</v>
      </c>
      <c r="B153" s="164" t="s">
        <v>51</v>
      </c>
      <c r="C153" s="26">
        <v>11</v>
      </c>
      <c r="D153" s="26">
        <v>0</v>
      </c>
      <c r="E153" s="170">
        <v>2</v>
      </c>
    </row>
    <row r="154" spans="1:5" x14ac:dyDescent="0.25">
      <c r="A154" s="169">
        <v>44986</v>
      </c>
      <c r="B154" s="164" t="s">
        <v>51</v>
      </c>
      <c r="C154" s="26">
        <v>3</v>
      </c>
      <c r="D154" s="26">
        <v>0</v>
      </c>
      <c r="E154" s="170">
        <v>19</v>
      </c>
    </row>
    <row r="155" spans="1:5" x14ac:dyDescent="0.25">
      <c r="A155" s="169">
        <v>45017</v>
      </c>
      <c r="B155" s="164" t="s">
        <v>51</v>
      </c>
      <c r="C155" s="26">
        <v>18</v>
      </c>
      <c r="D155" s="26">
        <v>0</v>
      </c>
      <c r="E155" s="170">
        <v>8</v>
      </c>
    </row>
    <row r="156" spans="1:5" x14ac:dyDescent="0.25">
      <c r="A156" s="169">
        <v>45047</v>
      </c>
      <c r="B156" s="164" t="s">
        <v>51</v>
      </c>
      <c r="C156" s="26">
        <v>11</v>
      </c>
      <c r="D156" s="26">
        <v>0</v>
      </c>
      <c r="E156" s="170">
        <v>10</v>
      </c>
    </row>
    <row r="157" spans="1:5" x14ac:dyDescent="0.25">
      <c r="A157" s="169">
        <v>45078</v>
      </c>
      <c r="B157" s="164" t="s">
        <v>51</v>
      </c>
      <c r="C157" s="26">
        <v>9</v>
      </c>
      <c r="D157" s="26">
        <v>0</v>
      </c>
      <c r="E157" s="170">
        <v>5</v>
      </c>
    </row>
    <row r="158" spans="1:5" x14ac:dyDescent="0.25">
      <c r="A158" s="169">
        <v>45108</v>
      </c>
      <c r="B158" s="164" t="s">
        <v>51</v>
      </c>
      <c r="C158" s="26">
        <v>11</v>
      </c>
      <c r="D158" s="26">
        <v>0</v>
      </c>
      <c r="E158" s="170">
        <v>8</v>
      </c>
    </row>
    <row r="159" spans="1:5" x14ac:dyDescent="0.25">
      <c r="A159" s="169">
        <v>45139</v>
      </c>
      <c r="B159" s="164" t="s">
        <v>51</v>
      </c>
      <c r="C159" s="26">
        <v>4</v>
      </c>
      <c r="D159" s="26">
        <v>0</v>
      </c>
      <c r="E159" s="170">
        <v>12</v>
      </c>
    </row>
    <row r="160" spans="1:5" x14ac:dyDescent="0.25">
      <c r="A160" s="169">
        <v>45170</v>
      </c>
      <c r="B160" s="164" t="s">
        <v>51</v>
      </c>
      <c r="C160" s="26">
        <v>4</v>
      </c>
      <c r="D160" s="26">
        <v>0</v>
      </c>
      <c r="E160" s="170">
        <v>5</v>
      </c>
    </row>
    <row r="161" spans="1:5" x14ac:dyDescent="0.25">
      <c r="A161" s="169">
        <v>45200</v>
      </c>
      <c r="B161" s="164" t="s">
        <v>51</v>
      </c>
      <c r="C161" s="26">
        <v>4</v>
      </c>
      <c r="D161" s="26">
        <v>0</v>
      </c>
      <c r="E161" s="170">
        <v>6</v>
      </c>
    </row>
    <row r="162" spans="1:5" x14ac:dyDescent="0.25">
      <c r="A162" s="169">
        <v>45231</v>
      </c>
      <c r="B162" s="164" t="s">
        <v>51</v>
      </c>
      <c r="C162" s="26">
        <v>3</v>
      </c>
      <c r="D162" s="26">
        <v>0</v>
      </c>
      <c r="E162" s="170">
        <v>0</v>
      </c>
    </row>
    <row r="163" spans="1:5" x14ac:dyDescent="0.25">
      <c r="A163" s="169">
        <v>45261</v>
      </c>
      <c r="B163" s="164" t="s">
        <v>51</v>
      </c>
      <c r="C163" s="26">
        <v>3</v>
      </c>
      <c r="D163" s="26">
        <v>0</v>
      </c>
      <c r="E163" s="170">
        <v>8</v>
      </c>
    </row>
    <row r="164" spans="1:5" x14ac:dyDescent="0.25">
      <c r="A164" s="169">
        <v>45292</v>
      </c>
      <c r="B164" s="164" t="s">
        <v>51</v>
      </c>
      <c r="C164" s="26">
        <v>4</v>
      </c>
      <c r="D164" s="26">
        <v>0</v>
      </c>
      <c r="E164" s="170">
        <v>0</v>
      </c>
    </row>
    <row r="165" spans="1:5" x14ac:dyDescent="0.25">
      <c r="A165" s="169">
        <v>45323</v>
      </c>
      <c r="B165" s="164" t="s">
        <v>51</v>
      </c>
      <c r="C165" s="26">
        <v>0</v>
      </c>
      <c r="D165" s="26">
        <v>0</v>
      </c>
      <c r="E165" s="170">
        <v>0</v>
      </c>
    </row>
    <row r="166" spans="1:5" x14ac:dyDescent="0.25">
      <c r="A166" s="169">
        <v>45352</v>
      </c>
      <c r="B166" s="164" t="s">
        <v>51</v>
      </c>
      <c r="C166" s="26">
        <v>1</v>
      </c>
      <c r="D166" s="26">
        <v>0</v>
      </c>
      <c r="E166" s="170">
        <v>2</v>
      </c>
    </row>
    <row r="167" spans="1:5" x14ac:dyDescent="0.25">
      <c r="A167" s="169">
        <v>45383</v>
      </c>
      <c r="B167" s="164" t="s">
        <v>51</v>
      </c>
      <c r="C167" s="26">
        <v>3</v>
      </c>
      <c r="D167" s="26">
        <v>0</v>
      </c>
      <c r="E167" s="170">
        <v>3</v>
      </c>
    </row>
    <row r="168" spans="1:5" x14ac:dyDescent="0.25">
      <c r="A168" s="169">
        <v>45413</v>
      </c>
      <c r="B168" s="164" t="s">
        <v>51</v>
      </c>
      <c r="C168" s="26">
        <v>1</v>
      </c>
      <c r="D168" s="26">
        <v>0</v>
      </c>
      <c r="E168" s="170">
        <v>3</v>
      </c>
    </row>
    <row r="169" spans="1:5" x14ac:dyDescent="0.25">
      <c r="A169" s="169">
        <v>45444</v>
      </c>
      <c r="B169" s="164" t="s">
        <v>51</v>
      </c>
      <c r="C169" s="26">
        <v>10</v>
      </c>
      <c r="D169" s="26">
        <v>0</v>
      </c>
      <c r="E169" s="170">
        <v>2</v>
      </c>
    </row>
    <row r="170" spans="1:5" x14ac:dyDescent="0.25">
      <c r="A170" s="169">
        <v>45474</v>
      </c>
      <c r="B170" s="164" t="s">
        <v>51</v>
      </c>
      <c r="C170" s="26">
        <v>2</v>
      </c>
      <c r="D170" s="26">
        <v>0</v>
      </c>
      <c r="E170" s="170">
        <v>0</v>
      </c>
    </row>
    <row r="171" spans="1:5" x14ac:dyDescent="0.25">
      <c r="A171" s="169">
        <v>45505</v>
      </c>
      <c r="B171" s="164" t="s">
        <v>51</v>
      </c>
      <c r="C171" s="26">
        <v>13</v>
      </c>
      <c r="D171" s="26">
        <v>0</v>
      </c>
      <c r="E171" s="170">
        <v>4</v>
      </c>
    </row>
    <row r="172" spans="1:5" x14ac:dyDescent="0.25">
      <c r="A172" s="169">
        <v>45536</v>
      </c>
      <c r="B172" s="164" t="s">
        <v>51</v>
      </c>
      <c r="C172" s="26">
        <v>2</v>
      </c>
      <c r="D172" s="26">
        <v>0</v>
      </c>
      <c r="E172" s="170">
        <v>1</v>
      </c>
    </row>
    <row r="173" spans="1:5" x14ac:dyDescent="0.25">
      <c r="A173" s="169">
        <v>45566</v>
      </c>
      <c r="B173" s="164" t="s">
        <v>51</v>
      </c>
      <c r="C173" s="26">
        <v>1</v>
      </c>
      <c r="D173" s="26">
        <v>0</v>
      </c>
      <c r="E173" s="170">
        <v>1</v>
      </c>
    </row>
    <row r="174" spans="1:5" x14ac:dyDescent="0.25">
      <c r="A174" s="169">
        <v>45597</v>
      </c>
      <c r="B174" s="164" t="s">
        <v>51</v>
      </c>
      <c r="C174" s="26">
        <v>0</v>
      </c>
      <c r="D174" s="26">
        <v>0</v>
      </c>
      <c r="E174" s="170">
        <v>2</v>
      </c>
    </row>
    <row r="175" spans="1:5" x14ac:dyDescent="0.25">
      <c r="A175" s="169">
        <v>45627</v>
      </c>
      <c r="B175" s="164" t="s">
        <v>51</v>
      </c>
      <c r="C175" s="26">
        <v>0</v>
      </c>
      <c r="D175" s="26">
        <v>0</v>
      </c>
      <c r="E175" s="170">
        <v>0</v>
      </c>
    </row>
    <row r="176" spans="1:5" x14ac:dyDescent="0.25">
      <c r="A176" s="169">
        <v>45658</v>
      </c>
      <c r="B176" s="164" t="s">
        <v>51</v>
      </c>
      <c r="C176" s="26">
        <v>2</v>
      </c>
      <c r="D176" s="26">
        <v>0</v>
      </c>
      <c r="E176" s="170">
        <v>1</v>
      </c>
    </row>
    <row r="177" spans="1:5" x14ac:dyDescent="0.25">
      <c r="A177" s="169">
        <v>45689</v>
      </c>
      <c r="B177" s="164" t="s">
        <v>51</v>
      </c>
      <c r="C177" s="26">
        <v>2</v>
      </c>
      <c r="D177" s="26">
        <v>0</v>
      </c>
      <c r="E177" s="170">
        <v>1</v>
      </c>
    </row>
    <row r="178" spans="1:5" x14ac:dyDescent="0.25">
      <c r="A178" s="169">
        <v>45717</v>
      </c>
      <c r="B178" s="164" t="s">
        <v>51</v>
      </c>
      <c r="C178" s="26">
        <v>1</v>
      </c>
      <c r="D178" s="26">
        <v>0</v>
      </c>
      <c r="E178" s="170">
        <v>1</v>
      </c>
    </row>
    <row r="179" spans="1:5" x14ac:dyDescent="0.25">
      <c r="A179" s="169">
        <v>45748</v>
      </c>
      <c r="B179" s="164" t="s">
        <v>51</v>
      </c>
      <c r="C179" s="26">
        <v>0</v>
      </c>
      <c r="D179" s="26">
        <v>0</v>
      </c>
      <c r="E179" s="170">
        <v>1</v>
      </c>
    </row>
    <row r="180" spans="1:5" x14ac:dyDescent="0.25">
      <c r="A180" s="169">
        <v>45778</v>
      </c>
      <c r="B180" s="164" t="s">
        <v>51</v>
      </c>
      <c r="C180" s="26">
        <v>2</v>
      </c>
      <c r="D180" s="26">
        <v>0</v>
      </c>
      <c r="E180" s="170">
        <v>0</v>
      </c>
    </row>
    <row r="181" spans="1:5" x14ac:dyDescent="0.25">
      <c r="A181" s="169">
        <v>45809</v>
      </c>
      <c r="B181" s="164" t="s">
        <v>51</v>
      </c>
      <c r="C181" s="26">
        <v>0</v>
      </c>
      <c r="D181" s="26">
        <v>0</v>
      </c>
      <c r="E181" s="170">
        <v>0</v>
      </c>
    </row>
    <row r="182" spans="1:5" x14ac:dyDescent="0.25">
      <c r="A182" s="169">
        <v>43101</v>
      </c>
      <c r="B182" t="s">
        <v>52</v>
      </c>
      <c r="C182" s="26"/>
      <c r="D182" s="26"/>
      <c r="E182" s="170"/>
    </row>
    <row r="183" spans="1:5" x14ac:dyDescent="0.25">
      <c r="A183" s="169">
        <v>43132</v>
      </c>
      <c r="B183" t="s">
        <v>52</v>
      </c>
      <c r="C183" s="26"/>
      <c r="D183" s="26"/>
      <c r="E183" s="170"/>
    </row>
    <row r="184" spans="1:5" x14ac:dyDescent="0.25">
      <c r="A184" s="169">
        <v>43160</v>
      </c>
      <c r="B184" t="s">
        <v>52</v>
      </c>
      <c r="C184" s="26"/>
      <c r="D184" s="26"/>
      <c r="E184" s="170"/>
    </row>
    <row r="185" spans="1:5" x14ac:dyDescent="0.25">
      <c r="A185" s="169">
        <v>43191</v>
      </c>
      <c r="B185" t="s">
        <v>52</v>
      </c>
      <c r="C185" s="26"/>
      <c r="D185" s="26"/>
      <c r="E185" s="170"/>
    </row>
    <row r="186" spans="1:5" x14ac:dyDescent="0.25">
      <c r="A186" s="169">
        <v>43221</v>
      </c>
      <c r="B186" t="s">
        <v>52</v>
      </c>
      <c r="C186" s="26"/>
      <c r="D186" s="26"/>
      <c r="E186" s="170"/>
    </row>
    <row r="187" spans="1:5" x14ac:dyDescent="0.25">
      <c r="A187" s="169">
        <v>43252</v>
      </c>
      <c r="B187" t="s">
        <v>52</v>
      </c>
      <c r="C187" s="26"/>
      <c r="D187" s="26"/>
      <c r="E187" s="170"/>
    </row>
    <row r="188" spans="1:5" x14ac:dyDescent="0.25">
      <c r="A188" s="169">
        <v>43282</v>
      </c>
      <c r="B188" t="s">
        <v>52</v>
      </c>
      <c r="C188" s="26"/>
      <c r="D188" s="26"/>
      <c r="E188" s="170"/>
    </row>
    <row r="189" spans="1:5" x14ac:dyDescent="0.25">
      <c r="A189" s="169">
        <v>43313</v>
      </c>
      <c r="B189" t="s">
        <v>52</v>
      </c>
      <c r="C189" s="26"/>
      <c r="D189" s="26"/>
      <c r="E189" s="170"/>
    </row>
    <row r="190" spans="1:5" x14ac:dyDescent="0.25">
      <c r="A190" s="169">
        <v>43344</v>
      </c>
      <c r="B190" t="s">
        <v>52</v>
      </c>
      <c r="C190" s="26"/>
      <c r="D190" s="26"/>
      <c r="E190" s="170"/>
    </row>
    <row r="191" spans="1:5" x14ac:dyDescent="0.25">
      <c r="A191" s="169">
        <v>43374</v>
      </c>
      <c r="B191" t="s">
        <v>52</v>
      </c>
      <c r="C191" s="26"/>
      <c r="D191" s="26"/>
      <c r="E191" s="170"/>
    </row>
    <row r="192" spans="1:5" x14ac:dyDescent="0.25">
      <c r="A192" s="169">
        <v>43405</v>
      </c>
      <c r="B192" t="s">
        <v>52</v>
      </c>
      <c r="C192" s="26"/>
      <c r="D192" s="26"/>
      <c r="E192" s="170"/>
    </row>
    <row r="193" spans="1:5" x14ac:dyDescent="0.25">
      <c r="A193" s="169">
        <v>43435</v>
      </c>
      <c r="B193" t="s">
        <v>52</v>
      </c>
      <c r="C193" s="26"/>
      <c r="D193" s="26"/>
      <c r="E193" s="170"/>
    </row>
    <row r="194" spans="1:5" x14ac:dyDescent="0.25">
      <c r="A194" s="169">
        <v>43466</v>
      </c>
      <c r="B194" t="s">
        <v>52</v>
      </c>
      <c r="C194" s="26"/>
      <c r="D194" s="26"/>
      <c r="E194" s="170"/>
    </row>
    <row r="195" spans="1:5" x14ac:dyDescent="0.25">
      <c r="A195" s="169">
        <v>43497</v>
      </c>
      <c r="B195" t="s">
        <v>52</v>
      </c>
      <c r="C195" s="26"/>
      <c r="D195" s="26"/>
      <c r="E195" s="170"/>
    </row>
    <row r="196" spans="1:5" x14ac:dyDescent="0.25">
      <c r="A196" s="169">
        <v>43525</v>
      </c>
      <c r="B196" t="s">
        <v>52</v>
      </c>
      <c r="C196" s="26"/>
      <c r="D196" s="26"/>
      <c r="E196" s="170"/>
    </row>
    <row r="197" spans="1:5" x14ac:dyDescent="0.25">
      <c r="A197" s="169">
        <v>43556</v>
      </c>
      <c r="B197" t="s">
        <v>52</v>
      </c>
      <c r="C197" s="26"/>
      <c r="D197" s="26"/>
      <c r="E197" s="170"/>
    </row>
    <row r="198" spans="1:5" x14ac:dyDescent="0.25">
      <c r="A198" s="169">
        <v>43586</v>
      </c>
      <c r="B198" t="s">
        <v>52</v>
      </c>
      <c r="C198" s="26"/>
      <c r="D198" s="26"/>
      <c r="E198" s="170"/>
    </row>
    <row r="199" spans="1:5" x14ac:dyDescent="0.25">
      <c r="A199" s="169">
        <v>43617</v>
      </c>
      <c r="B199" t="s">
        <v>52</v>
      </c>
      <c r="C199" s="26"/>
      <c r="D199" s="26"/>
      <c r="E199" s="170"/>
    </row>
    <row r="200" spans="1:5" x14ac:dyDescent="0.25">
      <c r="A200" s="169">
        <v>43647</v>
      </c>
      <c r="B200" t="s">
        <v>52</v>
      </c>
      <c r="C200" s="26"/>
      <c r="D200" s="26"/>
      <c r="E200" s="170"/>
    </row>
    <row r="201" spans="1:5" x14ac:dyDescent="0.25">
      <c r="A201" s="169">
        <v>43678</v>
      </c>
      <c r="B201" t="s">
        <v>52</v>
      </c>
      <c r="C201" s="26"/>
      <c r="D201" s="26"/>
      <c r="E201" s="170"/>
    </row>
    <row r="202" spans="1:5" x14ac:dyDescent="0.25">
      <c r="A202" s="169">
        <v>43709</v>
      </c>
      <c r="B202" t="s">
        <v>52</v>
      </c>
      <c r="C202" s="26"/>
      <c r="D202" s="26"/>
      <c r="E202" s="170"/>
    </row>
    <row r="203" spans="1:5" x14ac:dyDescent="0.25">
      <c r="A203" s="169">
        <v>43739</v>
      </c>
      <c r="B203" t="s">
        <v>52</v>
      </c>
      <c r="C203" s="26"/>
      <c r="D203" s="26"/>
      <c r="E203" s="170"/>
    </row>
    <row r="204" spans="1:5" x14ac:dyDescent="0.25">
      <c r="A204" s="169">
        <v>43770</v>
      </c>
      <c r="B204" t="s">
        <v>52</v>
      </c>
      <c r="C204" s="26"/>
      <c r="D204" s="26"/>
      <c r="E204" s="170"/>
    </row>
    <row r="205" spans="1:5" x14ac:dyDescent="0.25">
      <c r="A205" s="169">
        <v>43800</v>
      </c>
      <c r="B205" t="s">
        <v>52</v>
      </c>
      <c r="C205" s="26"/>
      <c r="D205" s="26"/>
      <c r="E205" s="170"/>
    </row>
    <row r="206" spans="1:5" x14ac:dyDescent="0.25">
      <c r="A206" s="169">
        <v>43831</v>
      </c>
      <c r="B206" t="s">
        <v>52</v>
      </c>
      <c r="C206" s="165"/>
      <c r="D206" s="165"/>
      <c r="E206" s="171"/>
    </row>
    <row r="207" spans="1:5" x14ac:dyDescent="0.25">
      <c r="A207" s="169">
        <v>43862</v>
      </c>
      <c r="B207" t="s">
        <v>52</v>
      </c>
      <c r="C207" s="26"/>
      <c r="D207" s="26"/>
      <c r="E207" s="170"/>
    </row>
    <row r="208" spans="1:5" x14ac:dyDescent="0.25">
      <c r="A208" s="169">
        <v>43891</v>
      </c>
      <c r="B208" t="s">
        <v>52</v>
      </c>
      <c r="C208" s="26"/>
      <c r="D208" s="26"/>
      <c r="E208" s="170"/>
    </row>
    <row r="209" spans="1:5" x14ac:dyDescent="0.25">
      <c r="A209" s="169">
        <v>43922</v>
      </c>
      <c r="B209" t="s">
        <v>52</v>
      </c>
      <c r="C209" s="26"/>
      <c r="D209" s="26"/>
      <c r="E209" s="170"/>
    </row>
    <row r="210" spans="1:5" x14ac:dyDescent="0.25">
      <c r="A210" s="169">
        <v>43952</v>
      </c>
      <c r="B210" t="s">
        <v>52</v>
      </c>
      <c r="C210" s="26"/>
      <c r="D210" s="26"/>
      <c r="E210" s="170"/>
    </row>
    <row r="211" spans="1:5" x14ac:dyDescent="0.25">
      <c r="A211" s="169">
        <v>43983</v>
      </c>
      <c r="B211" t="s">
        <v>52</v>
      </c>
      <c r="C211" s="26"/>
      <c r="D211" s="26"/>
      <c r="E211" s="170"/>
    </row>
    <row r="212" spans="1:5" x14ac:dyDescent="0.25">
      <c r="A212" s="169">
        <v>44013</v>
      </c>
      <c r="B212" t="s">
        <v>52</v>
      </c>
      <c r="C212" s="26"/>
      <c r="D212" s="26"/>
      <c r="E212" s="170"/>
    </row>
    <row r="213" spans="1:5" x14ac:dyDescent="0.25">
      <c r="A213" s="169">
        <v>44044</v>
      </c>
      <c r="B213" t="s">
        <v>52</v>
      </c>
      <c r="C213" s="26"/>
      <c r="D213" s="26"/>
      <c r="E213" s="170"/>
    </row>
    <row r="214" spans="1:5" x14ac:dyDescent="0.25">
      <c r="A214" s="169">
        <v>44075</v>
      </c>
      <c r="B214" t="s">
        <v>52</v>
      </c>
      <c r="C214" s="26"/>
      <c r="D214" s="26"/>
      <c r="E214" s="170"/>
    </row>
    <row r="215" spans="1:5" x14ac:dyDescent="0.25">
      <c r="A215" s="169">
        <v>44105</v>
      </c>
      <c r="B215" t="s">
        <v>52</v>
      </c>
      <c r="C215" s="26"/>
      <c r="D215" s="26"/>
      <c r="E215" s="170"/>
    </row>
    <row r="216" spans="1:5" x14ac:dyDescent="0.25">
      <c r="A216" s="169">
        <v>44136</v>
      </c>
      <c r="B216" t="s">
        <v>52</v>
      </c>
      <c r="C216" s="26">
        <v>18</v>
      </c>
      <c r="D216" s="26">
        <v>15</v>
      </c>
      <c r="E216" s="170">
        <v>0</v>
      </c>
    </row>
    <row r="217" spans="1:5" x14ac:dyDescent="0.25">
      <c r="A217" s="169">
        <v>44166</v>
      </c>
      <c r="B217" t="s">
        <v>52</v>
      </c>
      <c r="C217" s="26">
        <v>25</v>
      </c>
      <c r="D217" s="26">
        <v>15</v>
      </c>
      <c r="E217" s="170">
        <v>0</v>
      </c>
    </row>
    <row r="218" spans="1:5" x14ac:dyDescent="0.25">
      <c r="A218" s="169">
        <v>44197</v>
      </c>
      <c r="B218" t="s">
        <v>52</v>
      </c>
      <c r="C218" s="26">
        <v>18</v>
      </c>
      <c r="D218" s="26">
        <v>15</v>
      </c>
      <c r="E218" s="170">
        <v>0</v>
      </c>
    </row>
    <row r="219" spans="1:5" x14ac:dyDescent="0.25">
      <c r="A219" s="169">
        <v>44228</v>
      </c>
      <c r="B219" t="s">
        <v>52</v>
      </c>
      <c r="C219" s="26">
        <v>11</v>
      </c>
      <c r="D219" s="26">
        <v>15</v>
      </c>
      <c r="E219" s="170">
        <v>0</v>
      </c>
    </row>
    <row r="220" spans="1:5" x14ac:dyDescent="0.25">
      <c r="A220" s="169">
        <v>44256</v>
      </c>
      <c r="B220" t="s">
        <v>52</v>
      </c>
      <c r="C220" s="26">
        <v>18</v>
      </c>
      <c r="D220" s="26">
        <v>15</v>
      </c>
      <c r="E220" s="170">
        <v>1</v>
      </c>
    </row>
    <row r="221" spans="1:5" x14ac:dyDescent="0.25">
      <c r="A221" s="169">
        <v>44287</v>
      </c>
      <c r="B221" t="s">
        <v>52</v>
      </c>
      <c r="C221" s="26">
        <v>8</v>
      </c>
      <c r="D221" s="26">
        <v>15</v>
      </c>
      <c r="E221" s="170">
        <v>1</v>
      </c>
    </row>
    <row r="222" spans="1:5" x14ac:dyDescent="0.25">
      <c r="A222" s="169">
        <v>44317</v>
      </c>
      <c r="B222" t="s">
        <v>52</v>
      </c>
      <c r="C222" s="26">
        <v>6</v>
      </c>
      <c r="D222" s="26">
        <v>15</v>
      </c>
      <c r="E222" s="170">
        <v>0</v>
      </c>
    </row>
    <row r="223" spans="1:5" x14ac:dyDescent="0.25">
      <c r="A223" s="169">
        <v>44348</v>
      </c>
      <c r="B223" t="s">
        <v>52</v>
      </c>
      <c r="C223" s="26">
        <v>22</v>
      </c>
      <c r="D223" s="26">
        <v>15</v>
      </c>
      <c r="E223" s="170">
        <v>3</v>
      </c>
    </row>
    <row r="224" spans="1:5" x14ac:dyDescent="0.25">
      <c r="A224" s="169">
        <v>44378</v>
      </c>
      <c r="B224" t="s">
        <v>52</v>
      </c>
      <c r="C224" s="26">
        <v>19</v>
      </c>
      <c r="D224" s="26">
        <v>15</v>
      </c>
      <c r="E224" s="170">
        <v>3</v>
      </c>
    </row>
    <row r="225" spans="1:5" x14ac:dyDescent="0.25">
      <c r="A225" s="169">
        <v>44409</v>
      </c>
      <c r="B225" t="s">
        <v>52</v>
      </c>
      <c r="C225" s="26">
        <v>19</v>
      </c>
      <c r="D225" s="26">
        <v>15</v>
      </c>
      <c r="E225" s="170">
        <v>1</v>
      </c>
    </row>
    <row r="226" spans="1:5" x14ac:dyDescent="0.25">
      <c r="A226" s="169">
        <v>44440</v>
      </c>
      <c r="B226" t="s">
        <v>52</v>
      </c>
      <c r="C226" s="26">
        <v>2</v>
      </c>
      <c r="D226" s="26">
        <v>15</v>
      </c>
      <c r="E226" s="170">
        <v>3</v>
      </c>
    </row>
    <row r="227" spans="1:5" x14ac:dyDescent="0.25">
      <c r="A227" s="169">
        <v>44470</v>
      </c>
      <c r="B227" t="s">
        <v>52</v>
      </c>
      <c r="C227" s="26">
        <v>16</v>
      </c>
      <c r="D227" s="26">
        <v>15</v>
      </c>
      <c r="E227" s="170">
        <v>0</v>
      </c>
    </row>
    <row r="228" spans="1:5" x14ac:dyDescent="0.25">
      <c r="A228" s="169">
        <v>44501</v>
      </c>
      <c r="B228" t="s">
        <v>52</v>
      </c>
      <c r="C228" s="26">
        <v>23</v>
      </c>
      <c r="D228" s="26">
        <v>15</v>
      </c>
      <c r="E228" s="170">
        <v>2</v>
      </c>
    </row>
    <row r="229" spans="1:5" x14ac:dyDescent="0.25">
      <c r="A229" s="169">
        <v>44531</v>
      </c>
      <c r="B229" t="s">
        <v>52</v>
      </c>
      <c r="C229" s="26">
        <v>17</v>
      </c>
      <c r="D229" s="26">
        <v>15</v>
      </c>
      <c r="E229" s="170">
        <v>0</v>
      </c>
    </row>
    <row r="230" spans="1:5" x14ac:dyDescent="0.25">
      <c r="A230" s="169">
        <v>44562</v>
      </c>
      <c r="B230" t="s">
        <v>52</v>
      </c>
      <c r="C230" s="26">
        <v>21</v>
      </c>
      <c r="D230" s="26">
        <v>15</v>
      </c>
      <c r="E230" s="170">
        <v>4</v>
      </c>
    </row>
    <row r="231" spans="1:5" x14ac:dyDescent="0.25">
      <c r="A231" s="169">
        <v>44593</v>
      </c>
      <c r="B231" t="s">
        <v>52</v>
      </c>
      <c r="C231" s="26">
        <v>33</v>
      </c>
      <c r="D231" s="26">
        <v>15</v>
      </c>
      <c r="E231" s="170">
        <v>2</v>
      </c>
    </row>
    <row r="232" spans="1:5" x14ac:dyDescent="0.25">
      <c r="A232" s="169">
        <v>44621</v>
      </c>
      <c r="B232" t="s">
        <v>52</v>
      </c>
      <c r="C232" s="26">
        <v>12</v>
      </c>
      <c r="D232" s="26">
        <v>15</v>
      </c>
      <c r="E232" s="170">
        <v>3</v>
      </c>
    </row>
    <row r="233" spans="1:5" x14ac:dyDescent="0.25">
      <c r="A233" s="169">
        <v>44652</v>
      </c>
      <c r="B233" t="s">
        <v>52</v>
      </c>
      <c r="C233" s="26">
        <v>9</v>
      </c>
      <c r="D233" s="26">
        <v>15</v>
      </c>
      <c r="E233" s="170">
        <v>1</v>
      </c>
    </row>
    <row r="234" spans="1:5" x14ac:dyDescent="0.25">
      <c r="A234" s="169">
        <v>44682</v>
      </c>
      <c r="B234" t="s">
        <v>52</v>
      </c>
      <c r="C234" s="26">
        <v>10</v>
      </c>
      <c r="D234" s="26">
        <v>15</v>
      </c>
      <c r="E234" s="170">
        <v>0</v>
      </c>
    </row>
    <row r="235" spans="1:5" x14ac:dyDescent="0.25">
      <c r="A235" s="169">
        <v>44713</v>
      </c>
      <c r="B235" t="s">
        <v>52</v>
      </c>
      <c r="C235" s="26">
        <v>4</v>
      </c>
      <c r="D235" s="26">
        <v>15</v>
      </c>
      <c r="E235" s="170">
        <v>3</v>
      </c>
    </row>
    <row r="236" spans="1:5" x14ac:dyDescent="0.25">
      <c r="A236" s="169">
        <v>44743</v>
      </c>
      <c r="B236" t="s">
        <v>52</v>
      </c>
      <c r="C236" s="26">
        <v>7</v>
      </c>
      <c r="D236" s="26">
        <v>15</v>
      </c>
      <c r="E236" s="170">
        <v>1</v>
      </c>
    </row>
    <row r="237" spans="1:5" x14ac:dyDescent="0.25">
      <c r="A237" s="169">
        <v>44774</v>
      </c>
      <c r="B237" t="s">
        <v>52</v>
      </c>
      <c r="C237" s="26">
        <v>3</v>
      </c>
      <c r="D237" s="26">
        <v>15</v>
      </c>
      <c r="E237" s="170">
        <v>4</v>
      </c>
    </row>
    <row r="238" spans="1:5" x14ac:dyDescent="0.25">
      <c r="A238" s="169">
        <v>44805</v>
      </c>
      <c r="B238" t="s">
        <v>52</v>
      </c>
      <c r="C238" s="26">
        <v>11</v>
      </c>
      <c r="D238" s="26">
        <v>15</v>
      </c>
      <c r="E238" s="170">
        <v>1</v>
      </c>
    </row>
    <row r="239" spans="1:5" x14ac:dyDescent="0.25">
      <c r="A239" s="169">
        <v>44835</v>
      </c>
      <c r="B239" t="s">
        <v>52</v>
      </c>
      <c r="C239" s="26">
        <v>6</v>
      </c>
      <c r="D239" s="26">
        <v>15</v>
      </c>
      <c r="E239" s="170">
        <v>1</v>
      </c>
    </row>
    <row r="240" spans="1:5" x14ac:dyDescent="0.25">
      <c r="A240" s="169">
        <v>44866</v>
      </c>
      <c r="B240" t="s">
        <v>52</v>
      </c>
      <c r="C240" s="26">
        <v>1</v>
      </c>
      <c r="D240" s="26">
        <v>12</v>
      </c>
      <c r="E240" s="170">
        <v>6</v>
      </c>
    </row>
    <row r="241" spans="1:5" x14ac:dyDescent="0.25">
      <c r="A241" s="169">
        <v>44896</v>
      </c>
      <c r="B241" t="s">
        <v>52</v>
      </c>
      <c r="C241" s="26">
        <v>11</v>
      </c>
      <c r="D241" s="26">
        <v>0</v>
      </c>
      <c r="E241" s="170">
        <v>3</v>
      </c>
    </row>
    <row r="242" spans="1:5" x14ac:dyDescent="0.25">
      <c r="A242" s="169">
        <v>44927</v>
      </c>
      <c r="B242" t="s">
        <v>52</v>
      </c>
      <c r="C242" s="26">
        <v>3</v>
      </c>
      <c r="D242" s="26">
        <v>0</v>
      </c>
      <c r="E242" s="170">
        <v>1</v>
      </c>
    </row>
    <row r="243" spans="1:5" x14ac:dyDescent="0.25">
      <c r="A243" s="169">
        <v>44958</v>
      </c>
      <c r="B243" t="s">
        <v>52</v>
      </c>
      <c r="C243" s="26">
        <v>0</v>
      </c>
      <c r="D243" s="26">
        <v>0</v>
      </c>
      <c r="E243" s="170">
        <v>1</v>
      </c>
    </row>
    <row r="244" spans="1:5" x14ac:dyDescent="0.25">
      <c r="A244" s="169">
        <v>44986</v>
      </c>
      <c r="B244" t="s">
        <v>52</v>
      </c>
      <c r="C244" s="26">
        <v>1</v>
      </c>
      <c r="D244" s="26">
        <v>0</v>
      </c>
      <c r="E244" s="170">
        <v>1</v>
      </c>
    </row>
    <row r="245" spans="1:5" x14ac:dyDescent="0.25">
      <c r="A245" s="169">
        <v>45017</v>
      </c>
      <c r="B245" t="s">
        <v>52</v>
      </c>
      <c r="C245" s="26">
        <v>1</v>
      </c>
      <c r="D245" s="26">
        <v>0</v>
      </c>
      <c r="E245" s="170">
        <v>3</v>
      </c>
    </row>
    <row r="246" spans="1:5" x14ac:dyDescent="0.25">
      <c r="A246" s="169">
        <v>45047</v>
      </c>
      <c r="B246" t="s">
        <v>52</v>
      </c>
      <c r="C246" s="26">
        <v>1</v>
      </c>
      <c r="D246" s="26">
        <v>0</v>
      </c>
      <c r="E246" s="170">
        <v>3</v>
      </c>
    </row>
    <row r="247" spans="1:5" x14ac:dyDescent="0.25">
      <c r="A247" s="169">
        <v>45078</v>
      </c>
      <c r="B247" t="s">
        <v>52</v>
      </c>
      <c r="C247" s="26">
        <v>2</v>
      </c>
      <c r="D247" s="26">
        <v>0</v>
      </c>
      <c r="E247" s="170">
        <v>1</v>
      </c>
    </row>
    <row r="248" spans="1:5" x14ac:dyDescent="0.25">
      <c r="A248" s="169">
        <v>45108</v>
      </c>
      <c r="B248" t="s">
        <v>52</v>
      </c>
      <c r="C248" s="26">
        <v>7</v>
      </c>
      <c r="D248" s="26">
        <v>0</v>
      </c>
      <c r="E248" s="170">
        <v>2</v>
      </c>
    </row>
    <row r="249" spans="1:5" x14ac:dyDescent="0.25">
      <c r="A249" s="169">
        <v>45139</v>
      </c>
      <c r="B249" t="s">
        <v>52</v>
      </c>
      <c r="C249" s="26">
        <v>3</v>
      </c>
      <c r="D249" s="26">
        <v>0</v>
      </c>
      <c r="E249" s="170">
        <v>5</v>
      </c>
    </row>
    <row r="250" spans="1:5" x14ac:dyDescent="0.25">
      <c r="A250" s="169">
        <v>45170</v>
      </c>
      <c r="B250" t="s">
        <v>52</v>
      </c>
      <c r="C250" s="26">
        <v>6</v>
      </c>
      <c r="D250" s="26">
        <v>0</v>
      </c>
      <c r="E250" s="170">
        <v>2</v>
      </c>
    </row>
    <row r="251" spans="1:5" x14ac:dyDescent="0.25">
      <c r="A251" s="169">
        <v>45200</v>
      </c>
      <c r="B251" t="s">
        <v>52</v>
      </c>
      <c r="C251" s="26">
        <v>5</v>
      </c>
      <c r="D251" s="26">
        <v>0</v>
      </c>
      <c r="E251" s="170">
        <v>3</v>
      </c>
    </row>
    <row r="252" spans="1:5" x14ac:dyDescent="0.25">
      <c r="A252" s="169">
        <v>45231</v>
      </c>
      <c r="B252" t="s">
        <v>52</v>
      </c>
      <c r="C252" s="26">
        <v>1</v>
      </c>
      <c r="D252" s="26">
        <v>0</v>
      </c>
      <c r="E252" s="170">
        <v>0</v>
      </c>
    </row>
    <row r="253" spans="1:5" x14ac:dyDescent="0.25">
      <c r="A253" s="169">
        <v>45261</v>
      </c>
      <c r="B253" t="s">
        <v>52</v>
      </c>
      <c r="C253" s="26">
        <v>0</v>
      </c>
      <c r="D253" s="26">
        <v>0</v>
      </c>
      <c r="E253" s="170">
        <v>8</v>
      </c>
    </row>
    <row r="254" spans="1:5" x14ac:dyDescent="0.25">
      <c r="A254" s="169">
        <v>45292</v>
      </c>
      <c r="B254" t="s">
        <v>52</v>
      </c>
      <c r="C254" s="26">
        <v>10</v>
      </c>
      <c r="D254" s="26">
        <v>0</v>
      </c>
      <c r="E254" s="170">
        <v>0</v>
      </c>
    </row>
    <row r="255" spans="1:5" x14ac:dyDescent="0.25">
      <c r="A255" s="169">
        <v>45323</v>
      </c>
      <c r="B255" t="s">
        <v>52</v>
      </c>
      <c r="C255" s="26">
        <v>11</v>
      </c>
      <c r="D255" s="26">
        <v>0</v>
      </c>
      <c r="E255" s="170">
        <v>3</v>
      </c>
    </row>
    <row r="256" spans="1:5" x14ac:dyDescent="0.25">
      <c r="A256" s="169">
        <v>45352</v>
      </c>
      <c r="B256" t="s">
        <v>52</v>
      </c>
      <c r="C256" s="26">
        <v>2</v>
      </c>
      <c r="D256" s="26">
        <v>0</v>
      </c>
      <c r="E256" s="170">
        <v>3</v>
      </c>
    </row>
    <row r="257" spans="1:5" x14ac:dyDescent="0.25">
      <c r="A257" s="169">
        <v>45383</v>
      </c>
      <c r="B257" t="s">
        <v>52</v>
      </c>
      <c r="C257" s="26">
        <v>6</v>
      </c>
      <c r="D257" s="26">
        <v>0</v>
      </c>
      <c r="E257" s="170">
        <v>4</v>
      </c>
    </row>
    <row r="258" spans="1:5" x14ac:dyDescent="0.25">
      <c r="A258" s="169">
        <v>45413</v>
      </c>
      <c r="B258" t="s">
        <v>52</v>
      </c>
      <c r="C258" s="26">
        <v>6</v>
      </c>
      <c r="D258" s="26">
        <v>0</v>
      </c>
      <c r="E258" s="170">
        <v>3</v>
      </c>
    </row>
    <row r="259" spans="1:5" x14ac:dyDescent="0.25">
      <c r="A259" s="169">
        <v>45444</v>
      </c>
      <c r="B259" t="s">
        <v>52</v>
      </c>
      <c r="C259" s="26">
        <v>4</v>
      </c>
      <c r="D259" s="26">
        <v>0</v>
      </c>
      <c r="E259" s="170">
        <v>4</v>
      </c>
    </row>
    <row r="260" spans="1:5" x14ac:dyDescent="0.25">
      <c r="A260" s="169">
        <v>45474</v>
      </c>
      <c r="B260" t="s">
        <v>52</v>
      </c>
      <c r="C260" s="26">
        <v>5</v>
      </c>
      <c r="D260" s="26">
        <v>0</v>
      </c>
      <c r="E260" s="170">
        <v>3</v>
      </c>
    </row>
    <row r="261" spans="1:5" x14ac:dyDescent="0.25">
      <c r="A261" s="169">
        <v>45505</v>
      </c>
      <c r="B261" t="s">
        <v>52</v>
      </c>
      <c r="C261" s="26">
        <v>8</v>
      </c>
      <c r="D261" s="26">
        <v>0</v>
      </c>
      <c r="E261" s="170">
        <v>4</v>
      </c>
    </row>
    <row r="262" spans="1:5" x14ac:dyDescent="0.25">
      <c r="A262" s="169">
        <v>45536</v>
      </c>
      <c r="B262" t="s">
        <v>52</v>
      </c>
      <c r="C262" s="26">
        <v>1</v>
      </c>
      <c r="D262" s="26">
        <v>0</v>
      </c>
      <c r="E262" s="170">
        <v>1</v>
      </c>
    </row>
    <row r="263" spans="1:5" x14ac:dyDescent="0.25">
      <c r="A263" s="169">
        <v>45566</v>
      </c>
      <c r="B263" t="s">
        <v>52</v>
      </c>
      <c r="C263" s="26">
        <v>15</v>
      </c>
      <c r="D263" s="26">
        <v>0</v>
      </c>
      <c r="E263" s="170">
        <v>4</v>
      </c>
    </row>
    <row r="264" spans="1:5" x14ac:dyDescent="0.25">
      <c r="A264" s="169">
        <v>45597</v>
      </c>
      <c r="B264" t="s">
        <v>52</v>
      </c>
      <c r="C264" s="26">
        <v>4</v>
      </c>
      <c r="D264" s="26">
        <v>0</v>
      </c>
      <c r="E264" s="170">
        <v>0</v>
      </c>
    </row>
    <row r="265" spans="1:5" x14ac:dyDescent="0.25">
      <c r="A265" s="169">
        <v>45627</v>
      </c>
      <c r="B265" t="s">
        <v>52</v>
      </c>
      <c r="C265" s="26">
        <v>3</v>
      </c>
      <c r="D265" s="26">
        <v>0</v>
      </c>
      <c r="E265" s="170">
        <v>2</v>
      </c>
    </row>
    <row r="266" spans="1:5" x14ac:dyDescent="0.25">
      <c r="A266" s="169">
        <v>45658</v>
      </c>
      <c r="B266" t="s">
        <v>52</v>
      </c>
      <c r="C266" s="26">
        <v>2</v>
      </c>
      <c r="D266" s="26">
        <v>0</v>
      </c>
      <c r="E266" s="170">
        <v>1</v>
      </c>
    </row>
    <row r="267" spans="1:5" x14ac:dyDescent="0.25">
      <c r="A267" s="169">
        <v>45689</v>
      </c>
      <c r="B267" t="s">
        <v>52</v>
      </c>
      <c r="C267" s="26">
        <v>0</v>
      </c>
      <c r="D267" s="26">
        <v>0</v>
      </c>
      <c r="E267" s="170">
        <v>0</v>
      </c>
    </row>
    <row r="268" spans="1:5" x14ac:dyDescent="0.25">
      <c r="A268" s="169">
        <v>45717</v>
      </c>
      <c r="B268" t="s">
        <v>52</v>
      </c>
      <c r="C268" s="26">
        <v>3</v>
      </c>
      <c r="D268" s="26">
        <v>0</v>
      </c>
      <c r="E268" s="170">
        <v>4</v>
      </c>
    </row>
    <row r="269" spans="1:5" x14ac:dyDescent="0.25">
      <c r="A269" s="169">
        <v>45748</v>
      </c>
      <c r="B269" t="s">
        <v>52</v>
      </c>
      <c r="C269" s="26">
        <v>5</v>
      </c>
      <c r="D269" s="26">
        <v>0</v>
      </c>
      <c r="E269" s="170">
        <v>2</v>
      </c>
    </row>
    <row r="270" spans="1:5" x14ac:dyDescent="0.25">
      <c r="A270" s="169">
        <v>45778</v>
      </c>
      <c r="B270" t="s">
        <v>52</v>
      </c>
      <c r="C270" s="26">
        <v>4</v>
      </c>
      <c r="D270" s="26">
        <v>0</v>
      </c>
      <c r="E270" s="170">
        <v>2</v>
      </c>
    </row>
    <row r="271" spans="1:5" x14ac:dyDescent="0.25">
      <c r="A271" s="169">
        <v>45809</v>
      </c>
      <c r="B271" t="s">
        <v>52</v>
      </c>
      <c r="C271" s="26">
        <v>7</v>
      </c>
      <c r="D271" s="26">
        <v>0</v>
      </c>
      <c r="E271" s="170">
        <v>4</v>
      </c>
    </row>
    <row r="272" spans="1:5" x14ac:dyDescent="0.25">
      <c r="A272" s="169">
        <v>43101</v>
      </c>
      <c r="B272" s="164" t="s">
        <v>126</v>
      </c>
      <c r="C272" s="26">
        <v>0</v>
      </c>
      <c r="D272" s="26"/>
      <c r="E272" s="170"/>
    </row>
    <row r="273" spans="1:5" x14ac:dyDescent="0.25">
      <c r="A273" s="169">
        <v>43132</v>
      </c>
      <c r="B273" s="164" t="s">
        <v>126</v>
      </c>
      <c r="C273" s="26">
        <v>0</v>
      </c>
      <c r="D273" s="26"/>
      <c r="E273" s="170"/>
    </row>
    <row r="274" spans="1:5" x14ac:dyDescent="0.25">
      <c r="A274" s="169">
        <v>43160</v>
      </c>
      <c r="B274" s="164" t="s">
        <v>126</v>
      </c>
      <c r="C274" s="26">
        <v>0</v>
      </c>
      <c r="D274" s="26"/>
      <c r="E274" s="170"/>
    </row>
    <row r="275" spans="1:5" x14ac:dyDescent="0.25">
      <c r="A275" s="169">
        <v>43191</v>
      </c>
      <c r="B275" s="164" t="s">
        <v>126</v>
      </c>
      <c r="C275" s="26">
        <v>0</v>
      </c>
      <c r="D275" s="26"/>
      <c r="E275" s="170"/>
    </row>
    <row r="276" spans="1:5" x14ac:dyDescent="0.25">
      <c r="A276" s="169">
        <v>43221</v>
      </c>
      <c r="B276" s="164" t="s">
        <v>126</v>
      </c>
      <c r="C276" s="26">
        <v>0</v>
      </c>
      <c r="D276" s="26"/>
      <c r="E276" s="170"/>
    </row>
    <row r="277" spans="1:5" x14ac:dyDescent="0.25">
      <c r="A277" s="169">
        <v>43252</v>
      </c>
      <c r="B277" s="164" t="s">
        <v>126</v>
      </c>
      <c r="C277" s="26">
        <v>0</v>
      </c>
      <c r="D277" s="26"/>
      <c r="E277" s="170"/>
    </row>
    <row r="278" spans="1:5" x14ac:dyDescent="0.25">
      <c r="A278" s="169">
        <v>43282</v>
      </c>
      <c r="B278" s="164" t="s">
        <v>126</v>
      </c>
      <c r="C278" s="26">
        <v>0</v>
      </c>
      <c r="D278" s="26"/>
      <c r="E278" s="170"/>
    </row>
    <row r="279" spans="1:5" x14ac:dyDescent="0.25">
      <c r="A279" s="169">
        <v>43313</v>
      </c>
      <c r="B279" s="164" t="s">
        <v>126</v>
      </c>
      <c r="C279" s="26">
        <v>26</v>
      </c>
      <c r="D279" s="26">
        <f>+C279</f>
        <v>26</v>
      </c>
      <c r="E279" s="170">
        <v>0</v>
      </c>
    </row>
    <row r="280" spans="1:5" x14ac:dyDescent="0.25">
      <c r="A280" s="169">
        <v>43344</v>
      </c>
      <c r="B280" s="164" t="s">
        <v>126</v>
      </c>
      <c r="C280" s="26">
        <v>29</v>
      </c>
      <c r="D280" s="26">
        <f t="shared" ref="D280:D312" si="0">+D279+C280</f>
        <v>55</v>
      </c>
      <c r="E280" s="170">
        <v>0</v>
      </c>
    </row>
    <row r="281" spans="1:5" x14ac:dyDescent="0.25">
      <c r="A281" s="169">
        <v>43374</v>
      </c>
      <c r="B281" s="164" t="s">
        <v>126</v>
      </c>
      <c r="C281" s="26">
        <v>17</v>
      </c>
      <c r="D281" s="26">
        <f t="shared" si="0"/>
        <v>72</v>
      </c>
      <c r="E281" s="170">
        <v>0</v>
      </c>
    </row>
    <row r="282" spans="1:5" x14ac:dyDescent="0.25">
      <c r="A282" s="169">
        <v>43405</v>
      </c>
      <c r="B282" s="164" t="s">
        <v>126</v>
      </c>
      <c r="C282" s="26">
        <v>8</v>
      </c>
      <c r="D282" s="26">
        <f t="shared" si="0"/>
        <v>80</v>
      </c>
      <c r="E282" s="170">
        <v>0</v>
      </c>
    </row>
    <row r="283" spans="1:5" x14ac:dyDescent="0.25">
      <c r="A283" s="169">
        <v>43435</v>
      </c>
      <c r="B283" s="164" t="s">
        <v>126</v>
      </c>
      <c r="C283" s="26">
        <v>3</v>
      </c>
      <c r="D283" s="26">
        <f t="shared" si="0"/>
        <v>83</v>
      </c>
      <c r="E283" s="170">
        <v>0</v>
      </c>
    </row>
    <row r="284" spans="1:5" x14ac:dyDescent="0.25">
      <c r="A284" s="169">
        <v>43466</v>
      </c>
      <c r="B284" s="164" t="s">
        <v>126</v>
      </c>
      <c r="C284" s="26">
        <v>6</v>
      </c>
      <c r="D284" s="26">
        <f t="shared" si="0"/>
        <v>89</v>
      </c>
      <c r="E284" s="170">
        <v>0</v>
      </c>
    </row>
    <row r="285" spans="1:5" x14ac:dyDescent="0.25">
      <c r="A285" s="169">
        <v>43497</v>
      </c>
      <c r="B285" s="164" t="s">
        <v>126</v>
      </c>
      <c r="C285" s="26">
        <v>7</v>
      </c>
      <c r="D285" s="26">
        <f t="shared" si="0"/>
        <v>96</v>
      </c>
      <c r="E285" s="170">
        <v>1</v>
      </c>
    </row>
    <row r="286" spans="1:5" x14ac:dyDescent="0.25">
      <c r="A286" s="169">
        <v>43525</v>
      </c>
      <c r="B286" s="164" t="s">
        <v>126</v>
      </c>
      <c r="C286" s="26">
        <v>3</v>
      </c>
      <c r="D286" s="26">
        <f t="shared" si="0"/>
        <v>99</v>
      </c>
      <c r="E286" s="170">
        <v>0</v>
      </c>
    </row>
    <row r="287" spans="1:5" x14ac:dyDescent="0.25">
      <c r="A287" s="169">
        <v>43556</v>
      </c>
      <c r="B287" s="164" t="s">
        <v>126</v>
      </c>
      <c r="C287" s="26">
        <v>9</v>
      </c>
      <c r="D287" s="26">
        <f t="shared" si="0"/>
        <v>108</v>
      </c>
      <c r="E287" s="170">
        <v>0</v>
      </c>
    </row>
    <row r="288" spans="1:5" x14ac:dyDescent="0.25">
      <c r="A288" s="169">
        <v>43586</v>
      </c>
      <c r="B288" s="164" t="s">
        <v>126</v>
      </c>
      <c r="C288" s="26">
        <v>7</v>
      </c>
      <c r="D288" s="26">
        <f t="shared" si="0"/>
        <v>115</v>
      </c>
      <c r="E288" s="170">
        <v>0</v>
      </c>
    </row>
    <row r="289" spans="1:5" x14ac:dyDescent="0.25">
      <c r="A289" s="169">
        <v>43617</v>
      </c>
      <c r="B289" s="164" t="s">
        <v>126</v>
      </c>
      <c r="C289" s="26">
        <v>8</v>
      </c>
      <c r="D289" s="26">
        <f t="shared" si="0"/>
        <v>123</v>
      </c>
      <c r="E289" s="170">
        <v>0</v>
      </c>
    </row>
    <row r="290" spans="1:5" x14ac:dyDescent="0.25">
      <c r="A290" s="169">
        <v>43647</v>
      </c>
      <c r="B290" s="164" t="s">
        <v>126</v>
      </c>
      <c r="C290" s="26">
        <v>7</v>
      </c>
      <c r="D290" s="26">
        <f t="shared" si="0"/>
        <v>130</v>
      </c>
      <c r="E290" s="170">
        <v>2</v>
      </c>
    </row>
    <row r="291" spans="1:5" x14ac:dyDescent="0.25">
      <c r="A291" s="169">
        <v>43678</v>
      </c>
      <c r="B291" s="164" t="s">
        <v>126</v>
      </c>
      <c r="C291" s="26">
        <v>6</v>
      </c>
      <c r="D291" s="26">
        <f t="shared" si="0"/>
        <v>136</v>
      </c>
      <c r="E291" s="170">
        <v>0</v>
      </c>
    </row>
    <row r="292" spans="1:5" x14ac:dyDescent="0.25">
      <c r="A292" s="169">
        <v>43709</v>
      </c>
      <c r="B292" s="164" t="s">
        <v>126</v>
      </c>
      <c r="C292" s="26">
        <f>14-1</f>
        <v>13</v>
      </c>
      <c r="D292" s="26">
        <f t="shared" si="0"/>
        <v>149</v>
      </c>
      <c r="E292" s="170">
        <v>0</v>
      </c>
    </row>
    <row r="293" spans="1:5" x14ac:dyDescent="0.25">
      <c r="A293" s="169">
        <v>43739</v>
      </c>
      <c r="B293" s="164" t="s">
        <v>126</v>
      </c>
      <c r="C293" s="26">
        <v>9</v>
      </c>
      <c r="D293" s="26">
        <f t="shared" si="0"/>
        <v>158</v>
      </c>
      <c r="E293" s="170">
        <v>2</v>
      </c>
    </row>
    <row r="294" spans="1:5" x14ac:dyDescent="0.25">
      <c r="A294" s="169">
        <v>43770</v>
      </c>
      <c r="B294" s="164" t="s">
        <v>126</v>
      </c>
      <c r="C294" s="26">
        <v>12</v>
      </c>
      <c r="D294" s="26">
        <f t="shared" si="0"/>
        <v>170</v>
      </c>
      <c r="E294" s="170">
        <v>1</v>
      </c>
    </row>
    <row r="295" spans="1:5" x14ac:dyDescent="0.25">
      <c r="A295" s="169">
        <v>43800</v>
      </c>
      <c r="B295" s="164" t="s">
        <v>126</v>
      </c>
      <c r="C295" s="26">
        <v>3</v>
      </c>
      <c r="D295" s="26">
        <f t="shared" si="0"/>
        <v>173</v>
      </c>
      <c r="E295" s="170">
        <v>5</v>
      </c>
    </row>
    <row r="296" spans="1:5" x14ac:dyDescent="0.25">
      <c r="A296" s="169">
        <v>43831</v>
      </c>
      <c r="B296" s="164" t="s">
        <v>126</v>
      </c>
      <c r="C296" s="26">
        <v>15</v>
      </c>
      <c r="D296" s="26">
        <f t="shared" si="0"/>
        <v>188</v>
      </c>
      <c r="E296" s="170">
        <v>5</v>
      </c>
    </row>
    <row r="297" spans="1:5" x14ac:dyDescent="0.25">
      <c r="A297" s="169">
        <v>43862</v>
      </c>
      <c r="B297" s="164" t="s">
        <v>126</v>
      </c>
      <c r="C297" s="26">
        <v>16</v>
      </c>
      <c r="D297" s="26">
        <f t="shared" si="0"/>
        <v>204</v>
      </c>
      <c r="E297" s="170">
        <v>0</v>
      </c>
    </row>
    <row r="298" spans="1:5" x14ac:dyDescent="0.25">
      <c r="A298" s="169">
        <v>43891</v>
      </c>
      <c r="B298" s="164" t="s">
        <v>126</v>
      </c>
      <c r="C298" s="26">
        <v>17</v>
      </c>
      <c r="D298" s="26">
        <f t="shared" si="0"/>
        <v>221</v>
      </c>
      <c r="E298" s="170">
        <v>1</v>
      </c>
    </row>
    <row r="299" spans="1:5" x14ac:dyDescent="0.25">
      <c r="A299" s="169">
        <v>43922</v>
      </c>
      <c r="B299" s="164" t="s">
        <v>126</v>
      </c>
      <c r="C299" s="26">
        <v>4</v>
      </c>
      <c r="D299" s="26">
        <f t="shared" si="0"/>
        <v>225</v>
      </c>
      <c r="E299" s="170">
        <v>0</v>
      </c>
    </row>
    <row r="300" spans="1:5" x14ac:dyDescent="0.25">
      <c r="A300" s="169">
        <v>43952</v>
      </c>
      <c r="B300" s="164" t="s">
        <v>126</v>
      </c>
      <c r="C300" s="26">
        <v>10</v>
      </c>
      <c r="D300" s="26">
        <f t="shared" si="0"/>
        <v>235</v>
      </c>
      <c r="E300" s="170">
        <v>0</v>
      </c>
    </row>
    <row r="301" spans="1:5" x14ac:dyDescent="0.25">
      <c r="A301" s="169">
        <v>43983</v>
      </c>
      <c r="B301" s="164" t="s">
        <v>126</v>
      </c>
      <c r="C301" s="26">
        <v>16</v>
      </c>
      <c r="D301" s="26">
        <f t="shared" si="0"/>
        <v>251</v>
      </c>
      <c r="E301" s="170">
        <v>4</v>
      </c>
    </row>
    <row r="302" spans="1:5" x14ac:dyDescent="0.25">
      <c r="A302" s="169">
        <v>44013</v>
      </c>
      <c r="B302" s="164" t="s">
        <v>126</v>
      </c>
      <c r="C302" s="26">
        <v>6</v>
      </c>
      <c r="D302" s="26">
        <f t="shared" si="0"/>
        <v>257</v>
      </c>
      <c r="E302" s="170">
        <v>2</v>
      </c>
    </row>
    <row r="303" spans="1:5" x14ac:dyDescent="0.25">
      <c r="A303" s="169">
        <v>44044</v>
      </c>
      <c r="B303" s="164" t="s">
        <v>126</v>
      </c>
      <c r="C303" s="26">
        <v>3</v>
      </c>
      <c r="D303" s="26">
        <f t="shared" si="0"/>
        <v>260</v>
      </c>
      <c r="E303" s="170">
        <v>0</v>
      </c>
    </row>
    <row r="304" spans="1:5" x14ac:dyDescent="0.25">
      <c r="A304" s="169">
        <v>44075</v>
      </c>
      <c r="B304" s="164" t="s">
        <v>126</v>
      </c>
      <c r="C304" s="26">
        <v>1</v>
      </c>
      <c r="D304" s="26">
        <f t="shared" si="0"/>
        <v>261</v>
      </c>
      <c r="E304" s="170">
        <v>5</v>
      </c>
    </row>
    <row r="305" spans="1:5" x14ac:dyDescent="0.25">
      <c r="A305" s="169">
        <v>44105</v>
      </c>
      <c r="B305" s="164" t="s">
        <v>126</v>
      </c>
      <c r="C305" s="26">
        <v>7</v>
      </c>
      <c r="D305" s="26">
        <f t="shared" si="0"/>
        <v>268</v>
      </c>
      <c r="E305" s="170">
        <v>2</v>
      </c>
    </row>
    <row r="306" spans="1:5" x14ac:dyDescent="0.25">
      <c r="A306" s="169">
        <v>44136</v>
      </c>
      <c r="B306" s="164" t="s">
        <v>126</v>
      </c>
      <c r="C306" s="26">
        <v>2</v>
      </c>
      <c r="D306" s="26">
        <f t="shared" si="0"/>
        <v>270</v>
      </c>
      <c r="E306" s="170">
        <v>2</v>
      </c>
    </row>
    <row r="307" spans="1:5" x14ac:dyDescent="0.25">
      <c r="A307" s="169">
        <v>44166</v>
      </c>
      <c r="B307" s="164" t="s">
        <v>126</v>
      </c>
      <c r="C307" s="26">
        <v>3</v>
      </c>
      <c r="D307" s="26">
        <f t="shared" si="0"/>
        <v>273</v>
      </c>
      <c r="E307" s="170">
        <v>3</v>
      </c>
    </row>
    <row r="308" spans="1:5" x14ac:dyDescent="0.25">
      <c r="A308" s="169">
        <v>44197</v>
      </c>
      <c r="B308" s="164" t="s">
        <v>126</v>
      </c>
      <c r="C308" s="26">
        <v>1</v>
      </c>
      <c r="D308" s="26">
        <f t="shared" si="0"/>
        <v>274</v>
      </c>
      <c r="E308" s="170">
        <v>0</v>
      </c>
    </row>
    <row r="309" spans="1:5" x14ac:dyDescent="0.25">
      <c r="A309" s="169">
        <v>44228</v>
      </c>
      <c r="B309" s="164" t="s">
        <v>126</v>
      </c>
      <c r="C309" s="26">
        <v>0</v>
      </c>
      <c r="D309" s="26">
        <f t="shared" si="0"/>
        <v>274</v>
      </c>
      <c r="E309" s="170">
        <v>1</v>
      </c>
    </row>
    <row r="310" spans="1:5" x14ac:dyDescent="0.25">
      <c r="A310" s="169">
        <v>44256</v>
      </c>
      <c r="B310" s="164" t="s">
        <v>126</v>
      </c>
      <c r="C310" s="26">
        <v>2</v>
      </c>
      <c r="D310" s="26">
        <f t="shared" si="0"/>
        <v>276</v>
      </c>
      <c r="E310" s="170">
        <v>0</v>
      </c>
    </row>
    <row r="311" spans="1:5" x14ac:dyDescent="0.25">
      <c r="A311" s="169">
        <v>44287</v>
      </c>
      <c r="B311" s="164" t="s">
        <v>126</v>
      </c>
      <c r="C311" s="26">
        <v>0</v>
      </c>
      <c r="D311" s="26">
        <f t="shared" si="0"/>
        <v>276</v>
      </c>
      <c r="E311" s="170">
        <v>0</v>
      </c>
    </row>
    <row r="312" spans="1:5" x14ac:dyDescent="0.25">
      <c r="A312" s="169">
        <v>44317</v>
      </c>
      <c r="B312" s="164" t="s">
        <v>126</v>
      </c>
      <c r="C312" s="26">
        <v>0</v>
      </c>
      <c r="D312" s="26">
        <f t="shared" si="0"/>
        <v>276</v>
      </c>
      <c r="E312" s="170">
        <v>1</v>
      </c>
    </row>
    <row r="313" spans="1:5" x14ac:dyDescent="0.25">
      <c r="A313" s="169">
        <v>44348</v>
      </c>
      <c r="B313" s="164" t="s">
        <v>126</v>
      </c>
      <c r="C313" s="26">
        <v>2</v>
      </c>
      <c r="D313" s="26">
        <v>240</v>
      </c>
      <c r="E313" s="170">
        <v>1</v>
      </c>
    </row>
    <row r="314" spans="1:5" x14ac:dyDescent="0.25">
      <c r="A314" s="169">
        <v>44378</v>
      </c>
      <c r="B314" s="164" t="s">
        <v>126</v>
      </c>
      <c r="C314" s="26">
        <v>1</v>
      </c>
      <c r="D314" s="26">
        <v>240</v>
      </c>
      <c r="E314" s="170">
        <v>3</v>
      </c>
    </row>
    <row r="315" spans="1:5" x14ac:dyDescent="0.25">
      <c r="A315" s="169">
        <v>44409</v>
      </c>
      <c r="B315" s="164" t="s">
        <v>126</v>
      </c>
      <c r="C315" s="26">
        <v>2</v>
      </c>
      <c r="D315" s="26">
        <v>240</v>
      </c>
      <c r="E315" s="170">
        <v>0</v>
      </c>
    </row>
    <row r="316" spans="1:5" x14ac:dyDescent="0.25">
      <c r="A316" s="169">
        <v>44440</v>
      </c>
      <c r="B316" s="164" t="s">
        <v>126</v>
      </c>
      <c r="C316" s="26">
        <v>2</v>
      </c>
      <c r="D316" s="26">
        <v>240</v>
      </c>
      <c r="E316" s="170">
        <v>2</v>
      </c>
    </row>
    <row r="317" spans="1:5" x14ac:dyDescent="0.25">
      <c r="A317" s="169">
        <v>44470</v>
      </c>
      <c r="B317" s="164" t="s">
        <v>126</v>
      </c>
      <c r="C317" s="26">
        <v>1</v>
      </c>
      <c r="D317" s="26">
        <v>240</v>
      </c>
      <c r="E317" s="170">
        <v>1</v>
      </c>
    </row>
    <row r="318" spans="1:5" x14ac:dyDescent="0.25">
      <c r="A318" s="169">
        <v>44501</v>
      </c>
      <c r="B318" s="164" t="s">
        <v>126</v>
      </c>
      <c r="C318" s="26">
        <v>0</v>
      </c>
      <c r="D318" s="26">
        <v>240</v>
      </c>
      <c r="E318" s="170">
        <v>0</v>
      </c>
    </row>
    <row r="319" spans="1:5" x14ac:dyDescent="0.25">
      <c r="A319" s="169">
        <v>44531</v>
      </c>
      <c r="B319" s="164" t="s">
        <v>126</v>
      </c>
      <c r="C319" s="26">
        <v>1</v>
      </c>
      <c r="D319" s="26">
        <v>240</v>
      </c>
      <c r="E319" s="170">
        <v>1</v>
      </c>
    </row>
    <row r="320" spans="1:5" x14ac:dyDescent="0.25">
      <c r="A320" s="169">
        <v>44562</v>
      </c>
      <c r="B320" s="164" t="s">
        <v>126</v>
      </c>
      <c r="C320" s="26">
        <v>0</v>
      </c>
      <c r="D320" s="26">
        <v>240</v>
      </c>
      <c r="E320" s="170">
        <v>0</v>
      </c>
    </row>
    <row r="321" spans="1:5" x14ac:dyDescent="0.25">
      <c r="A321" s="169">
        <v>44593</v>
      </c>
      <c r="B321" s="164" t="s">
        <v>126</v>
      </c>
      <c r="C321" s="26">
        <v>0</v>
      </c>
      <c r="D321" s="26">
        <v>240</v>
      </c>
      <c r="E321" s="170">
        <v>0</v>
      </c>
    </row>
    <row r="322" spans="1:5" x14ac:dyDescent="0.25">
      <c r="A322" s="169">
        <v>44621</v>
      </c>
      <c r="B322" s="164" t="s">
        <v>126</v>
      </c>
      <c r="C322" s="26">
        <v>3</v>
      </c>
      <c r="D322" s="26">
        <v>240</v>
      </c>
      <c r="E322" s="170">
        <v>3</v>
      </c>
    </row>
    <row r="323" spans="1:5" x14ac:dyDescent="0.25">
      <c r="A323" s="169">
        <v>44652</v>
      </c>
      <c r="B323" s="164" t="s">
        <v>126</v>
      </c>
      <c r="C323" s="26">
        <v>1</v>
      </c>
      <c r="D323" s="26">
        <v>240</v>
      </c>
      <c r="E323" s="170">
        <v>1</v>
      </c>
    </row>
    <row r="324" spans="1:5" x14ac:dyDescent="0.25">
      <c r="A324" s="169">
        <v>44682</v>
      </c>
      <c r="B324" s="164" t="s">
        <v>126</v>
      </c>
      <c r="C324" s="26"/>
      <c r="D324" s="26"/>
      <c r="E324" s="170"/>
    </row>
    <row r="325" spans="1:5" x14ac:dyDescent="0.25">
      <c r="A325" s="169">
        <v>44713</v>
      </c>
      <c r="B325" s="164" t="s">
        <v>126</v>
      </c>
      <c r="C325" s="26"/>
      <c r="D325" s="26"/>
      <c r="E325" s="170"/>
    </row>
    <row r="326" spans="1:5" x14ac:dyDescent="0.25">
      <c r="A326" s="169">
        <v>44743</v>
      </c>
      <c r="B326" s="164" t="s">
        <v>126</v>
      </c>
      <c r="C326" s="26"/>
      <c r="D326" s="26"/>
      <c r="E326" s="170"/>
    </row>
    <row r="327" spans="1:5" x14ac:dyDescent="0.25">
      <c r="A327" s="169">
        <v>44774</v>
      </c>
      <c r="B327" s="164" t="s">
        <v>126</v>
      </c>
      <c r="C327" s="26"/>
      <c r="D327" s="26"/>
      <c r="E327" s="170"/>
    </row>
    <row r="328" spans="1:5" x14ac:dyDescent="0.25">
      <c r="A328" s="169">
        <v>44805</v>
      </c>
      <c r="B328" s="164" t="s">
        <v>126</v>
      </c>
      <c r="C328" s="26"/>
      <c r="D328" s="26"/>
      <c r="E328" s="170"/>
    </row>
    <row r="329" spans="1:5" x14ac:dyDescent="0.25">
      <c r="A329" s="169">
        <v>44835</v>
      </c>
      <c r="B329" s="164" t="s">
        <v>126</v>
      </c>
      <c r="C329" s="26"/>
      <c r="D329" s="26"/>
      <c r="E329" s="170"/>
    </row>
    <row r="330" spans="1:5" x14ac:dyDescent="0.25">
      <c r="A330" s="169">
        <v>44866</v>
      </c>
      <c r="B330" s="164" t="s">
        <v>126</v>
      </c>
      <c r="C330" s="26"/>
      <c r="D330" s="26"/>
      <c r="E330" s="170"/>
    </row>
    <row r="331" spans="1:5" x14ac:dyDescent="0.25">
      <c r="A331" s="169">
        <v>44896</v>
      </c>
      <c r="B331" s="164" t="s">
        <v>126</v>
      </c>
      <c r="C331" s="26"/>
      <c r="D331" s="26"/>
      <c r="E331" s="170"/>
    </row>
    <row r="332" spans="1:5" x14ac:dyDescent="0.25">
      <c r="A332" s="169">
        <v>44927</v>
      </c>
      <c r="B332" s="164" t="s">
        <v>126</v>
      </c>
      <c r="C332" s="26"/>
      <c r="D332" s="26"/>
      <c r="E332" s="170"/>
    </row>
    <row r="333" spans="1:5" x14ac:dyDescent="0.25">
      <c r="A333" s="169">
        <v>44958</v>
      </c>
      <c r="B333" s="164" t="s">
        <v>126</v>
      </c>
      <c r="C333" s="26"/>
      <c r="D333" s="26"/>
      <c r="E333" s="170"/>
    </row>
    <row r="334" spans="1:5" x14ac:dyDescent="0.25">
      <c r="A334" s="169">
        <v>44986</v>
      </c>
      <c r="B334" s="164" t="s">
        <v>126</v>
      </c>
      <c r="C334" s="26"/>
      <c r="D334" s="26"/>
      <c r="E334" s="170"/>
    </row>
    <row r="335" spans="1:5" x14ac:dyDescent="0.25">
      <c r="A335" s="169">
        <v>45017</v>
      </c>
      <c r="B335" s="164" t="s">
        <v>126</v>
      </c>
      <c r="C335" s="26"/>
      <c r="D335" s="26"/>
      <c r="E335" s="170"/>
    </row>
    <row r="336" spans="1:5" x14ac:dyDescent="0.25">
      <c r="A336" s="169">
        <v>45047</v>
      </c>
      <c r="B336" s="164" t="s">
        <v>126</v>
      </c>
      <c r="C336" s="26"/>
      <c r="D336" s="26"/>
      <c r="E336" s="170"/>
    </row>
    <row r="337" spans="1:5" x14ac:dyDescent="0.25">
      <c r="A337" s="169">
        <v>45078</v>
      </c>
      <c r="B337" s="164" t="s">
        <v>126</v>
      </c>
      <c r="C337" s="26"/>
      <c r="D337" s="26"/>
      <c r="E337" s="170"/>
    </row>
    <row r="338" spans="1:5" x14ac:dyDescent="0.25">
      <c r="A338" s="169">
        <v>45108</v>
      </c>
      <c r="B338" s="164" t="s">
        <v>126</v>
      </c>
      <c r="C338" s="26"/>
      <c r="D338" s="26"/>
      <c r="E338" s="170"/>
    </row>
    <row r="339" spans="1:5" x14ac:dyDescent="0.25">
      <c r="A339" s="169">
        <v>45139</v>
      </c>
      <c r="B339" s="164" t="s">
        <v>126</v>
      </c>
      <c r="C339" s="26"/>
      <c r="D339" s="26"/>
      <c r="E339" s="170"/>
    </row>
    <row r="340" spans="1:5" x14ac:dyDescent="0.25">
      <c r="A340" s="169">
        <v>45170</v>
      </c>
      <c r="B340" s="164" t="s">
        <v>126</v>
      </c>
      <c r="C340" s="26"/>
      <c r="D340" s="26"/>
      <c r="E340" s="170"/>
    </row>
    <row r="341" spans="1:5" x14ac:dyDescent="0.25">
      <c r="A341" s="169">
        <v>45200</v>
      </c>
      <c r="B341" s="164" t="s">
        <v>126</v>
      </c>
      <c r="C341" s="26"/>
      <c r="D341" s="26"/>
      <c r="E341" s="170"/>
    </row>
    <row r="342" spans="1:5" x14ac:dyDescent="0.25">
      <c r="A342" s="169">
        <v>45231</v>
      </c>
      <c r="B342" s="164" t="s">
        <v>126</v>
      </c>
      <c r="C342" s="26"/>
      <c r="D342" s="26"/>
      <c r="E342" s="170"/>
    </row>
    <row r="343" spans="1:5" x14ac:dyDescent="0.25">
      <c r="A343" s="169">
        <v>45261</v>
      </c>
      <c r="B343" s="164" t="s">
        <v>126</v>
      </c>
      <c r="C343" s="26"/>
      <c r="D343" s="26"/>
      <c r="E343" s="170"/>
    </row>
    <row r="344" spans="1:5" x14ac:dyDescent="0.25">
      <c r="A344" s="169">
        <v>45292</v>
      </c>
      <c r="B344" s="164" t="s">
        <v>126</v>
      </c>
      <c r="C344" s="26"/>
      <c r="D344" s="26"/>
      <c r="E344" s="170"/>
    </row>
    <row r="345" spans="1:5" x14ac:dyDescent="0.25">
      <c r="A345" s="169">
        <v>45323</v>
      </c>
      <c r="B345" s="164" t="s">
        <v>126</v>
      </c>
      <c r="C345" s="26"/>
      <c r="D345" s="26"/>
      <c r="E345" s="170"/>
    </row>
    <row r="346" spans="1:5" x14ac:dyDescent="0.25">
      <c r="A346" s="169">
        <v>45352</v>
      </c>
      <c r="B346" s="164" t="s">
        <v>126</v>
      </c>
      <c r="C346" s="26"/>
      <c r="D346" s="26"/>
      <c r="E346" s="170"/>
    </row>
    <row r="347" spans="1:5" x14ac:dyDescent="0.25">
      <c r="A347" s="169">
        <v>45383</v>
      </c>
      <c r="B347" s="164" t="s">
        <v>126</v>
      </c>
      <c r="C347" s="26"/>
      <c r="D347" s="26"/>
      <c r="E347" s="170"/>
    </row>
    <row r="348" spans="1:5" x14ac:dyDescent="0.25">
      <c r="A348" s="169">
        <v>45413</v>
      </c>
      <c r="B348" s="164" t="s">
        <v>126</v>
      </c>
      <c r="C348" s="26"/>
      <c r="D348" s="26"/>
      <c r="E348" s="170"/>
    </row>
    <row r="349" spans="1:5" x14ac:dyDescent="0.25">
      <c r="A349" s="169">
        <v>45444</v>
      </c>
      <c r="B349" s="164" t="s">
        <v>126</v>
      </c>
      <c r="C349" s="26"/>
      <c r="D349" s="26"/>
      <c r="E349" s="170"/>
    </row>
    <row r="350" spans="1:5" x14ac:dyDescent="0.25">
      <c r="A350" s="169">
        <v>45474</v>
      </c>
      <c r="B350" s="164" t="s">
        <v>126</v>
      </c>
      <c r="C350" s="26"/>
      <c r="D350" s="26"/>
      <c r="E350" s="170"/>
    </row>
    <row r="351" spans="1:5" x14ac:dyDescent="0.25">
      <c r="A351" s="169">
        <v>45505</v>
      </c>
      <c r="B351" s="164" t="s">
        <v>126</v>
      </c>
      <c r="C351" s="26"/>
      <c r="D351" s="26"/>
      <c r="E351" s="170"/>
    </row>
    <row r="352" spans="1:5" x14ac:dyDescent="0.25">
      <c r="A352" s="169">
        <v>45536</v>
      </c>
      <c r="B352" s="164" t="s">
        <v>126</v>
      </c>
      <c r="C352" s="26"/>
      <c r="D352" s="26"/>
      <c r="E352" s="170"/>
    </row>
    <row r="353" spans="1:5" x14ac:dyDescent="0.25">
      <c r="A353" s="169">
        <v>45566</v>
      </c>
      <c r="B353" s="164" t="s">
        <v>126</v>
      </c>
      <c r="C353" s="26"/>
      <c r="D353" s="26"/>
      <c r="E353" s="170"/>
    </row>
    <row r="354" spans="1:5" x14ac:dyDescent="0.25">
      <c r="A354" s="169">
        <v>45597</v>
      </c>
      <c r="B354" s="164" t="s">
        <v>126</v>
      </c>
      <c r="C354" s="26"/>
      <c r="D354" s="26"/>
      <c r="E354" s="170"/>
    </row>
    <row r="355" spans="1:5" x14ac:dyDescent="0.25">
      <c r="A355" s="169">
        <v>45627</v>
      </c>
      <c r="B355" s="164" t="s">
        <v>126</v>
      </c>
      <c r="C355" s="26"/>
      <c r="D355" s="26"/>
      <c r="E355" s="170"/>
    </row>
    <row r="356" spans="1:5" x14ac:dyDescent="0.25">
      <c r="A356" s="169">
        <v>45658</v>
      </c>
      <c r="B356" s="164" t="s">
        <v>126</v>
      </c>
      <c r="C356" s="26"/>
      <c r="D356" s="26"/>
      <c r="E356" s="170"/>
    </row>
    <row r="357" spans="1:5" x14ac:dyDescent="0.25">
      <c r="A357" s="169">
        <v>45689</v>
      </c>
      <c r="B357" s="164" t="s">
        <v>126</v>
      </c>
      <c r="C357" s="26"/>
      <c r="D357" s="26"/>
      <c r="E357" s="170"/>
    </row>
    <row r="358" spans="1:5" x14ac:dyDescent="0.25">
      <c r="A358" s="169">
        <v>45717</v>
      </c>
      <c r="B358" s="164" t="s">
        <v>126</v>
      </c>
      <c r="C358" s="26"/>
      <c r="D358" s="26"/>
      <c r="E358" s="170"/>
    </row>
    <row r="359" spans="1:5" x14ac:dyDescent="0.25">
      <c r="A359" s="169">
        <v>45748</v>
      </c>
      <c r="B359" s="164" t="s">
        <v>126</v>
      </c>
      <c r="C359" s="26"/>
      <c r="D359" s="26"/>
      <c r="E359" s="170"/>
    </row>
    <row r="360" spans="1:5" x14ac:dyDescent="0.25">
      <c r="A360" s="169">
        <v>45778</v>
      </c>
      <c r="B360" s="164" t="s">
        <v>126</v>
      </c>
      <c r="C360" s="26"/>
      <c r="D360" s="26"/>
      <c r="E360" s="170"/>
    </row>
    <row r="361" spans="1:5" x14ac:dyDescent="0.25">
      <c r="A361" s="169">
        <v>45809</v>
      </c>
      <c r="B361" s="164" t="s">
        <v>126</v>
      </c>
      <c r="C361" s="26"/>
      <c r="D361" s="26"/>
      <c r="E361" s="170"/>
    </row>
    <row r="362" spans="1:5" x14ac:dyDescent="0.25">
      <c r="A362" s="169">
        <v>43101</v>
      </c>
      <c r="B362" s="164" t="s">
        <v>125</v>
      </c>
      <c r="C362" s="26"/>
      <c r="D362" s="26"/>
      <c r="E362" s="170"/>
    </row>
    <row r="363" spans="1:5" x14ac:dyDescent="0.25">
      <c r="A363" s="169">
        <v>43132</v>
      </c>
      <c r="B363" s="164" t="s">
        <v>125</v>
      </c>
      <c r="C363" s="26"/>
      <c r="D363" s="26"/>
      <c r="E363" s="170"/>
    </row>
    <row r="364" spans="1:5" x14ac:dyDescent="0.25">
      <c r="A364" s="169">
        <v>43160</v>
      </c>
      <c r="B364" s="164" t="s">
        <v>125</v>
      </c>
      <c r="C364" s="26"/>
      <c r="D364" s="26"/>
      <c r="E364" s="170"/>
    </row>
    <row r="365" spans="1:5" x14ac:dyDescent="0.25">
      <c r="A365" s="169">
        <v>43191</v>
      </c>
      <c r="B365" s="164" t="s">
        <v>125</v>
      </c>
      <c r="C365" s="26"/>
      <c r="D365" s="26"/>
      <c r="E365" s="170"/>
    </row>
    <row r="366" spans="1:5" x14ac:dyDescent="0.25">
      <c r="A366" s="169">
        <v>43221</v>
      </c>
      <c r="B366" s="164" t="s">
        <v>125</v>
      </c>
      <c r="C366" s="26"/>
      <c r="D366" s="26"/>
      <c r="E366" s="170"/>
    </row>
    <row r="367" spans="1:5" x14ac:dyDescent="0.25">
      <c r="A367" s="169">
        <v>43252</v>
      </c>
      <c r="B367" s="164" t="s">
        <v>125</v>
      </c>
      <c r="C367" s="26"/>
      <c r="D367" s="26"/>
      <c r="E367" s="170"/>
    </row>
    <row r="368" spans="1:5" x14ac:dyDescent="0.25">
      <c r="A368" s="169">
        <v>43282</v>
      </c>
      <c r="B368" s="164" t="s">
        <v>125</v>
      </c>
      <c r="C368" s="26"/>
      <c r="D368" s="26"/>
      <c r="E368" s="170"/>
    </row>
    <row r="369" spans="1:5" x14ac:dyDescent="0.25">
      <c r="A369" s="169">
        <v>43313</v>
      </c>
      <c r="B369" s="164" t="s">
        <v>125</v>
      </c>
      <c r="C369" s="26"/>
      <c r="D369" s="26"/>
      <c r="E369" s="170"/>
    </row>
    <row r="370" spans="1:5" x14ac:dyDescent="0.25">
      <c r="A370" s="169">
        <v>43344</v>
      </c>
      <c r="B370" s="164" t="s">
        <v>125</v>
      </c>
      <c r="C370" s="26"/>
      <c r="D370" s="26"/>
      <c r="E370" s="170"/>
    </row>
    <row r="371" spans="1:5" x14ac:dyDescent="0.25">
      <c r="A371" s="169">
        <v>43374</v>
      </c>
      <c r="B371" s="164" t="s">
        <v>125</v>
      </c>
      <c r="C371" s="26">
        <v>3</v>
      </c>
      <c r="D371" s="26">
        <v>10</v>
      </c>
      <c r="E371" s="170">
        <v>0</v>
      </c>
    </row>
    <row r="372" spans="1:5" x14ac:dyDescent="0.25">
      <c r="A372" s="169">
        <v>43405</v>
      </c>
      <c r="B372" s="164" t="s">
        <v>125</v>
      </c>
      <c r="C372" s="26">
        <v>19</v>
      </c>
      <c r="D372" s="26">
        <v>10</v>
      </c>
      <c r="E372" s="170">
        <v>0</v>
      </c>
    </row>
    <row r="373" spans="1:5" x14ac:dyDescent="0.25">
      <c r="A373" s="169">
        <v>43435</v>
      </c>
      <c r="B373" s="164" t="s">
        <v>125</v>
      </c>
      <c r="C373" s="26">
        <v>14</v>
      </c>
      <c r="D373" s="26">
        <v>10</v>
      </c>
      <c r="E373" s="170">
        <v>0</v>
      </c>
    </row>
    <row r="374" spans="1:5" x14ac:dyDescent="0.25">
      <c r="A374" s="169">
        <v>43466</v>
      </c>
      <c r="B374" s="164" t="s">
        <v>125</v>
      </c>
      <c r="C374" s="26">
        <v>12</v>
      </c>
      <c r="D374" s="26">
        <v>10</v>
      </c>
      <c r="E374" s="170">
        <v>0</v>
      </c>
    </row>
    <row r="375" spans="1:5" x14ac:dyDescent="0.25">
      <c r="A375" s="169">
        <v>43497</v>
      </c>
      <c r="B375" s="164" t="s">
        <v>125</v>
      </c>
      <c r="C375" s="26">
        <v>6</v>
      </c>
      <c r="D375" s="26">
        <v>10</v>
      </c>
      <c r="E375" s="170">
        <v>0</v>
      </c>
    </row>
    <row r="376" spans="1:5" x14ac:dyDescent="0.25">
      <c r="A376" s="169">
        <v>43525</v>
      </c>
      <c r="B376" s="164" t="s">
        <v>125</v>
      </c>
      <c r="C376" s="26">
        <v>13</v>
      </c>
      <c r="D376" s="26">
        <v>10</v>
      </c>
      <c r="E376" s="170">
        <v>2</v>
      </c>
    </row>
    <row r="377" spans="1:5" x14ac:dyDescent="0.25">
      <c r="A377" s="169">
        <v>43556</v>
      </c>
      <c r="B377" s="164" t="s">
        <v>125</v>
      </c>
      <c r="C377" s="26">
        <v>11</v>
      </c>
      <c r="D377" s="26">
        <v>10</v>
      </c>
      <c r="E377" s="170">
        <v>0</v>
      </c>
    </row>
    <row r="378" spans="1:5" x14ac:dyDescent="0.25">
      <c r="A378" s="169">
        <v>43586</v>
      </c>
      <c r="B378" s="164" t="s">
        <v>125</v>
      </c>
      <c r="C378" s="26">
        <v>7</v>
      </c>
      <c r="D378" s="26">
        <v>10</v>
      </c>
      <c r="E378" s="170">
        <v>1</v>
      </c>
    </row>
    <row r="379" spans="1:5" x14ac:dyDescent="0.25">
      <c r="A379" s="169">
        <v>43617</v>
      </c>
      <c r="B379" s="164" t="s">
        <v>125</v>
      </c>
      <c r="C379" s="26">
        <v>5</v>
      </c>
      <c r="D379" s="26">
        <v>10</v>
      </c>
      <c r="E379" s="170">
        <v>0</v>
      </c>
    </row>
    <row r="380" spans="1:5" x14ac:dyDescent="0.25">
      <c r="A380" s="169">
        <v>43647</v>
      </c>
      <c r="B380" s="164" t="s">
        <v>125</v>
      </c>
      <c r="C380" s="26">
        <v>8</v>
      </c>
      <c r="D380" s="26">
        <v>10</v>
      </c>
      <c r="E380" s="170">
        <v>3</v>
      </c>
    </row>
    <row r="381" spans="1:5" x14ac:dyDescent="0.25">
      <c r="A381" s="169">
        <v>43678</v>
      </c>
      <c r="B381" s="164" t="s">
        <v>125</v>
      </c>
      <c r="C381" s="26">
        <v>2</v>
      </c>
      <c r="D381" s="26">
        <v>10</v>
      </c>
      <c r="E381" s="170">
        <v>0</v>
      </c>
    </row>
    <row r="382" spans="1:5" x14ac:dyDescent="0.25">
      <c r="A382" s="169">
        <v>43709</v>
      </c>
      <c r="B382" s="164" t="s">
        <v>125</v>
      </c>
      <c r="C382" s="26">
        <v>5</v>
      </c>
      <c r="D382" s="26">
        <v>10</v>
      </c>
      <c r="E382" s="170">
        <v>0</v>
      </c>
    </row>
    <row r="383" spans="1:5" x14ac:dyDescent="0.25">
      <c r="A383" s="169">
        <v>43739</v>
      </c>
      <c r="B383" s="164" t="s">
        <v>125</v>
      </c>
      <c r="C383" s="26">
        <v>4</v>
      </c>
      <c r="D383" s="26">
        <v>10</v>
      </c>
      <c r="E383" s="170">
        <v>0</v>
      </c>
    </row>
    <row r="384" spans="1:5" x14ac:dyDescent="0.25">
      <c r="A384" s="169">
        <v>43770</v>
      </c>
      <c r="B384" s="164" t="s">
        <v>125</v>
      </c>
      <c r="C384" s="26">
        <v>1</v>
      </c>
      <c r="D384" s="26">
        <v>10</v>
      </c>
      <c r="E384" s="170">
        <v>0</v>
      </c>
    </row>
    <row r="385" spans="1:5" x14ac:dyDescent="0.25">
      <c r="A385" s="169">
        <v>43800</v>
      </c>
      <c r="B385" s="164" t="s">
        <v>125</v>
      </c>
      <c r="C385" s="26">
        <v>1</v>
      </c>
      <c r="D385" s="26">
        <v>10</v>
      </c>
      <c r="E385" s="170">
        <v>0</v>
      </c>
    </row>
    <row r="386" spans="1:5" x14ac:dyDescent="0.25">
      <c r="A386" s="169">
        <v>43831</v>
      </c>
      <c r="B386" s="164" t="s">
        <v>125</v>
      </c>
      <c r="C386" s="26">
        <v>8</v>
      </c>
      <c r="D386" s="26">
        <v>10</v>
      </c>
      <c r="E386" s="170">
        <v>0</v>
      </c>
    </row>
    <row r="387" spans="1:5" x14ac:dyDescent="0.25">
      <c r="A387" s="169">
        <v>43862</v>
      </c>
      <c r="B387" s="164" t="s">
        <v>125</v>
      </c>
      <c r="C387" s="26">
        <v>12</v>
      </c>
      <c r="D387" s="26">
        <v>10</v>
      </c>
      <c r="E387" s="170">
        <v>0</v>
      </c>
    </row>
    <row r="388" spans="1:5" x14ac:dyDescent="0.25">
      <c r="A388" s="169">
        <v>43891</v>
      </c>
      <c r="B388" s="164" t="s">
        <v>125</v>
      </c>
      <c r="C388" s="26">
        <v>11</v>
      </c>
      <c r="D388" s="26">
        <v>10</v>
      </c>
      <c r="E388" s="170">
        <v>3</v>
      </c>
    </row>
    <row r="389" spans="1:5" x14ac:dyDescent="0.25">
      <c r="A389" s="169">
        <v>43922</v>
      </c>
      <c r="B389" s="164" t="s">
        <v>125</v>
      </c>
      <c r="C389" s="26">
        <v>3</v>
      </c>
      <c r="D389" s="26">
        <v>10</v>
      </c>
      <c r="E389" s="170">
        <v>0</v>
      </c>
    </row>
    <row r="390" spans="1:5" x14ac:dyDescent="0.25">
      <c r="A390" s="169">
        <v>43952</v>
      </c>
      <c r="B390" s="164" t="s">
        <v>125</v>
      </c>
      <c r="C390" s="26">
        <v>5</v>
      </c>
      <c r="D390" s="26">
        <v>10</v>
      </c>
      <c r="E390" s="170">
        <v>1</v>
      </c>
    </row>
    <row r="391" spans="1:5" x14ac:dyDescent="0.25">
      <c r="A391" s="169">
        <v>43983</v>
      </c>
      <c r="B391" s="164" t="s">
        <v>125</v>
      </c>
      <c r="C391" s="26">
        <v>11</v>
      </c>
      <c r="D391" s="26">
        <v>10</v>
      </c>
      <c r="E391" s="170">
        <v>0</v>
      </c>
    </row>
    <row r="392" spans="1:5" x14ac:dyDescent="0.25">
      <c r="A392" s="169">
        <v>44013</v>
      </c>
      <c r="B392" s="164" t="s">
        <v>125</v>
      </c>
      <c r="C392" s="26">
        <v>22</v>
      </c>
      <c r="D392" s="26">
        <v>5</v>
      </c>
      <c r="E392" s="170">
        <v>0</v>
      </c>
    </row>
    <row r="393" spans="1:5" x14ac:dyDescent="0.25">
      <c r="A393" s="169">
        <v>44044</v>
      </c>
      <c r="B393" s="164" t="s">
        <v>125</v>
      </c>
      <c r="C393" s="26">
        <v>15</v>
      </c>
      <c r="D393" s="26">
        <v>0</v>
      </c>
      <c r="E393" s="170">
        <v>1</v>
      </c>
    </row>
    <row r="394" spans="1:5" x14ac:dyDescent="0.25">
      <c r="A394" s="169">
        <v>44075</v>
      </c>
      <c r="B394" s="164" t="s">
        <v>125</v>
      </c>
      <c r="C394" s="26">
        <v>13</v>
      </c>
      <c r="D394" s="26">
        <v>0</v>
      </c>
      <c r="E394" s="170">
        <v>1</v>
      </c>
    </row>
    <row r="395" spans="1:5" x14ac:dyDescent="0.25">
      <c r="A395" s="169">
        <v>44105</v>
      </c>
      <c r="B395" s="164" t="s">
        <v>125</v>
      </c>
      <c r="C395" s="26">
        <v>9</v>
      </c>
      <c r="D395" s="26">
        <v>0</v>
      </c>
      <c r="E395" s="170">
        <v>2</v>
      </c>
    </row>
    <row r="396" spans="1:5" x14ac:dyDescent="0.25">
      <c r="A396" s="169">
        <v>44136</v>
      </c>
      <c r="B396" s="164" t="s">
        <v>125</v>
      </c>
      <c r="C396" s="26">
        <v>7</v>
      </c>
      <c r="D396" s="26">
        <v>0</v>
      </c>
      <c r="E396" s="170">
        <v>1</v>
      </c>
    </row>
    <row r="397" spans="1:5" x14ac:dyDescent="0.25">
      <c r="A397" s="169">
        <v>44166</v>
      </c>
      <c r="B397" s="164" t="s">
        <v>125</v>
      </c>
      <c r="C397" s="26">
        <v>3</v>
      </c>
      <c r="D397" s="26">
        <v>0</v>
      </c>
      <c r="E397" s="170">
        <v>0</v>
      </c>
    </row>
    <row r="398" spans="1:5" x14ac:dyDescent="0.25">
      <c r="A398" s="169">
        <v>44197</v>
      </c>
      <c r="B398" s="164" t="s">
        <v>125</v>
      </c>
      <c r="C398" s="26">
        <v>0</v>
      </c>
      <c r="D398" s="26">
        <v>0</v>
      </c>
      <c r="E398" s="170">
        <v>3</v>
      </c>
    </row>
    <row r="399" spans="1:5" x14ac:dyDescent="0.25">
      <c r="A399" s="169">
        <v>44228</v>
      </c>
      <c r="B399" s="164" t="s">
        <v>125</v>
      </c>
      <c r="C399" s="26">
        <v>3</v>
      </c>
      <c r="D399" s="26">
        <v>1</v>
      </c>
      <c r="E399" s="170">
        <v>2</v>
      </c>
    </row>
    <row r="400" spans="1:5" x14ac:dyDescent="0.25">
      <c r="A400" s="169">
        <v>44256</v>
      </c>
      <c r="B400" s="164" t="s">
        <v>125</v>
      </c>
      <c r="C400" s="26">
        <v>1</v>
      </c>
      <c r="D400" s="26">
        <v>0</v>
      </c>
      <c r="E400" s="170">
        <v>0</v>
      </c>
    </row>
    <row r="401" spans="1:5" x14ac:dyDescent="0.25">
      <c r="A401" s="169">
        <v>44287</v>
      </c>
      <c r="B401" s="164" t="s">
        <v>125</v>
      </c>
      <c r="C401" s="26">
        <v>2</v>
      </c>
      <c r="D401" s="26">
        <v>0</v>
      </c>
      <c r="E401" s="170">
        <v>0</v>
      </c>
    </row>
    <row r="402" spans="1:5" x14ac:dyDescent="0.25">
      <c r="A402" s="169">
        <v>44317</v>
      </c>
      <c r="B402" s="164" t="s">
        <v>125</v>
      </c>
      <c r="C402" s="26">
        <v>0</v>
      </c>
      <c r="D402" s="26">
        <v>0</v>
      </c>
      <c r="E402" s="170">
        <v>2</v>
      </c>
    </row>
    <row r="403" spans="1:5" x14ac:dyDescent="0.25">
      <c r="A403" s="169">
        <v>44348</v>
      </c>
      <c r="B403" s="164" t="s">
        <v>125</v>
      </c>
      <c r="C403" s="26">
        <v>2</v>
      </c>
      <c r="D403" s="26">
        <v>0</v>
      </c>
      <c r="E403" s="170">
        <v>1</v>
      </c>
    </row>
    <row r="404" spans="1:5" x14ac:dyDescent="0.25">
      <c r="A404" s="169">
        <v>44378</v>
      </c>
      <c r="B404" s="164" t="s">
        <v>125</v>
      </c>
      <c r="C404" s="26">
        <v>1</v>
      </c>
      <c r="D404" s="26">
        <v>0</v>
      </c>
      <c r="E404" s="170">
        <v>0</v>
      </c>
    </row>
    <row r="405" spans="1:5" x14ac:dyDescent="0.25">
      <c r="A405" s="169">
        <v>44409</v>
      </c>
      <c r="B405" s="164" t="s">
        <v>125</v>
      </c>
      <c r="C405" s="26">
        <v>1</v>
      </c>
      <c r="D405" s="26">
        <v>0</v>
      </c>
      <c r="E405" s="170">
        <v>1</v>
      </c>
    </row>
    <row r="406" spans="1:5" x14ac:dyDescent="0.25">
      <c r="A406" s="169">
        <v>44440</v>
      </c>
      <c r="B406" s="164" t="s">
        <v>125</v>
      </c>
      <c r="C406" s="26">
        <v>0</v>
      </c>
      <c r="D406" s="26">
        <v>0</v>
      </c>
      <c r="E406" s="170">
        <v>0</v>
      </c>
    </row>
    <row r="407" spans="1:5" x14ac:dyDescent="0.25">
      <c r="A407" s="169">
        <v>44470</v>
      </c>
      <c r="B407" s="164" t="s">
        <v>125</v>
      </c>
      <c r="C407" s="26">
        <v>1</v>
      </c>
      <c r="D407" s="26">
        <v>0</v>
      </c>
      <c r="E407" s="170">
        <v>1</v>
      </c>
    </row>
    <row r="408" spans="1:5" x14ac:dyDescent="0.25">
      <c r="A408" s="169">
        <v>44501</v>
      </c>
      <c r="B408" s="164" t="s">
        <v>125</v>
      </c>
      <c r="C408" s="26">
        <v>0</v>
      </c>
      <c r="D408" s="26">
        <v>0</v>
      </c>
      <c r="E408" s="170">
        <v>0</v>
      </c>
    </row>
    <row r="409" spans="1:5" x14ac:dyDescent="0.25">
      <c r="A409" s="169">
        <v>44531</v>
      </c>
      <c r="B409" s="164" t="s">
        <v>125</v>
      </c>
      <c r="C409" s="26">
        <v>1</v>
      </c>
      <c r="D409" s="26">
        <v>0</v>
      </c>
      <c r="E409" s="170">
        <v>1</v>
      </c>
    </row>
    <row r="410" spans="1:5" x14ac:dyDescent="0.25">
      <c r="A410" s="169">
        <v>44562</v>
      </c>
      <c r="B410" s="164" t="s">
        <v>125</v>
      </c>
      <c r="C410" s="26">
        <v>0</v>
      </c>
      <c r="D410" s="26">
        <v>0</v>
      </c>
      <c r="E410" s="170">
        <v>0</v>
      </c>
    </row>
    <row r="411" spans="1:5" x14ac:dyDescent="0.25">
      <c r="A411" s="169">
        <v>44593</v>
      </c>
      <c r="B411" s="164" t="s">
        <v>125</v>
      </c>
      <c r="C411" s="26">
        <v>0</v>
      </c>
      <c r="D411" s="26">
        <v>0</v>
      </c>
      <c r="E411" s="170">
        <v>0</v>
      </c>
    </row>
    <row r="412" spans="1:5" x14ac:dyDescent="0.25">
      <c r="A412" s="169">
        <v>44621</v>
      </c>
      <c r="B412" s="164" t="s">
        <v>125</v>
      </c>
      <c r="C412" s="26">
        <v>0</v>
      </c>
      <c r="D412" s="26">
        <v>0</v>
      </c>
      <c r="E412" s="170">
        <v>0</v>
      </c>
    </row>
    <row r="413" spans="1:5" x14ac:dyDescent="0.25">
      <c r="A413" s="169">
        <v>44652</v>
      </c>
      <c r="B413" s="164" t="s">
        <v>125</v>
      </c>
      <c r="C413" s="26">
        <v>0</v>
      </c>
      <c r="D413" s="26">
        <v>0</v>
      </c>
      <c r="E413" s="170">
        <v>0</v>
      </c>
    </row>
    <row r="414" spans="1:5" x14ac:dyDescent="0.25">
      <c r="A414" s="169">
        <v>44682</v>
      </c>
      <c r="B414" s="164" t="s">
        <v>125</v>
      </c>
      <c r="C414" s="26">
        <v>0</v>
      </c>
      <c r="D414" s="26">
        <v>0</v>
      </c>
      <c r="E414" s="170">
        <v>0</v>
      </c>
    </row>
    <row r="415" spans="1:5" x14ac:dyDescent="0.25">
      <c r="A415" s="169">
        <v>44713</v>
      </c>
      <c r="B415" s="164" t="s">
        <v>125</v>
      </c>
      <c r="C415" s="26">
        <v>1</v>
      </c>
      <c r="D415" s="26">
        <v>0</v>
      </c>
      <c r="E415" s="170">
        <v>1</v>
      </c>
    </row>
    <row r="416" spans="1:5" x14ac:dyDescent="0.25">
      <c r="A416" s="169">
        <v>44743</v>
      </c>
      <c r="B416" s="164" t="s">
        <v>125</v>
      </c>
      <c r="C416" s="26">
        <v>2</v>
      </c>
      <c r="D416" s="26">
        <v>0</v>
      </c>
      <c r="E416" s="170">
        <v>2</v>
      </c>
    </row>
    <row r="417" spans="1:5" x14ac:dyDescent="0.25">
      <c r="A417" s="169">
        <v>44774</v>
      </c>
      <c r="B417" s="164" t="s">
        <v>125</v>
      </c>
      <c r="C417" s="26">
        <v>1</v>
      </c>
      <c r="D417" s="26">
        <v>0</v>
      </c>
      <c r="E417" s="170">
        <v>1</v>
      </c>
    </row>
    <row r="418" spans="1:5" x14ac:dyDescent="0.25">
      <c r="A418" s="169">
        <v>44805</v>
      </c>
      <c r="B418" s="164" t="s">
        <v>125</v>
      </c>
      <c r="C418" s="26">
        <v>0</v>
      </c>
      <c r="D418" s="26">
        <v>0</v>
      </c>
      <c r="E418" s="170">
        <v>0</v>
      </c>
    </row>
    <row r="419" spans="1:5" x14ac:dyDescent="0.25">
      <c r="A419" s="169">
        <v>44835</v>
      </c>
      <c r="B419" s="164" t="s">
        <v>125</v>
      </c>
      <c r="C419" s="26">
        <v>1</v>
      </c>
      <c r="D419" s="26">
        <v>0</v>
      </c>
      <c r="E419" s="170">
        <v>1</v>
      </c>
    </row>
    <row r="420" spans="1:5" x14ac:dyDescent="0.25">
      <c r="A420" s="169">
        <v>44866</v>
      </c>
      <c r="B420" s="164" t="s">
        <v>125</v>
      </c>
      <c r="C420" s="26"/>
      <c r="D420" s="26"/>
      <c r="E420" s="170"/>
    </row>
    <row r="421" spans="1:5" x14ac:dyDescent="0.25">
      <c r="A421" s="169">
        <v>44896</v>
      </c>
      <c r="B421" s="164" t="s">
        <v>125</v>
      </c>
      <c r="C421" s="26"/>
      <c r="D421" s="26"/>
      <c r="E421" s="170"/>
    </row>
    <row r="422" spans="1:5" x14ac:dyDescent="0.25">
      <c r="A422" s="169">
        <v>44927</v>
      </c>
      <c r="B422" s="164" t="s">
        <v>125</v>
      </c>
      <c r="C422" s="26"/>
      <c r="D422" s="26"/>
      <c r="E422" s="170"/>
    </row>
    <row r="423" spans="1:5" x14ac:dyDescent="0.25">
      <c r="A423" s="169">
        <v>44958</v>
      </c>
      <c r="B423" s="164" t="s">
        <v>125</v>
      </c>
      <c r="C423" s="26"/>
      <c r="D423" s="26"/>
      <c r="E423" s="170"/>
    </row>
    <row r="424" spans="1:5" x14ac:dyDescent="0.25">
      <c r="A424" s="169">
        <v>44986</v>
      </c>
      <c r="B424" s="164" t="s">
        <v>125</v>
      </c>
      <c r="C424" s="26"/>
      <c r="D424" s="26"/>
      <c r="E424" s="170"/>
    </row>
    <row r="425" spans="1:5" x14ac:dyDescent="0.25">
      <c r="A425" s="169">
        <v>45017</v>
      </c>
      <c r="B425" s="164" t="s">
        <v>125</v>
      </c>
      <c r="C425" s="26"/>
      <c r="D425" s="26"/>
      <c r="E425" s="170"/>
    </row>
    <row r="426" spans="1:5" x14ac:dyDescent="0.25">
      <c r="A426" s="169">
        <v>45047</v>
      </c>
      <c r="B426" s="164" t="s">
        <v>125</v>
      </c>
      <c r="C426" s="26"/>
      <c r="D426" s="26"/>
      <c r="E426" s="170"/>
    </row>
    <row r="427" spans="1:5" x14ac:dyDescent="0.25">
      <c r="A427" s="169">
        <v>45078</v>
      </c>
      <c r="B427" s="164" t="s">
        <v>125</v>
      </c>
      <c r="C427" s="26"/>
      <c r="D427" s="26"/>
      <c r="E427" s="170"/>
    </row>
    <row r="428" spans="1:5" x14ac:dyDescent="0.25">
      <c r="A428" s="169">
        <v>45108</v>
      </c>
      <c r="B428" s="164" t="s">
        <v>125</v>
      </c>
      <c r="C428" s="26"/>
      <c r="D428" s="26"/>
      <c r="E428" s="170"/>
    </row>
    <row r="429" spans="1:5" x14ac:dyDescent="0.25">
      <c r="A429" s="169">
        <v>45139</v>
      </c>
      <c r="B429" s="164" t="s">
        <v>125</v>
      </c>
      <c r="C429" s="26"/>
      <c r="D429" s="26"/>
      <c r="E429" s="170"/>
    </row>
    <row r="430" spans="1:5" x14ac:dyDescent="0.25">
      <c r="A430" s="169">
        <v>45170</v>
      </c>
      <c r="B430" s="164" t="s">
        <v>125</v>
      </c>
      <c r="C430" s="26"/>
      <c r="D430" s="26"/>
      <c r="E430" s="170"/>
    </row>
    <row r="431" spans="1:5" x14ac:dyDescent="0.25">
      <c r="A431" s="169">
        <v>45200</v>
      </c>
      <c r="B431" s="164" t="s">
        <v>125</v>
      </c>
      <c r="C431" s="26"/>
      <c r="D431" s="26"/>
      <c r="E431" s="170"/>
    </row>
    <row r="432" spans="1:5" x14ac:dyDescent="0.25">
      <c r="A432" s="169">
        <v>45231</v>
      </c>
      <c r="B432" s="164" t="s">
        <v>125</v>
      </c>
      <c r="C432" s="26"/>
      <c r="D432" s="26"/>
      <c r="E432" s="170"/>
    </row>
    <row r="433" spans="1:5" x14ac:dyDescent="0.25">
      <c r="A433" s="169">
        <v>45261</v>
      </c>
      <c r="B433" s="164" t="s">
        <v>125</v>
      </c>
      <c r="C433" s="26"/>
      <c r="D433" s="26"/>
      <c r="E433" s="170"/>
    </row>
    <row r="434" spans="1:5" x14ac:dyDescent="0.25">
      <c r="A434" s="169">
        <v>45292</v>
      </c>
      <c r="B434" s="164" t="s">
        <v>125</v>
      </c>
      <c r="C434" s="26"/>
      <c r="D434" s="26"/>
      <c r="E434" s="170"/>
    </row>
    <row r="435" spans="1:5" x14ac:dyDescent="0.25">
      <c r="A435" s="169">
        <v>45323</v>
      </c>
      <c r="B435" s="164" t="s">
        <v>125</v>
      </c>
      <c r="C435" s="26"/>
      <c r="D435" s="26"/>
      <c r="E435" s="170"/>
    </row>
    <row r="436" spans="1:5" x14ac:dyDescent="0.25">
      <c r="A436" s="169">
        <v>45352</v>
      </c>
      <c r="B436" s="164" t="s">
        <v>125</v>
      </c>
      <c r="C436" s="26"/>
      <c r="D436" s="26"/>
      <c r="E436" s="170"/>
    </row>
    <row r="437" spans="1:5" x14ac:dyDescent="0.25">
      <c r="A437" s="169">
        <v>45383</v>
      </c>
      <c r="B437" s="164" t="s">
        <v>125</v>
      </c>
      <c r="C437" s="26"/>
      <c r="D437" s="26"/>
      <c r="E437" s="170"/>
    </row>
    <row r="438" spans="1:5" x14ac:dyDescent="0.25">
      <c r="A438" s="169">
        <v>45413</v>
      </c>
      <c r="B438" s="164" t="s">
        <v>125</v>
      </c>
      <c r="C438" s="26"/>
      <c r="D438" s="26"/>
      <c r="E438" s="170"/>
    </row>
    <row r="439" spans="1:5" x14ac:dyDescent="0.25">
      <c r="A439" s="169">
        <v>45444</v>
      </c>
      <c r="B439" s="164" t="s">
        <v>125</v>
      </c>
      <c r="C439" s="26"/>
      <c r="D439" s="26"/>
      <c r="E439" s="170"/>
    </row>
    <row r="440" spans="1:5" x14ac:dyDescent="0.25">
      <c r="A440" s="169">
        <v>45474</v>
      </c>
      <c r="B440" s="164" t="s">
        <v>125</v>
      </c>
      <c r="C440" s="26"/>
      <c r="D440" s="26"/>
      <c r="E440" s="170"/>
    </row>
    <row r="441" spans="1:5" x14ac:dyDescent="0.25">
      <c r="A441" s="169">
        <v>45505</v>
      </c>
      <c r="B441" s="164" t="s">
        <v>125</v>
      </c>
      <c r="C441" s="26"/>
      <c r="D441" s="26"/>
      <c r="E441" s="170"/>
    </row>
    <row r="442" spans="1:5" x14ac:dyDescent="0.25">
      <c r="A442" s="169">
        <v>45536</v>
      </c>
      <c r="B442" s="164" t="s">
        <v>125</v>
      </c>
      <c r="C442" s="26"/>
      <c r="D442" s="26"/>
      <c r="E442" s="170"/>
    </row>
    <row r="443" spans="1:5" x14ac:dyDescent="0.25">
      <c r="A443" s="169">
        <v>45566</v>
      </c>
      <c r="B443" s="164" t="s">
        <v>125</v>
      </c>
      <c r="C443" s="26"/>
      <c r="D443" s="26"/>
      <c r="E443" s="170"/>
    </row>
    <row r="444" spans="1:5" x14ac:dyDescent="0.25">
      <c r="A444" s="169">
        <v>45597</v>
      </c>
      <c r="B444" s="164" t="s">
        <v>125</v>
      </c>
      <c r="C444" s="26"/>
      <c r="D444" s="26"/>
      <c r="E444" s="170"/>
    </row>
    <row r="445" spans="1:5" x14ac:dyDescent="0.25">
      <c r="A445" s="169">
        <v>45627</v>
      </c>
      <c r="B445" s="164" t="s">
        <v>125</v>
      </c>
      <c r="C445" s="26"/>
      <c r="D445" s="26"/>
      <c r="E445" s="170"/>
    </row>
    <row r="446" spans="1:5" x14ac:dyDescent="0.25">
      <c r="A446" s="169">
        <v>45658</v>
      </c>
      <c r="B446" s="164" t="s">
        <v>125</v>
      </c>
      <c r="C446" s="26"/>
      <c r="D446" s="26"/>
      <c r="E446" s="170"/>
    </row>
    <row r="447" spans="1:5" x14ac:dyDescent="0.25">
      <c r="A447" s="169">
        <v>45689</v>
      </c>
      <c r="B447" s="164" t="s">
        <v>125</v>
      </c>
      <c r="C447" s="26"/>
      <c r="D447" s="26"/>
      <c r="E447" s="170"/>
    </row>
    <row r="448" spans="1:5" x14ac:dyDescent="0.25">
      <c r="A448" s="169">
        <v>45717</v>
      </c>
      <c r="B448" s="164" t="s">
        <v>125</v>
      </c>
      <c r="C448" s="26"/>
      <c r="D448" s="26"/>
      <c r="E448" s="170"/>
    </row>
    <row r="449" spans="1:5" x14ac:dyDescent="0.25">
      <c r="A449" s="169">
        <v>45748</v>
      </c>
      <c r="B449" s="164" t="s">
        <v>125</v>
      </c>
      <c r="C449" s="26"/>
      <c r="D449" s="26"/>
      <c r="E449" s="170"/>
    </row>
    <row r="450" spans="1:5" x14ac:dyDescent="0.25">
      <c r="A450" s="169">
        <v>45778</v>
      </c>
      <c r="B450" s="164" t="s">
        <v>125</v>
      </c>
      <c r="C450" s="26"/>
      <c r="D450" s="26"/>
      <c r="E450" s="170"/>
    </row>
    <row r="451" spans="1:5" x14ac:dyDescent="0.25">
      <c r="A451" s="169">
        <v>45809</v>
      </c>
      <c r="B451" s="164" t="s">
        <v>125</v>
      </c>
      <c r="C451" s="26"/>
      <c r="D451" s="26"/>
      <c r="E451" s="170"/>
    </row>
    <row r="452" spans="1:5" x14ac:dyDescent="0.25">
      <c r="A452" s="169">
        <v>43101</v>
      </c>
      <c r="B452" s="164" t="s">
        <v>127</v>
      </c>
      <c r="C452" s="26"/>
      <c r="D452" s="26"/>
      <c r="E452" s="170"/>
    </row>
    <row r="453" spans="1:5" x14ac:dyDescent="0.25">
      <c r="A453" s="169">
        <v>43132</v>
      </c>
      <c r="B453" s="164" t="s">
        <v>127</v>
      </c>
      <c r="C453" s="26"/>
      <c r="D453" s="26"/>
      <c r="E453" s="170"/>
    </row>
    <row r="454" spans="1:5" x14ac:dyDescent="0.25">
      <c r="A454" s="169">
        <v>43160</v>
      </c>
      <c r="B454" s="164" t="s">
        <v>127</v>
      </c>
      <c r="C454" s="26"/>
      <c r="D454" s="26"/>
      <c r="E454" s="170"/>
    </row>
    <row r="455" spans="1:5" x14ac:dyDescent="0.25">
      <c r="A455" s="169">
        <v>43191</v>
      </c>
      <c r="B455" s="164" t="s">
        <v>127</v>
      </c>
      <c r="C455" s="26"/>
      <c r="D455" s="26"/>
      <c r="E455" s="170"/>
    </row>
    <row r="456" spans="1:5" x14ac:dyDescent="0.25">
      <c r="A456" s="169">
        <v>43221</v>
      </c>
      <c r="B456" s="164" t="s">
        <v>127</v>
      </c>
      <c r="C456" s="26"/>
      <c r="D456" s="26"/>
      <c r="E456" s="170"/>
    </row>
    <row r="457" spans="1:5" x14ac:dyDescent="0.25">
      <c r="A457" s="169">
        <v>43252</v>
      </c>
      <c r="B457" s="164" t="s">
        <v>127</v>
      </c>
      <c r="C457" s="26"/>
      <c r="D457" s="26"/>
      <c r="E457" s="170"/>
    </row>
    <row r="458" spans="1:5" x14ac:dyDescent="0.25">
      <c r="A458" s="169">
        <v>43282</v>
      </c>
      <c r="B458" s="164" t="s">
        <v>127</v>
      </c>
      <c r="C458" s="26"/>
      <c r="D458" s="26"/>
      <c r="E458" s="170"/>
    </row>
    <row r="459" spans="1:5" x14ac:dyDescent="0.25">
      <c r="A459" s="169">
        <v>43313</v>
      </c>
      <c r="B459" s="164" t="s">
        <v>127</v>
      </c>
      <c r="C459" s="26"/>
      <c r="D459" s="26"/>
      <c r="E459" s="170"/>
    </row>
    <row r="460" spans="1:5" x14ac:dyDescent="0.25">
      <c r="A460" s="169">
        <v>43344</v>
      </c>
      <c r="B460" s="164" t="s">
        <v>127</v>
      </c>
      <c r="C460" s="26"/>
      <c r="D460" s="26"/>
      <c r="E460" s="170"/>
    </row>
    <row r="461" spans="1:5" x14ac:dyDescent="0.25">
      <c r="A461" s="169">
        <v>43374</v>
      </c>
      <c r="B461" s="164" t="s">
        <v>127</v>
      </c>
      <c r="C461" s="26"/>
      <c r="D461" s="26"/>
      <c r="E461" s="170"/>
    </row>
    <row r="462" spans="1:5" x14ac:dyDescent="0.25">
      <c r="A462" s="169">
        <v>43405</v>
      </c>
      <c r="B462" s="164" t="s">
        <v>127</v>
      </c>
      <c r="C462" s="26"/>
      <c r="D462" s="26"/>
      <c r="E462" s="170"/>
    </row>
    <row r="463" spans="1:5" x14ac:dyDescent="0.25">
      <c r="A463" s="169">
        <v>43435</v>
      </c>
      <c r="B463" s="164" t="s">
        <v>127</v>
      </c>
      <c r="C463" s="26"/>
      <c r="D463" s="26"/>
      <c r="E463" s="170"/>
    </row>
    <row r="464" spans="1:5" x14ac:dyDescent="0.25">
      <c r="A464" s="169">
        <v>43466</v>
      </c>
      <c r="B464" s="164" t="s">
        <v>127</v>
      </c>
      <c r="C464" s="26"/>
      <c r="D464" s="26"/>
      <c r="E464" s="170"/>
    </row>
    <row r="465" spans="1:5" x14ac:dyDescent="0.25">
      <c r="A465" s="169">
        <v>43497</v>
      </c>
      <c r="B465" s="164" t="s">
        <v>127</v>
      </c>
      <c r="C465" s="26"/>
      <c r="D465" s="26"/>
      <c r="E465" s="170"/>
    </row>
    <row r="466" spans="1:5" x14ac:dyDescent="0.25">
      <c r="A466" s="169">
        <v>43525</v>
      </c>
      <c r="B466" s="164" t="s">
        <v>127</v>
      </c>
      <c r="C466" s="26"/>
      <c r="D466" s="26"/>
      <c r="E466" s="170"/>
    </row>
    <row r="467" spans="1:5" x14ac:dyDescent="0.25">
      <c r="A467" s="169">
        <v>43556</v>
      </c>
      <c r="B467" s="164" t="s">
        <v>127</v>
      </c>
      <c r="C467" s="26"/>
      <c r="D467" s="26"/>
      <c r="E467" s="170"/>
    </row>
    <row r="468" spans="1:5" x14ac:dyDescent="0.25">
      <c r="A468" s="169">
        <v>43586</v>
      </c>
      <c r="B468" s="164" t="s">
        <v>127</v>
      </c>
      <c r="C468" s="26"/>
      <c r="D468" s="26"/>
      <c r="E468" s="170"/>
    </row>
    <row r="469" spans="1:5" x14ac:dyDescent="0.25">
      <c r="A469" s="169">
        <v>43617</v>
      </c>
      <c r="B469" s="164" t="s">
        <v>127</v>
      </c>
      <c r="C469" s="26"/>
      <c r="D469" s="26"/>
      <c r="E469" s="170"/>
    </row>
    <row r="470" spans="1:5" x14ac:dyDescent="0.25">
      <c r="A470" s="169">
        <v>43647</v>
      </c>
      <c r="B470" s="164" t="s">
        <v>127</v>
      </c>
      <c r="C470" s="26"/>
      <c r="D470" s="26"/>
      <c r="E470" s="170"/>
    </row>
    <row r="471" spans="1:5" x14ac:dyDescent="0.25">
      <c r="A471" s="169">
        <v>43678</v>
      </c>
      <c r="B471" s="164" t="s">
        <v>127</v>
      </c>
      <c r="C471" s="26"/>
      <c r="D471" s="26"/>
      <c r="E471" s="170"/>
    </row>
    <row r="472" spans="1:5" x14ac:dyDescent="0.25">
      <c r="A472" s="169">
        <v>43709</v>
      </c>
      <c r="B472" s="164" t="s">
        <v>127</v>
      </c>
      <c r="C472" s="26"/>
      <c r="D472" s="26"/>
      <c r="E472" s="170"/>
    </row>
    <row r="473" spans="1:5" x14ac:dyDescent="0.25">
      <c r="A473" s="169">
        <v>43739</v>
      </c>
      <c r="B473" s="164" t="s">
        <v>127</v>
      </c>
      <c r="C473" s="26"/>
      <c r="D473" s="26"/>
      <c r="E473" s="170"/>
    </row>
    <row r="474" spans="1:5" x14ac:dyDescent="0.25">
      <c r="A474" s="169">
        <v>43770</v>
      </c>
      <c r="B474" s="164" t="s">
        <v>127</v>
      </c>
      <c r="C474" s="26"/>
      <c r="D474" s="26"/>
      <c r="E474" s="170"/>
    </row>
    <row r="475" spans="1:5" x14ac:dyDescent="0.25">
      <c r="A475" s="169">
        <v>43800</v>
      </c>
      <c r="B475" s="164" t="s">
        <v>127</v>
      </c>
      <c r="C475" s="26"/>
      <c r="D475" s="26"/>
      <c r="E475" s="170"/>
    </row>
    <row r="476" spans="1:5" x14ac:dyDescent="0.25">
      <c r="A476" s="169">
        <v>43831</v>
      </c>
      <c r="B476" s="164" t="s">
        <v>127</v>
      </c>
      <c r="C476" s="26"/>
      <c r="D476" s="26"/>
      <c r="E476" s="170"/>
    </row>
    <row r="477" spans="1:5" x14ac:dyDescent="0.25">
      <c r="A477" s="169">
        <v>43862</v>
      </c>
      <c r="B477" s="164" t="s">
        <v>127</v>
      </c>
      <c r="C477" s="26"/>
      <c r="D477" s="26"/>
      <c r="E477" s="170"/>
    </row>
    <row r="478" spans="1:5" x14ac:dyDescent="0.25">
      <c r="A478" s="169">
        <v>43891</v>
      </c>
      <c r="B478" s="164" t="s">
        <v>127</v>
      </c>
      <c r="C478" s="26"/>
      <c r="D478" s="26"/>
      <c r="E478" s="170"/>
    </row>
    <row r="479" spans="1:5" x14ac:dyDescent="0.25">
      <c r="A479" s="169">
        <v>43922</v>
      </c>
      <c r="B479" s="164" t="s">
        <v>127</v>
      </c>
      <c r="C479" s="26"/>
      <c r="D479" s="26"/>
      <c r="E479" s="170"/>
    </row>
    <row r="480" spans="1:5" x14ac:dyDescent="0.25">
      <c r="A480" s="169">
        <v>43952</v>
      </c>
      <c r="B480" s="164" t="s">
        <v>127</v>
      </c>
      <c r="C480" s="26"/>
      <c r="D480" s="26"/>
      <c r="E480" s="170"/>
    </row>
    <row r="481" spans="1:5" x14ac:dyDescent="0.25">
      <c r="A481" s="169">
        <v>43983</v>
      </c>
      <c r="B481" s="164" t="s">
        <v>127</v>
      </c>
      <c r="C481" s="26">
        <v>13</v>
      </c>
      <c r="D481" s="26">
        <v>15</v>
      </c>
      <c r="E481" s="170">
        <v>0</v>
      </c>
    </row>
    <row r="482" spans="1:5" x14ac:dyDescent="0.25">
      <c r="A482" s="169">
        <v>44013</v>
      </c>
      <c r="B482" s="164" t="s">
        <v>127</v>
      </c>
      <c r="C482" s="26">
        <v>38</v>
      </c>
      <c r="D482" s="26">
        <v>15</v>
      </c>
      <c r="E482" s="170">
        <v>0</v>
      </c>
    </row>
    <row r="483" spans="1:5" x14ac:dyDescent="0.25">
      <c r="A483" s="169">
        <v>44044</v>
      </c>
      <c r="B483" s="164" t="s">
        <v>127</v>
      </c>
      <c r="C483" s="26">
        <v>11</v>
      </c>
      <c r="D483" s="26">
        <v>15</v>
      </c>
      <c r="E483" s="170">
        <v>0</v>
      </c>
    </row>
    <row r="484" spans="1:5" x14ac:dyDescent="0.25">
      <c r="A484" s="169">
        <v>44075</v>
      </c>
      <c r="B484" s="164" t="s">
        <v>127</v>
      </c>
      <c r="C484" s="26">
        <v>20</v>
      </c>
      <c r="D484" s="26">
        <v>15</v>
      </c>
      <c r="E484" s="170">
        <v>2</v>
      </c>
    </row>
    <row r="485" spans="1:5" x14ac:dyDescent="0.25">
      <c r="A485" s="169">
        <v>44105</v>
      </c>
      <c r="B485" s="164" t="s">
        <v>127</v>
      </c>
      <c r="C485" s="26">
        <v>9</v>
      </c>
      <c r="D485" s="26">
        <v>15</v>
      </c>
      <c r="E485" s="170">
        <v>2</v>
      </c>
    </row>
    <row r="486" spans="1:5" x14ac:dyDescent="0.25">
      <c r="A486" s="169">
        <v>44136</v>
      </c>
      <c r="B486" s="164" t="s">
        <v>127</v>
      </c>
      <c r="C486" s="26">
        <v>20</v>
      </c>
      <c r="D486" s="26">
        <v>15</v>
      </c>
      <c r="E486" s="170">
        <v>0</v>
      </c>
    </row>
    <row r="487" spans="1:5" x14ac:dyDescent="0.25">
      <c r="A487" s="169">
        <v>44166</v>
      </c>
      <c r="B487" s="164" t="s">
        <v>127</v>
      </c>
      <c r="C487" s="26">
        <v>24</v>
      </c>
      <c r="D487" s="26">
        <v>15</v>
      </c>
      <c r="E487" s="170">
        <v>0</v>
      </c>
    </row>
    <row r="488" spans="1:5" x14ac:dyDescent="0.25">
      <c r="A488" s="169">
        <v>44197</v>
      </c>
      <c r="B488" s="164" t="s">
        <v>127</v>
      </c>
      <c r="C488" s="26">
        <v>11</v>
      </c>
      <c r="D488" s="26">
        <v>10</v>
      </c>
      <c r="E488" s="170">
        <v>3</v>
      </c>
    </row>
    <row r="489" spans="1:5" x14ac:dyDescent="0.25">
      <c r="A489" s="169">
        <v>44228</v>
      </c>
      <c r="B489" s="164" t="s">
        <v>127</v>
      </c>
      <c r="C489" s="26">
        <v>14</v>
      </c>
      <c r="D489" s="26">
        <v>10</v>
      </c>
      <c r="E489" s="170">
        <v>0</v>
      </c>
    </row>
    <row r="490" spans="1:5" x14ac:dyDescent="0.25">
      <c r="A490" s="169">
        <v>44256</v>
      </c>
      <c r="B490" s="164" t="s">
        <v>127</v>
      </c>
      <c r="C490" s="26">
        <v>16</v>
      </c>
      <c r="D490" s="26">
        <v>10</v>
      </c>
      <c r="E490" s="170">
        <v>2</v>
      </c>
    </row>
    <row r="491" spans="1:5" x14ac:dyDescent="0.25">
      <c r="A491" s="169">
        <v>44287</v>
      </c>
      <c r="B491" s="164" t="s">
        <v>127</v>
      </c>
      <c r="C491" s="26">
        <v>10</v>
      </c>
      <c r="D491" s="26">
        <v>10</v>
      </c>
      <c r="E491" s="170">
        <v>0</v>
      </c>
    </row>
    <row r="492" spans="1:5" x14ac:dyDescent="0.25">
      <c r="A492" s="169">
        <v>44317</v>
      </c>
      <c r="B492" s="164" t="s">
        <v>127</v>
      </c>
      <c r="C492" s="26">
        <v>2</v>
      </c>
      <c r="D492" s="26">
        <v>10</v>
      </c>
      <c r="E492" s="170">
        <v>2</v>
      </c>
    </row>
    <row r="493" spans="1:5" x14ac:dyDescent="0.25">
      <c r="A493" s="169">
        <v>44348</v>
      </c>
      <c r="B493" s="164" t="s">
        <v>127</v>
      </c>
      <c r="C493" s="26">
        <v>1</v>
      </c>
      <c r="D493" s="26">
        <v>10</v>
      </c>
      <c r="E493" s="170">
        <v>1</v>
      </c>
    </row>
    <row r="494" spans="1:5" x14ac:dyDescent="0.25">
      <c r="A494" s="169">
        <v>44378</v>
      </c>
      <c r="B494" s="164" t="s">
        <v>127</v>
      </c>
      <c r="C494" s="26">
        <v>2</v>
      </c>
      <c r="D494" s="26">
        <v>10</v>
      </c>
      <c r="E494" s="170">
        <v>0</v>
      </c>
    </row>
    <row r="495" spans="1:5" x14ac:dyDescent="0.25">
      <c r="A495" s="169">
        <v>44409</v>
      </c>
      <c r="B495" s="164" t="s">
        <v>127</v>
      </c>
      <c r="C495" s="26">
        <v>1</v>
      </c>
      <c r="D495" s="26">
        <v>5</v>
      </c>
      <c r="E495" s="170">
        <v>3</v>
      </c>
    </row>
    <row r="496" spans="1:5" x14ac:dyDescent="0.25">
      <c r="A496" s="169">
        <v>44440</v>
      </c>
      <c r="B496" s="164" t="s">
        <v>127</v>
      </c>
      <c r="C496" s="26">
        <v>9</v>
      </c>
      <c r="D496" s="26">
        <v>0</v>
      </c>
      <c r="E496" s="170">
        <v>7</v>
      </c>
    </row>
    <row r="497" spans="1:5" x14ac:dyDescent="0.25">
      <c r="A497" s="169">
        <v>44470</v>
      </c>
      <c r="B497" s="164" t="s">
        <v>127</v>
      </c>
      <c r="C497" s="26">
        <v>1</v>
      </c>
      <c r="D497" s="26">
        <v>0</v>
      </c>
      <c r="E497" s="170">
        <v>0</v>
      </c>
    </row>
    <row r="498" spans="1:5" x14ac:dyDescent="0.25">
      <c r="A498" s="169">
        <v>44501</v>
      </c>
      <c r="B498" s="164" t="s">
        <v>127</v>
      </c>
      <c r="C498" s="26">
        <v>0</v>
      </c>
      <c r="D498" s="26">
        <v>0</v>
      </c>
      <c r="E498" s="170">
        <v>0</v>
      </c>
    </row>
    <row r="499" spans="1:5" x14ac:dyDescent="0.25">
      <c r="A499" s="169">
        <v>44531</v>
      </c>
      <c r="B499" s="164" t="s">
        <v>127</v>
      </c>
      <c r="C499" s="26">
        <v>0</v>
      </c>
      <c r="D499" s="26">
        <v>0</v>
      </c>
      <c r="E499" s="170">
        <v>1</v>
      </c>
    </row>
    <row r="500" spans="1:5" x14ac:dyDescent="0.25">
      <c r="A500" s="169">
        <v>44562</v>
      </c>
      <c r="B500" s="164" t="s">
        <v>127</v>
      </c>
      <c r="C500" s="26">
        <v>3</v>
      </c>
      <c r="D500" s="26">
        <v>0</v>
      </c>
      <c r="E500" s="170">
        <v>2</v>
      </c>
    </row>
    <row r="501" spans="1:5" x14ac:dyDescent="0.25">
      <c r="A501" s="169">
        <v>44593</v>
      </c>
      <c r="B501" s="164" t="s">
        <v>127</v>
      </c>
      <c r="C501" s="26">
        <v>0</v>
      </c>
      <c r="D501" s="26">
        <v>0</v>
      </c>
      <c r="E501" s="170">
        <v>0</v>
      </c>
    </row>
    <row r="502" spans="1:5" x14ac:dyDescent="0.25">
      <c r="A502" s="169">
        <v>44621</v>
      </c>
      <c r="B502" s="164" t="s">
        <v>127</v>
      </c>
      <c r="C502" s="26">
        <v>1</v>
      </c>
      <c r="D502" s="26">
        <v>0</v>
      </c>
      <c r="E502" s="170">
        <v>1</v>
      </c>
    </row>
    <row r="503" spans="1:5" x14ac:dyDescent="0.25">
      <c r="A503" s="169">
        <v>44652</v>
      </c>
      <c r="B503" s="164" t="s">
        <v>127</v>
      </c>
      <c r="C503" s="26">
        <v>1</v>
      </c>
      <c r="D503" s="26">
        <v>0</v>
      </c>
      <c r="E503" s="170">
        <v>1</v>
      </c>
    </row>
    <row r="504" spans="1:5" x14ac:dyDescent="0.25">
      <c r="A504" s="169">
        <v>44682</v>
      </c>
      <c r="B504" s="164" t="s">
        <v>127</v>
      </c>
      <c r="C504" s="26">
        <v>0</v>
      </c>
      <c r="D504" s="26">
        <v>0</v>
      </c>
      <c r="E504" s="170">
        <v>0</v>
      </c>
    </row>
    <row r="505" spans="1:5" x14ac:dyDescent="0.25">
      <c r="A505" s="169">
        <v>44713</v>
      </c>
      <c r="B505" s="164" t="s">
        <v>127</v>
      </c>
      <c r="C505" s="26">
        <v>1</v>
      </c>
      <c r="D505" s="26">
        <v>0</v>
      </c>
      <c r="E505" s="170">
        <v>1</v>
      </c>
    </row>
    <row r="506" spans="1:5" x14ac:dyDescent="0.25">
      <c r="A506" s="169">
        <v>44743</v>
      </c>
      <c r="B506" s="164" t="s">
        <v>127</v>
      </c>
      <c r="C506" s="26">
        <v>1</v>
      </c>
      <c r="D506" s="26">
        <v>0</v>
      </c>
      <c r="E506" s="170">
        <v>1</v>
      </c>
    </row>
    <row r="507" spans="1:5" x14ac:dyDescent="0.25">
      <c r="A507" s="169">
        <v>44774</v>
      </c>
      <c r="B507" s="164" t="s">
        <v>127</v>
      </c>
      <c r="C507" s="26">
        <v>0</v>
      </c>
      <c r="D507" s="26">
        <v>0</v>
      </c>
      <c r="E507" s="170">
        <v>0</v>
      </c>
    </row>
    <row r="508" spans="1:5" x14ac:dyDescent="0.25">
      <c r="A508" s="169">
        <v>44805</v>
      </c>
      <c r="B508" s="164" t="s">
        <v>127</v>
      </c>
      <c r="C508" s="26">
        <v>0</v>
      </c>
      <c r="D508" s="26">
        <v>0</v>
      </c>
      <c r="E508" s="170">
        <v>0</v>
      </c>
    </row>
    <row r="509" spans="1:5" x14ac:dyDescent="0.25">
      <c r="A509" s="169">
        <v>44835</v>
      </c>
      <c r="B509" s="164" t="s">
        <v>127</v>
      </c>
      <c r="C509" s="26">
        <v>2</v>
      </c>
      <c r="D509" s="26">
        <v>0</v>
      </c>
      <c r="E509" s="170">
        <v>10</v>
      </c>
    </row>
    <row r="510" spans="1:5" x14ac:dyDescent="0.25">
      <c r="A510" s="169">
        <v>44866</v>
      </c>
      <c r="B510" s="164" t="s">
        <v>127</v>
      </c>
      <c r="C510" s="26">
        <v>0</v>
      </c>
      <c r="D510" s="26">
        <v>0</v>
      </c>
      <c r="E510" s="170">
        <v>0</v>
      </c>
    </row>
    <row r="511" spans="1:5" x14ac:dyDescent="0.25">
      <c r="A511" s="169">
        <v>44896</v>
      </c>
      <c r="B511" s="164" t="s">
        <v>127</v>
      </c>
      <c r="C511" s="26">
        <v>5</v>
      </c>
      <c r="D511" s="26">
        <v>0</v>
      </c>
      <c r="E511" s="170">
        <v>0</v>
      </c>
    </row>
    <row r="512" spans="1:5" x14ac:dyDescent="0.25">
      <c r="A512" s="169">
        <v>44927</v>
      </c>
      <c r="B512" s="164" t="s">
        <v>127</v>
      </c>
      <c r="C512" s="26">
        <v>1</v>
      </c>
      <c r="D512" s="26">
        <v>0</v>
      </c>
      <c r="E512" s="170">
        <v>1</v>
      </c>
    </row>
    <row r="513" spans="1:5" x14ac:dyDescent="0.25">
      <c r="A513" s="169">
        <v>44958</v>
      </c>
      <c r="B513" s="164" t="s">
        <v>127</v>
      </c>
      <c r="C513" s="26">
        <v>1</v>
      </c>
      <c r="D513" s="26">
        <v>0</v>
      </c>
      <c r="E513" s="170">
        <v>0</v>
      </c>
    </row>
    <row r="514" spans="1:5" x14ac:dyDescent="0.25">
      <c r="A514" s="169">
        <v>44986</v>
      </c>
      <c r="B514" s="164" t="s">
        <v>127</v>
      </c>
      <c r="C514" s="26">
        <v>1</v>
      </c>
      <c r="D514" s="26">
        <v>0</v>
      </c>
      <c r="E514" s="170">
        <v>1</v>
      </c>
    </row>
    <row r="515" spans="1:5" x14ac:dyDescent="0.25">
      <c r="A515" s="169">
        <v>45017</v>
      </c>
      <c r="B515" s="164" t="s">
        <v>127</v>
      </c>
      <c r="C515" s="26">
        <v>2</v>
      </c>
      <c r="D515" s="26">
        <v>0</v>
      </c>
      <c r="E515" s="170">
        <v>2</v>
      </c>
    </row>
    <row r="516" spans="1:5" x14ac:dyDescent="0.25">
      <c r="A516" s="169">
        <v>45047</v>
      </c>
      <c r="B516" s="164" t="s">
        <v>127</v>
      </c>
      <c r="C516" s="26">
        <v>2</v>
      </c>
      <c r="D516" s="26">
        <v>0</v>
      </c>
      <c r="E516" s="170">
        <v>1</v>
      </c>
    </row>
    <row r="517" spans="1:5" x14ac:dyDescent="0.25">
      <c r="A517" s="169">
        <v>45078</v>
      </c>
      <c r="B517" s="164" t="s">
        <v>127</v>
      </c>
      <c r="C517" s="26">
        <v>1</v>
      </c>
      <c r="D517" s="26">
        <v>0</v>
      </c>
      <c r="E517" s="170">
        <v>0</v>
      </c>
    </row>
    <row r="518" spans="1:5" x14ac:dyDescent="0.25">
      <c r="A518" s="169">
        <v>45108</v>
      </c>
      <c r="B518" s="164" t="s">
        <v>127</v>
      </c>
      <c r="C518" s="26">
        <v>0</v>
      </c>
      <c r="D518" s="26">
        <v>0</v>
      </c>
      <c r="E518" s="170">
        <v>0</v>
      </c>
    </row>
    <row r="519" spans="1:5" x14ac:dyDescent="0.25">
      <c r="A519" s="169">
        <v>45139</v>
      </c>
      <c r="B519" s="164" t="s">
        <v>127</v>
      </c>
      <c r="C519" s="26">
        <v>0</v>
      </c>
      <c r="D519" s="26">
        <v>0</v>
      </c>
      <c r="E519" s="170">
        <v>0</v>
      </c>
    </row>
    <row r="520" spans="1:5" x14ac:dyDescent="0.25">
      <c r="A520" s="169">
        <v>45170</v>
      </c>
      <c r="B520" s="164" t="s">
        <v>127</v>
      </c>
      <c r="C520" s="26">
        <v>0</v>
      </c>
      <c r="D520" s="26">
        <v>0</v>
      </c>
      <c r="E520" s="170">
        <v>0</v>
      </c>
    </row>
    <row r="521" spans="1:5" x14ac:dyDescent="0.25">
      <c r="A521" s="169">
        <v>45200</v>
      </c>
      <c r="B521" s="164" t="s">
        <v>127</v>
      </c>
      <c r="C521" s="26"/>
      <c r="D521" s="26"/>
      <c r="E521" s="170"/>
    </row>
    <row r="522" spans="1:5" x14ac:dyDescent="0.25">
      <c r="A522" s="169">
        <v>45231</v>
      </c>
      <c r="B522" s="164" t="s">
        <v>127</v>
      </c>
      <c r="C522" s="26"/>
      <c r="D522" s="26"/>
      <c r="E522" s="170"/>
    </row>
    <row r="523" spans="1:5" x14ac:dyDescent="0.25">
      <c r="A523" s="169">
        <v>45261</v>
      </c>
      <c r="B523" s="164" t="s">
        <v>127</v>
      </c>
      <c r="C523" s="26"/>
      <c r="D523" s="26"/>
      <c r="E523" s="170"/>
    </row>
    <row r="524" spans="1:5" x14ac:dyDescent="0.25">
      <c r="A524" s="169">
        <v>45292</v>
      </c>
      <c r="B524" s="164" t="s">
        <v>127</v>
      </c>
      <c r="C524" s="26"/>
      <c r="D524" s="26"/>
      <c r="E524" s="170"/>
    </row>
    <row r="525" spans="1:5" x14ac:dyDescent="0.25">
      <c r="A525" s="169">
        <v>45323</v>
      </c>
      <c r="B525" s="164" t="s">
        <v>127</v>
      </c>
      <c r="C525" s="26"/>
      <c r="D525" s="26"/>
      <c r="E525" s="170"/>
    </row>
    <row r="526" spans="1:5" x14ac:dyDescent="0.25">
      <c r="A526" s="169">
        <v>45352</v>
      </c>
      <c r="B526" s="164" t="s">
        <v>127</v>
      </c>
      <c r="C526" s="26"/>
      <c r="D526" s="26"/>
      <c r="E526" s="170"/>
    </row>
    <row r="527" spans="1:5" x14ac:dyDescent="0.25">
      <c r="A527" s="169">
        <v>45383</v>
      </c>
      <c r="B527" s="164" t="s">
        <v>127</v>
      </c>
      <c r="C527" s="26"/>
      <c r="D527" s="26"/>
      <c r="E527" s="170"/>
    </row>
    <row r="528" spans="1:5" x14ac:dyDescent="0.25">
      <c r="A528" s="169">
        <v>45413</v>
      </c>
      <c r="B528" s="164" t="s">
        <v>127</v>
      </c>
      <c r="C528" s="26"/>
      <c r="D528" s="26"/>
      <c r="E528" s="170"/>
    </row>
    <row r="529" spans="1:5" x14ac:dyDescent="0.25">
      <c r="A529" s="169">
        <v>45444</v>
      </c>
      <c r="B529" s="164" t="s">
        <v>127</v>
      </c>
      <c r="C529" s="26"/>
      <c r="D529" s="26"/>
      <c r="E529" s="170"/>
    </row>
    <row r="530" spans="1:5" x14ac:dyDescent="0.25">
      <c r="A530" s="169">
        <v>45474</v>
      </c>
      <c r="B530" s="164" t="s">
        <v>127</v>
      </c>
      <c r="C530" s="26"/>
      <c r="D530" s="26"/>
      <c r="E530" s="170"/>
    </row>
    <row r="531" spans="1:5" x14ac:dyDescent="0.25">
      <c r="A531" s="169">
        <v>45505</v>
      </c>
      <c r="B531" s="164" t="s">
        <v>127</v>
      </c>
      <c r="C531" s="26"/>
      <c r="D531" s="26"/>
      <c r="E531" s="170"/>
    </row>
    <row r="532" spans="1:5" x14ac:dyDescent="0.25">
      <c r="A532" s="169">
        <v>45536</v>
      </c>
      <c r="B532" s="164" t="s">
        <v>127</v>
      </c>
      <c r="C532" s="26"/>
      <c r="D532" s="26"/>
      <c r="E532" s="170"/>
    </row>
    <row r="533" spans="1:5" x14ac:dyDescent="0.25">
      <c r="A533" s="169">
        <v>45566</v>
      </c>
      <c r="B533" s="164" t="s">
        <v>127</v>
      </c>
      <c r="C533" s="26"/>
      <c r="D533" s="26"/>
      <c r="E533" s="170"/>
    </row>
    <row r="534" spans="1:5" x14ac:dyDescent="0.25">
      <c r="A534" s="169">
        <v>45597</v>
      </c>
      <c r="B534" s="164" t="s">
        <v>127</v>
      </c>
      <c r="C534" s="26"/>
      <c r="D534" s="26"/>
      <c r="E534" s="170"/>
    </row>
    <row r="535" spans="1:5" x14ac:dyDescent="0.25">
      <c r="A535" s="169">
        <v>45627</v>
      </c>
      <c r="B535" s="164" t="s">
        <v>127</v>
      </c>
      <c r="C535" s="26"/>
      <c r="D535" s="26"/>
      <c r="E535" s="170"/>
    </row>
    <row r="536" spans="1:5" x14ac:dyDescent="0.25">
      <c r="A536" s="169">
        <v>45658</v>
      </c>
      <c r="B536" s="164" t="s">
        <v>127</v>
      </c>
      <c r="C536" s="26"/>
      <c r="D536" s="26"/>
      <c r="E536" s="170"/>
    </row>
    <row r="537" spans="1:5" x14ac:dyDescent="0.25">
      <c r="A537" s="169">
        <v>45689</v>
      </c>
      <c r="B537" s="164" t="s">
        <v>127</v>
      </c>
      <c r="C537" s="26"/>
      <c r="D537" s="26"/>
      <c r="E537" s="170"/>
    </row>
    <row r="538" spans="1:5" x14ac:dyDescent="0.25">
      <c r="A538" s="169">
        <v>45717</v>
      </c>
      <c r="B538" s="164" t="s">
        <v>127</v>
      </c>
      <c r="C538" s="26"/>
      <c r="D538" s="26"/>
      <c r="E538" s="170"/>
    </row>
    <row r="539" spans="1:5" x14ac:dyDescent="0.25">
      <c r="A539" s="169">
        <v>45748</v>
      </c>
      <c r="B539" s="164" t="s">
        <v>127</v>
      </c>
      <c r="C539" s="26"/>
      <c r="D539" s="26"/>
      <c r="E539" s="170"/>
    </row>
    <row r="540" spans="1:5" x14ac:dyDescent="0.25">
      <c r="A540" s="169">
        <v>45778</v>
      </c>
      <c r="B540" s="164" t="s">
        <v>127</v>
      </c>
      <c r="C540" s="26"/>
      <c r="D540" s="26"/>
      <c r="E540" s="170"/>
    </row>
    <row r="541" spans="1:5" x14ac:dyDescent="0.25">
      <c r="A541" s="169">
        <v>45809</v>
      </c>
      <c r="B541" s="164" t="s">
        <v>127</v>
      </c>
      <c r="C541" s="26"/>
      <c r="D541" s="26"/>
      <c r="E541" s="170"/>
    </row>
    <row r="542" spans="1:5" x14ac:dyDescent="0.25">
      <c r="A542" s="169">
        <v>43101</v>
      </c>
      <c r="B542" s="164" t="s">
        <v>128</v>
      </c>
      <c r="C542" s="26"/>
      <c r="D542" s="26"/>
      <c r="E542" s="170"/>
    </row>
    <row r="543" spans="1:5" x14ac:dyDescent="0.25">
      <c r="A543" s="169">
        <v>43132</v>
      </c>
      <c r="B543" s="164" t="s">
        <v>128</v>
      </c>
      <c r="C543" s="26"/>
      <c r="D543" s="26"/>
      <c r="E543" s="170"/>
    </row>
    <row r="544" spans="1:5" x14ac:dyDescent="0.25">
      <c r="A544" s="169">
        <v>43160</v>
      </c>
      <c r="B544" s="164" t="s">
        <v>128</v>
      </c>
      <c r="C544" s="26"/>
      <c r="D544" s="26"/>
      <c r="E544" s="170"/>
    </row>
    <row r="545" spans="1:5" x14ac:dyDescent="0.25">
      <c r="A545" s="169">
        <v>43191</v>
      </c>
      <c r="B545" s="164" t="s">
        <v>128</v>
      </c>
      <c r="C545" s="26"/>
      <c r="D545" s="26"/>
      <c r="E545" s="170"/>
    </row>
    <row r="546" spans="1:5" x14ac:dyDescent="0.25">
      <c r="A546" s="169">
        <v>43221</v>
      </c>
      <c r="B546" s="164" t="s">
        <v>128</v>
      </c>
      <c r="C546" s="26"/>
      <c r="D546" s="26"/>
      <c r="E546" s="170"/>
    </row>
    <row r="547" spans="1:5" x14ac:dyDescent="0.25">
      <c r="A547" s="169">
        <v>43252</v>
      </c>
      <c r="B547" s="164" t="s">
        <v>128</v>
      </c>
      <c r="C547" s="26"/>
      <c r="D547" s="26"/>
      <c r="E547" s="170"/>
    </row>
    <row r="548" spans="1:5" x14ac:dyDescent="0.25">
      <c r="A548" s="169">
        <v>43282</v>
      </c>
      <c r="B548" s="164" t="s">
        <v>128</v>
      </c>
      <c r="C548" s="26"/>
      <c r="D548" s="26"/>
      <c r="E548" s="170"/>
    </row>
    <row r="549" spans="1:5" x14ac:dyDescent="0.25">
      <c r="A549" s="169">
        <v>43313</v>
      </c>
      <c r="B549" s="164" t="s">
        <v>128</v>
      </c>
      <c r="C549" s="26"/>
      <c r="D549" s="26"/>
      <c r="E549" s="170"/>
    </row>
    <row r="550" spans="1:5" x14ac:dyDescent="0.25">
      <c r="A550" s="169">
        <v>43344</v>
      </c>
      <c r="B550" s="164" t="s">
        <v>128</v>
      </c>
      <c r="C550" s="26"/>
      <c r="D550" s="26"/>
      <c r="E550" s="170"/>
    </row>
    <row r="551" spans="1:5" x14ac:dyDescent="0.25">
      <c r="A551" s="169">
        <v>43374</v>
      </c>
      <c r="B551" s="164" t="s">
        <v>128</v>
      </c>
      <c r="C551" s="26"/>
      <c r="D551" s="26"/>
      <c r="E551" s="170"/>
    </row>
    <row r="552" spans="1:5" x14ac:dyDescent="0.25">
      <c r="A552" s="169">
        <v>43405</v>
      </c>
      <c r="B552" s="164" t="s">
        <v>128</v>
      </c>
      <c r="C552" s="26"/>
      <c r="D552" s="26"/>
      <c r="E552" s="170"/>
    </row>
    <row r="553" spans="1:5" x14ac:dyDescent="0.25">
      <c r="A553" s="169">
        <v>43435</v>
      </c>
      <c r="B553" s="164" t="s">
        <v>128</v>
      </c>
      <c r="C553" s="26"/>
      <c r="D553" s="26"/>
      <c r="E553" s="170"/>
    </row>
    <row r="554" spans="1:5" x14ac:dyDescent="0.25">
      <c r="A554" s="169">
        <v>43466</v>
      </c>
      <c r="B554" s="164" t="s">
        <v>128</v>
      </c>
      <c r="C554" s="26"/>
      <c r="D554" s="26"/>
      <c r="E554" s="170"/>
    </row>
    <row r="555" spans="1:5" x14ac:dyDescent="0.25">
      <c r="A555" s="169">
        <v>43497</v>
      </c>
      <c r="B555" s="164" t="s">
        <v>128</v>
      </c>
      <c r="C555" s="26"/>
      <c r="D555" s="26"/>
      <c r="E555" s="170"/>
    </row>
    <row r="556" spans="1:5" x14ac:dyDescent="0.25">
      <c r="A556" s="169">
        <v>43525</v>
      </c>
      <c r="B556" s="164" t="s">
        <v>128</v>
      </c>
      <c r="C556" s="26"/>
      <c r="D556" s="26"/>
      <c r="E556" s="170"/>
    </row>
    <row r="557" spans="1:5" x14ac:dyDescent="0.25">
      <c r="A557" s="169">
        <v>43556</v>
      </c>
      <c r="B557" s="164" t="s">
        <v>128</v>
      </c>
      <c r="C557" s="26"/>
      <c r="D557" s="26"/>
      <c r="E557" s="170"/>
    </row>
    <row r="558" spans="1:5" x14ac:dyDescent="0.25">
      <c r="A558" s="169">
        <v>43586</v>
      </c>
      <c r="B558" s="164" t="s">
        <v>128</v>
      </c>
      <c r="C558" s="26"/>
      <c r="D558" s="26"/>
      <c r="E558" s="170"/>
    </row>
    <row r="559" spans="1:5" x14ac:dyDescent="0.25">
      <c r="A559" s="169">
        <v>43617</v>
      </c>
      <c r="B559" s="164" t="s">
        <v>128</v>
      </c>
      <c r="C559" s="26"/>
      <c r="D559" s="26"/>
      <c r="E559" s="170"/>
    </row>
    <row r="560" spans="1:5" x14ac:dyDescent="0.25">
      <c r="A560" s="169">
        <v>43647</v>
      </c>
      <c r="B560" s="164" t="s">
        <v>128</v>
      </c>
      <c r="C560" s="26"/>
      <c r="D560" s="26"/>
      <c r="E560" s="170"/>
    </row>
    <row r="561" spans="1:5" x14ac:dyDescent="0.25">
      <c r="A561" s="169">
        <v>43678</v>
      </c>
      <c r="B561" s="164" t="s">
        <v>128</v>
      </c>
      <c r="C561" s="26"/>
      <c r="D561" s="26"/>
      <c r="E561" s="170"/>
    </row>
    <row r="562" spans="1:5" x14ac:dyDescent="0.25">
      <c r="A562" s="169">
        <v>43709</v>
      </c>
      <c r="B562" s="164" t="s">
        <v>128</v>
      </c>
      <c r="C562" s="26"/>
      <c r="D562" s="26"/>
      <c r="E562" s="170"/>
    </row>
    <row r="563" spans="1:5" x14ac:dyDescent="0.25">
      <c r="A563" s="169">
        <v>43739</v>
      </c>
      <c r="B563" s="164" t="s">
        <v>128</v>
      </c>
      <c r="C563" s="26"/>
      <c r="D563" s="26"/>
      <c r="E563" s="170"/>
    </row>
    <row r="564" spans="1:5" x14ac:dyDescent="0.25">
      <c r="A564" s="169">
        <v>43770</v>
      </c>
      <c r="B564" s="164" t="s">
        <v>128</v>
      </c>
      <c r="C564" s="26"/>
      <c r="D564" s="26"/>
      <c r="E564" s="170"/>
    </row>
    <row r="565" spans="1:5" x14ac:dyDescent="0.25">
      <c r="A565" s="169">
        <v>43800</v>
      </c>
      <c r="B565" s="164" t="s">
        <v>128</v>
      </c>
      <c r="C565" s="26"/>
      <c r="D565" s="26"/>
      <c r="E565" s="170"/>
    </row>
    <row r="566" spans="1:5" x14ac:dyDescent="0.25">
      <c r="A566" s="169">
        <v>43831</v>
      </c>
      <c r="B566" s="164" t="s">
        <v>128</v>
      </c>
      <c r="C566" s="26"/>
      <c r="D566" s="26"/>
      <c r="E566" s="170"/>
    </row>
    <row r="567" spans="1:5" x14ac:dyDescent="0.25">
      <c r="A567" s="169">
        <v>43862</v>
      </c>
      <c r="B567" s="164" t="s">
        <v>128</v>
      </c>
      <c r="C567" s="26"/>
      <c r="D567" s="26"/>
      <c r="E567" s="170"/>
    </row>
    <row r="568" spans="1:5" x14ac:dyDescent="0.25">
      <c r="A568" s="169">
        <v>43891</v>
      </c>
      <c r="B568" s="164" t="s">
        <v>128</v>
      </c>
      <c r="C568" s="26"/>
      <c r="D568" s="26"/>
      <c r="E568" s="170"/>
    </row>
    <row r="569" spans="1:5" x14ac:dyDescent="0.25">
      <c r="A569" s="169">
        <v>43922</v>
      </c>
      <c r="B569" s="164" t="s">
        <v>128</v>
      </c>
      <c r="C569" s="26"/>
      <c r="D569" s="26"/>
      <c r="E569" s="170"/>
    </row>
    <row r="570" spans="1:5" x14ac:dyDescent="0.25">
      <c r="A570" s="169">
        <v>43952</v>
      </c>
      <c r="B570" s="164" t="s">
        <v>128</v>
      </c>
      <c r="C570" s="26"/>
      <c r="D570" s="26"/>
      <c r="E570" s="170"/>
    </row>
    <row r="571" spans="1:5" x14ac:dyDescent="0.25">
      <c r="A571" s="169">
        <v>43983</v>
      </c>
      <c r="B571" s="164" t="s">
        <v>128</v>
      </c>
      <c r="C571" s="26"/>
      <c r="D571" s="26"/>
      <c r="E571" s="170"/>
    </row>
    <row r="572" spans="1:5" x14ac:dyDescent="0.25">
      <c r="A572" s="169">
        <v>44013</v>
      </c>
      <c r="B572" s="164" t="s">
        <v>128</v>
      </c>
      <c r="C572" s="26"/>
      <c r="D572" s="26"/>
      <c r="E572" s="170"/>
    </row>
    <row r="573" spans="1:5" x14ac:dyDescent="0.25">
      <c r="A573" s="169">
        <v>44044</v>
      </c>
      <c r="B573" s="164" t="s">
        <v>128</v>
      </c>
      <c r="C573" s="26"/>
      <c r="D573" s="26"/>
      <c r="E573" s="170"/>
    </row>
    <row r="574" spans="1:5" x14ac:dyDescent="0.25">
      <c r="A574" s="169">
        <v>44075</v>
      </c>
      <c r="B574" s="164" t="s">
        <v>128</v>
      </c>
      <c r="C574" s="26"/>
      <c r="D574" s="26"/>
      <c r="E574" s="170"/>
    </row>
    <row r="575" spans="1:5" x14ac:dyDescent="0.25">
      <c r="A575" s="169">
        <v>44105</v>
      </c>
      <c r="B575" s="164" t="s">
        <v>128</v>
      </c>
      <c r="C575" s="26"/>
      <c r="D575" s="26"/>
      <c r="E575" s="170"/>
    </row>
    <row r="576" spans="1:5" x14ac:dyDescent="0.25">
      <c r="A576" s="169">
        <v>44136</v>
      </c>
      <c r="B576" s="164" t="s">
        <v>128</v>
      </c>
      <c r="C576" s="26"/>
      <c r="D576" s="26"/>
      <c r="E576" s="170"/>
    </row>
    <row r="577" spans="1:5" x14ac:dyDescent="0.25">
      <c r="A577" s="169">
        <v>44166</v>
      </c>
      <c r="B577" s="164" t="s">
        <v>128</v>
      </c>
      <c r="C577" s="26"/>
      <c r="D577" s="26"/>
      <c r="E577" s="170"/>
    </row>
    <row r="578" spans="1:5" x14ac:dyDescent="0.25">
      <c r="A578" s="169">
        <v>44197</v>
      </c>
      <c r="B578" s="164" t="s">
        <v>128</v>
      </c>
      <c r="C578" s="26"/>
      <c r="D578" s="26"/>
      <c r="E578" s="170"/>
    </row>
    <row r="579" spans="1:5" x14ac:dyDescent="0.25">
      <c r="A579" s="169">
        <v>44228</v>
      </c>
      <c r="B579" s="164" t="s">
        <v>128</v>
      </c>
      <c r="C579" s="26"/>
      <c r="D579" s="26"/>
      <c r="E579" s="170"/>
    </row>
    <row r="580" spans="1:5" x14ac:dyDescent="0.25">
      <c r="A580" s="169">
        <v>44256</v>
      </c>
      <c r="B580" s="164" t="s">
        <v>128</v>
      </c>
      <c r="C580" s="26"/>
      <c r="D580" s="26"/>
      <c r="E580" s="170"/>
    </row>
    <row r="581" spans="1:5" x14ac:dyDescent="0.25">
      <c r="A581" s="169">
        <v>44287</v>
      </c>
      <c r="B581" s="164" t="s">
        <v>128</v>
      </c>
      <c r="C581" s="26"/>
      <c r="D581" s="26"/>
      <c r="E581" s="170"/>
    </row>
    <row r="582" spans="1:5" x14ac:dyDescent="0.25">
      <c r="A582" s="169">
        <v>44317</v>
      </c>
      <c r="B582" s="164" t="s">
        <v>128</v>
      </c>
      <c r="C582" s="26"/>
      <c r="D582" s="26"/>
      <c r="E582" s="170"/>
    </row>
    <row r="583" spans="1:5" x14ac:dyDescent="0.25">
      <c r="A583" s="169">
        <v>44348</v>
      </c>
      <c r="B583" s="164" t="s">
        <v>128</v>
      </c>
      <c r="C583" s="26"/>
      <c r="D583" s="26"/>
      <c r="E583" s="170"/>
    </row>
    <row r="584" spans="1:5" x14ac:dyDescent="0.25">
      <c r="A584" s="169">
        <v>44378</v>
      </c>
      <c r="B584" s="164" t="s">
        <v>128</v>
      </c>
      <c r="C584" s="26"/>
      <c r="D584" s="26"/>
      <c r="E584" s="170"/>
    </row>
    <row r="585" spans="1:5" x14ac:dyDescent="0.25">
      <c r="A585" s="169">
        <v>44409</v>
      </c>
      <c r="B585" s="164" t="s">
        <v>128</v>
      </c>
      <c r="C585" s="26"/>
      <c r="D585" s="26"/>
      <c r="E585" s="170"/>
    </row>
    <row r="586" spans="1:5" x14ac:dyDescent="0.25">
      <c r="A586" s="169">
        <v>44440</v>
      </c>
      <c r="B586" s="164" t="s">
        <v>128</v>
      </c>
      <c r="C586" s="26">
        <v>53</v>
      </c>
      <c r="D586" s="26">
        <v>20</v>
      </c>
      <c r="E586" s="170">
        <v>0</v>
      </c>
    </row>
    <row r="587" spans="1:5" x14ac:dyDescent="0.25">
      <c r="A587" s="169">
        <v>44470</v>
      </c>
      <c r="B587" s="164" t="s">
        <v>128</v>
      </c>
      <c r="C587" s="26">
        <v>54</v>
      </c>
      <c r="D587" s="26">
        <v>40</v>
      </c>
      <c r="E587" s="170">
        <v>0</v>
      </c>
    </row>
    <row r="588" spans="1:5" x14ac:dyDescent="0.25">
      <c r="A588" s="169">
        <v>44501</v>
      </c>
      <c r="B588" s="164" t="s">
        <v>128</v>
      </c>
      <c r="C588" s="26">
        <v>25</v>
      </c>
      <c r="D588" s="26">
        <v>40</v>
      </c>
      <c r="E588" s="170">
        <v>0</v>
      </c>
    </row>
    <row r="589" spans="1:5" x14ac:dyDescent="0.25">
      <c r="A589" s="169">
        <v>44531</v>
      </c>
      <c r="B589" s="164" t="s">
        <v>128</v>
      </c>
      <c r="C589" s="26">
        <v>23</v>
      </c>
      <c r="D589" s="26">
        <v>40</v>
      </c>
      <c r="E589" s="170">
        <v>0</v>
      </c>
    </row>
    <row r="590" spans="1:5" x14ac:dyDescent="0.25">
      <c r="A590" s="169">
        <v>44562</v>
      </c>
      <c r="B590" s="164" t="s">
        <v>128</v>
      </c>
      <c r="C590" s="26">
        <v>4</v>
      </c>
      <c r="D590" s="26">
        <v>20</v>
      </c>
      <c r="E590" s="170">
        <v>0</v>
      </c>
    </row>
    <row r="591" spans="1:5" x14ac:dyDescent="0.25">
      <c r="A591" s="169">
        <v>44593</v>
      </c>
      <c r="B591" s="164" t="s">
        <v>128</v>
      </c>
      <c r="C591" s="26">
        <v>0</v>
      </c>
      <c r="D591" s="26">
        <v>0</v>
      </c>
      <c r="E591" s="170">
        <v>0</v>
      </c>
    </row>
    <row r="592" spans="1:5" x14ac:dyDescent="0.25">
      <c r="A592" s="169">
        <v>44621</v>
      </c>
      <c r="B592" s="164" t="s">
        <v>128</v>
      </c>
      <c r="C592" s="26">
        <v>0</v>
      </c>
      <c r="D592" s="26">
        <v>0</v>
      </c>
      <c r="E592" s="170">
        <v>0</v>
      </c>
    </row>
    <row r="593" spans="1:5" x14ac:dyDescent="0.25">
      <c r="A593" s="169">
        <v>44652</v>
      </c>
      <c r="B593" s="164" t="s">
        <v>128</v>
      </c>
      <c r="C593" s="26">
        <v>1</v>
      </c>
      <c r="D593" s="26">
        <v>0</v>
      </c>
      <c r="E593" s="170">
        <v>1</v>
      </c>
    </row>
    <row r="594" spans="1:5" x14ac:dyDescent="0.25">
      <c r="A594" s="169">
        <v>44682</v>
      </c>
      <c r="B594" s="164" t="s">
        <v>128</v>
      </c>
      <c r="C594" s="26">
        <v>0</v>
      </c>
      <c r="D594" s="26">
        <v>0</v>
      </c>
      <c r="E594" s="170">
        <v>0</v>
      </c>
    </row>
    <row r="595" spans="1:5" x14ac:dyDescent="0.25">
      <c r="A595" s="169">
        <v>44713</v>
      </c>
      <c r="B595" s="164" t="s">
        <v>128</v>
      </c>
      <c r="C595" s="26">
        <v>0</v>
      </c>
      <c r="D595" s="26">
        <v>0</v>
      </c>
      <c r="E595" s="170">
        <v>2</v>
      </c>
    </row>
    <row r="596" spans="1:5" x14ac:dyDescent="0.25">
      <c r="A596" s="169">
        <v>44743</v>
      </c>
      <c r="B596" s="164" t="s">
        <v>128</v>
      </c>
      <c r="C596" s="26">
        <v>0</v>
      </c>
      <c r="D596" s="26">
        <v>0</v>
      </c>
      <c r="E596" s="170">
        <v>0</v>
      </c>
    </row>
    <row r="597" spans="1:5" x14ac:dyDescent="0.25">
      <c r="A597" s="169">
        <v>44774</v>
      </c>
      <c r="B597" s="164" t="s">
        <v>128</v>
      </c>
      <c r="C597" s="26">
        <v>0</v>
      </c>
      <c r="D597" s="26">
        <v>0</v>
      </c>
      <c r="E597" s="170">
        <v>0</v>
      </c>
    </row>
    <row r="598" spans="1:5" x14ac:dyDescent="0.25">
      <c r="A598" s="169">
        <v>44805</v>
      </c>
      <c r="B598" s="164" t="s">
        <v>128</v>
      </c>
      <c r="C598" s="26">
        <v>0</v>
      </c>
      <c r="D598" s="26">
        <v>0</v>
      </c>
      <c r="E598" s="170">
        <v>0</v>
      </c>
    </row>
    <row r="599" spans="1:5" x14ac:dyDescent="0.25">
      <c r="A599" s="169">
        <v>44835</v>
      </c>
      <c r="B599" s="164" t="s">
        <v>128</v>
      </c>
      <c r="C599" s="26">
        <v>0</v>
      </c>
      <c r="D599" s="26">
        <v>0</v>
      </c>
      <c r="E599" s="170">
        <v>1</v>
      </c>
    </row>
    <row r="600" spans="1:5" x14ac:dyDescent="0.25">
      <c r="A600" s="169">
        <v>44866</v>
      </c>
      <c r="B600" s="164" t="s">
        <v>128</v>
      </c>
      <c r="C600" s="26">
        <v>0</v>
      </c>
      <c r="D600" s="26">
        <v>0</v>
      </c>
      <c r="E600" s="170">
        <v>1</v>
      </c>
    </row>
    <row r="601" spans="1:5" x14ac:dyDescent="0.25">
      <c r="A601" s="169">
        <v>44896</v>
      </c>
      <c r="B601" s="164" t="s">
        <v>128</v>
      </c>
      <c r="C601" s="26">
        <v>0</v>
      </c>
      <c r="D601" s="26">
        <v>0</v>
      </c>
      <c r="E601" s="170">
        <v>1</v>
      </c>
    </row>
    <row r="602" spans="1:5" x14ac:dyDescent="0.25">
      <c r="A602" s="169">
        <v>44927</v>
      </c>
      <c r="B602" s="164" t="s">
        <v>128</v>
      </c>
      <c r="C602" s="26">
        <v>0</v>
      </c>
      <c r="D602" s="26">
        <v>0</v>
      </c>
      <c r="E602" s="170">
        <v>2</v>
      </c>
    </row>
    <row r="603" spans="1:5" x14ac:dyDescent="0.25">
      <c r="A603" s="169">
        <v>44958</v>
      </c>
      <c r="B603" s="164" t="s">
        <v>128</v>
      </c>
      <c r="C603" s="26">
        <v>0</v>
      </c>
      <c r="D603" s="26">
        <v>0</v>
      </c>
      <c r="E603" s="170">
        <v>5</v>
      </c>
    </row>
    <row r="604" spans="1:5" x14ac:dyDescent="0.25">
      <c r="A604" s="169">
        <v>44986</v>
      </c>
      <c r="B604" s="164" t="s">
        <v>128</v>
      </c>
      <c r="C604" s="26">
        <v>0</v>
      </c>
      <c r="D604" s="26">
        <v>0</v>
      </c>
      <c r="E604" s="170">
        <v>0</v>
      </c>
    </row>
    <row r="605" spans="1:5" x14ac:dyDescent="0.25">
      <c r="A605" s="169">
        <v>45017</v>
      </c>
      <c r="B605" s="164" t="s">
        <v>128</v>
      </c>
      <c r="C605" s="26">
        <v>0</v>
      </c>
      <c r="D605" s="26">
        <v>0</v>
      </c>
      <c r="E605" s="170">
        <v>3</v>
      </c>
    </row>
    <row r="606" spans="1:5" x14ac:dyDescent="0.25">
      <c r="A606" s="169">
        <v>45047</v>
      </c>
      <c r="B606" s="164" t="s">
        <v>128</v>
      </c>
      <c r="C606" s="26">
        <v>0</v>
      </c>
      <c r="D606" s="26">
        <v>0</v>
      </c>
      <c r="E606" s="170">
        <v>1</v>
      </c>
    </row>
    <row r="607" spans="1:5" x14ac:dyDescent="0.25">
      <c r="A607" s="169">
        <v>45078</v>
      </c>
      <c r="B607" s="164" t="s">
        <v>128</v>
      </c>
      <c r="C607" s="26">
        <v>7</v>
      </c>
      <c r="D607" s="26">
        <v>0</v>
      </c>
      <c r="E607" s="170">
        <v>0</v>
      </c>
    </row>
    <row r="608" spans="1:5" x14ac:dyDescent="0.25">
      <c r="A608" s="169">
        <v>45108</v>
      </c>
      <c r="B608" s="164" t="s">
        <v>128</v>
      </c>
      <c r="C608" s="26">
        <v>3</v>
      </c>
      <c r="D608" s="26">
        <v>0</v>
      </c>
      <c r="E608" s="170">
        <v>0</v>
      </c>
    </row>
    <row r="609" spans="1:5" x14ac:dyDescent="0.25">
      <c r="A609" s="169">
        <v>45139</v>
      </c>
      <c r="B609" s="164" t="s">
        <v>128</v>
      </c>
      <c r="C609" s="26">
        <v>4</v>
      </c>
      <c r="D609" s="26">
        <v>0</v>
      </c>
      <c r="E609" s="170">
        <v>0</v>
      </c>
    </row>
    <row r="610" spans="1:5" x14ac:dyDescent="0.25">
      <c r="A610" s="169">
        <v>45170</v>
      </c>
      <c r="B610" s="164" t="s">
        <v>128</v>
      </c>
      <c r="C610" s="26">
        <v>0</v>
      </c>
      <c r="D610" s="26">
        <v>0</v>
      </c>
      <c r="E610" s="170">
        <v>0</v>
      </c>
    </row>
    <row r="611" spans="1:5" x14ac:dyDescent="0.25">
      <c r="A611" s="169">
        <v>45200</v>
      </c>
      <c r="B611" s="164" t="s">
        <v>128</v>
      </c>
      <c r="C611" s="26">
        <v>2</v>
      </c>
      <c r="D611" s="26">
        <v>0</v>
      </c>
      <c r="E611" s="170">
        <v>1</v>
      </c>
    </row>
    <row r="612" spans="1:5" x14ac:dyDescent="0.25">
      <c r="A612" s="169">
        <v>45231</v>
      </c>
      <c r="B612" s="164" t="s">
        <v>128</v>
      </c>
      <c r="C612" s="26">
        <v>0</v>
      </c>
      <c r="D612" s="26">
        <v>0</v>
      </c>
      <c r="E612" s="170">
        <v>2</v>
      </c>
    </row>
    <row r="613" spans="1:5" x14ac:dyDescent="0.25">
      <c r="A613" s="169">
        <v>45261</v>
      </c>
      <c r="B613" s="164" t="s">
        <v>128</v>
      </c>
      <c r="C613" s="26">
        <v>2</v>
      </c>
      <c r="D613" s="26">
        <v>0</v>
      </c>
      <c r="E613" s="170">
        <v>2</v>
      </c>
    </row>
    <row r="614" spans="1:5" x14ac:dyDescent="0.25">
      <c r="A614" s="169">
        <v>45292</v>
      </c>
      <c r="B614" s="164" t="s">
        <v>128</v>
      </c>
      <c r="C614" s="26">
        <v>3</v>
      </c>
      <c r="D614" s="26">
        <v>0</v>
      </c>
      <c r="E614" s="170">
        <v>2</v>
      </c>
    </row>
    <row r="615" spans="1:5" x14ac:dyDescent="0.25">
      <c r="A615" s="169">
        <v>45323</v>
      </c>
      <c r="B615" s="164" t="s">
        <v>128</v>
      </c>
      <c r="C615" s="26">
        <v>0</v>
      </c>
      <c r="D615" s="26">
        <v>0</v>
      </c>
      <c r="E615" s="170">
        <v>0</v>
      </c>
    </row>
    <row r="616" spans="1:5" x14ac:dyDescent="0.25">
      <c r="A616" s="169">
        <v>45352</v>
      </c>
      <c r="B616" s="164" t="s">
        <v>128</v>
      </c>
      <c r="C616" s="26">
        <v>2</v>
      </c>
      <c r="D616" s="26">
        <v>0</v>
      </c>
      <c r="E616" s="170">
        <v>0</v>
      </c>
    </row>
    <row r="617" spans="1:5" x14ac:dyDescent="0.25">
      <c r="A617" s="169">
        <v>45383</v>
      </c>
      <c r="B617" s="164" t="s">
        <v>128</v>
      </c>
      <c r="C617" s="26">
        <v>0</v>
      </c>
      <c r="D617" s="26">
        <v>0</v>
      </c>
      <c r="E617" s="170">
        <v>0</v>
      </c>
    </row>
    <row r="618" spans="1:5" x14ac:dyDescent="0.25">
      <c r="A618" s="169">
        <v>45413</v>
      </c>
      <c r="B618" s="164" t="s">
        <v>128</v>
      </c>
      <c r="C618" s="26">
        <v>3</v>
      </c>
      <c r="D618" s="26">
        <v>0</v>
      </c>
      <c r="E618" s="170">
        <v>2</v>
      </c>
    </row>
    <row r="619" spans="1:5" x14ac:dyDescent="0.25">
      <c r="A619" s="169">
        <v>45444</v>
      </c>
      <c r="B619" s="164" t="s">
        <v>128</v>
      </c>
      <c r="C619" s="26">
        <v>0</v>
      </c>
      <c r="D619" s="26">
        <v>0</v>
      </c>
      <c r="E619" s="170">
        <v>0</v>
      </c>
    </row>
    <row r="620" spans="1:5" x14ac:dyDescent="0.25">
      <c r="A620" s="169">
        <v>45474</v>
      </c>
      <c r="B620" s="164" t="s">
        <v>128</v>
      </c>
      <c r="C620" s="26">
        <v>0</v>
      </c>
      <c r="D620" s="26">
        <v>0</v>
      </c>
      <c r="E620" s="170">
        <v>0</v>
      </c>
    </row>
    <row r="621" spans="1:5" x14ac:dyDescent="0.25">
      <c r="A621" s="169">
        <v>45505</v>
      </c>
      <c r="B621" s="164" t="s">
        <v>128</v>
      </c>
      <c r="C621" s="26">
        <v>0</v>
      </c>
      <c r="D621" s="26">
        <v>0</v>
      </c>
      <c r="E621" s="170">
        <v>0</v>
      </c>
    </row>
    <row r="622" spans="1:5" x14ac:dyDescent="0.25">
      <c r="A622" s="169">
        <v>45536</v>
      </c>
      <c r="B622" s="164" t="s">
        <v>128</v>
      </c>
      <c r="C622" s="26">
        <v>0</v>
      </c>
      <c r="D622" s="26">
        <v>0</v>
      </c>
      <c r="E622" s="170">
        <v>0</v>
      </c>
    </row>
    <row r="623" spans="1:5" x14ac:dyDescent="0.25">
      <c r="A623" s="169">
        <v>45566</v>
      </c>
      <c r="B623" s="164" t="s">
        <v>128</v>
      </c>
      <c r="C623" s="26"/>
      <c r="D623" s="26"/>
      <c r="E623" s="170"/>
    </row>
    <row r="624" spans="1:5" x14ac:dyDescent="0.25">
      <c r="A624" s="169">
        <v>45597</v>
      </c>
      <c r="B624" s="164" t="s">
        <v>128</v>
      </c>
      <c r="C624" s="26"/>
      <c r="D624" s="26"/>
      <c r="E624" s="170"/>
    </row>
    <row r="625" spans="1:5" x14ac:dyDescent="0.25">
      <c r="A625" s="169">
        <v>45627</v>
      </c>
      <c r="B625" s="164" t="s">
        <v>128</v>
      </c>
      <c r="C625" s="26"/>
      <c r="D625" s="26"/>
      <c r="E625" s="170"/>
    </row>
    <row r="626" spans="1:5" x14ac:dyDescent="0.25">
      <c r="A626" s="169">
        <v>45658</v>
      </c>
      <c r="B626" s="164" t="s">
        <v>128</v>
      </c>
      <c r="C626" s="26"/>
      <c r="D626" s="26"/>
      <c r="E626" s="170"/>
    </row>
    <row r="627" spans="1:5" x14ac:dyDescent="0.25">
      <c r="A627" s="169">
        <v>45689</v>
      </c>
      <c r="B627" s="164" t="s">
        <v>128</v>
      </c>
      <c r="C627" s="26"/>
      <c r="D627" s="26"/>
      <c r="E627" s="170"/>
    </row>
    <row r="628" spans="1:5" x14ac:dyDescent="0.25">
      <c r="A628" s="169">
        <v>45717</v>
      </c>
      <c r="B628" s="164" t="s">
        <v>128</v>
      </c>
      <c r="C628" s="26"/>
      <c r="D628" s="26"/>
      <c r="E628" s="170"/>
    </row>
    <row r="629" spans="1:5" x14ac:dyDescent="0.25">
      <c r="A629" s="169">
        <v>45748</v>
      </c>
      <c r="B629" s="164" t="s">
        <v>128</v>
      </c>
      <c r="C629" s="26"/>
      <c r="D629" s="26"/>
      <c r="E629" s="170"/>
    </row>
    <row r="630" spans="1:5" x14ac:dyDescent="0.25">
      <c r="A630" s="169">
        <v>45778</v>
      </c>
      <c r="B630" s="164" t="s">
        <v>128</v>
      </c>
      <c r="C630" s="26"/>
      <c r="D630" s="26"/>
      <c r="E630" s="170"/>
    </row>
    <row r="631" spans="1:5" x14ac:dyDescent="0.25">
      <c r="A631" s="169">
        <v>45809</v>
      </c>
      <c r="B631" s="164" t="s">
        <v>128</v>
      </c>
      <c r="C631" s="26"/>
      <c r="D631" s="26"/>
      <c r="E631" s="170"/>
    </row>
    <row r="632" spans="1:5" x14ac:dyDescent="0.25">
      <c r="A632" s="169">
        <v>43101</v>
      </c>
      <c r="B632" t="s">
        <v>129</v>
      </c>
      <c r="C632" s="26">
        <v>0</v>
      </c>
      <c r="D632" s="26"/>
      <c r="E632" s="170"/>
    </row>
    <row r="633" spans="1:5" x14ac:dyDescent="0.25">
      <c r="A633" s="169">
        <v>43132</v>
      </c>
      <c r="B633" t="s">
        <v>129</v>
      </c>
      <c r="C633" s="26">
        <v>0</v>
      </c>
      <c r="D633" s="26"/>
      <c r="E633" s="170"/>
    </row>
    <row r="634" spans="1:5" x14ac:dyDescent="0.25">
      <c r="A634" s="169">
        <v>43160</v>
      </c>
      <c r="B634" t="s">
        <v>129</v>
      </c>
      <c r="C634" s="26">
        <v>0</v>
      </c>
      <c r="D634" s="26"/>
      <c r="E634" s="170"/>
    </row>
    <row r="635" spans="1:5" x14ac:dyDescent="0.25">
      <c r="A635" s="169">
        <v>43191</v>
      </c>
      <c r="B635" t="s">
        <v>129</v>
      </c>
      <c r="C635" s="26">
        <v>0</v>
      </c>
      <c r="D635" s="26"/>
      <c r="E635" s="170"/>
    </row>
    <row r="636" spans="1:5" x14ac:dyDescent="0.25">
      <c r="A636" s="169">
        <v>43221</v>
      </c>
      <c r="B636" t="s">
        <v>129</v>
      </c>
      <c r="C636" s="26">
        <v>0</v>
      </c>
      <c r="D636" s="26"/>
      <c r="E636" s="170"/>
    </row>
    <row r="637" spans="1:5" x14ac:dyDescent="0.25">
      <c r="A637" s="169">
        <v>43252</v>
      </c>
      <c r="B637" t="s">
        <v>129</v>
      </c>
      <c r="C637" s="26">
        <v>17</v>
      </c>
      <c r="D637" s="26">
        <v>3</v>
      </c>
      <c r="E637" s="170">
        <v>0</v>
      </c>
    </row>
    <row r="638" spans="1:5" x14ac:dyDescent="0.25">
      <c r="A638" s="169">
        <v>43282</v>
      </c>
      <c r="B638" t="s">
        <v>129</v>
      </c>
      <c r="C638" s="26">
        <v>9</v>
      </c>
      <c r="D638" s="26">
        <v>3</v>
      </c>
      <c r="E638" s="170">
        <v>0</v>
      </c>
    </row>
    <row r="639" spans="1:5" x14ac:dyDescent="0.25">
      <c r="A639" s="169">
        <v>43313</v>
      </c>
      <c r="B639" t="s">
        <v>129</v>
      </c>
      <c r="C639" s="26">
        <v>15</v>
      </c>
      <c r="D639" s="26">
        <v>3</v>
      </c>
      <c r="E639" s="170">
        <v>0</v>
      </c>
    </row>
    <row r="640" spans="1:5" x14ac:dyDescent="0.25">
      <c r="A640" s="169">
        <v>43344</v>
      </c>
      <c r="B640" t="s">
        <v>129</v>
      </c>
      <c r="C640" s="26">
        <v>3</v>
      </c>
      <c r="D640" s="26">
        <v>3</v>
      </c>
      <c r="E640" s="170">
        <v>0</v>
      </c>
    </row>
    <row r="641" spans="1:5" x14ac:dyDescent="0.25">
      <c r="A641" s="169">
        <v>43374</v>
      </c>
      <c r="B641" t="s">
        <v>129</v>
      </c>
      <c r="C641" s="26">
        <v>1</v>
      </c>
      <c r="D641" s="26">
        <v>3</v>
      </c>
      <c r="E641" s="170">
        <v>1</v>
      </c>
    </row>
    <row r="642" spans="1:5" x14ac:dyDescent="0.25">
      <c r="A642" s="169">
        <v>43405</v>
      </c>
      <c r="B642" t="s">
        <v>129</v>
      </c>
      <c r="C642" s="26">
        <v>3</v>
      </c>
      <c r="D642" s="26">
        <v>3</v>
      </c>
      <c r="E642" s="170">
        <v>0</v>
      </c>
    </row>
    <row r="643" spans="1:5" x14ac:dyDescent="0.25">
      <c r="A643" s="169">
        <v>43435</v>
      </c>
      <c r="B643" t="s">
        <v>129</v>
      </c>
      <c r="C643" s="26">
        <v>3</v>
      </c>
      <c r="D643" s="26">
        <v>3</v>
      </c>
      <c r="E643" s="170">
        <v>0</v>
      </c>
    </row>
    <row r="644" spans="1:5" x14ac:dyDescent="0.25">
      <c r="A644" s="169">
        <v>43466</v>
      </c>
      <c r="B644" t="s">
        <v>129</v>
      </c>
      <c r="C644" s="26">
        <v>2</v>
      </c>
      <c r="D644" s="26">
        <v>3</v>
      </c>
      <c r="E644" s="170">
        <v>0</v>
      </c>
    </row>
    <row r="645" spans="1:5" x14ac:dyDescent="0.25">
      <c r="A645" s="169">
        <v>43497</v>
      </c>
      <c r="B645" t="s">
        <v>129</v>
      </c>
      <c r="C645" s="26">
        <v>2</v>
      </c>
      <c r="D645" s="26">
        <v>3</v>
      </c>
      <c r="E645" s="170">
        <v>1</v>
      </c>
    </row>
    <row r="646" spans="1:5" x14ac:dyDescent="0.25">
      <c r="A646" s="169">
        <v>43525</v>
      </c>
      <c r="B646" t="s">
        <v>129</v>
      </c>
      <c r="C646" s="26">
        <v>7</v>
      </c>
      <c r="D646" s="26">
        <v>3</v>
      </c>
      <c r="E646" s="170">
        <v>0</v>
      </c>
    </row>
    <row r="647" spans="1:5" x14ac:dyDescent="0.25">
      <c r="A647" s="169">
        <v>43556</v>
      </c>
      <c r="B647" t="s">
        <v>129</v>
      </c>
      <c r="C647" s="26">
        <v>2</v>
      </c>
      <c r="D647" s="26">
        <v>3</v>
      </c>
      <c r="E647" s="170">
        <v>3</v>
      </c>
    </row>
    <row r="648" spans="1:5" x14ac:dyDescent="0.25">
      <c r="A648" s="169">
        <v>43586</v>
      </c>
      <c r="B648" t="s">
        <v>129</v>
      </c>
      <c r="C648" s="26">
        <v>2</v>
      </c>
      <c r="D648" s="26">
        <v>3</v>
      </c>
      <c r="E648" s="170">
        <v>1</v>
      </c>
    </row>
    <row r="649" spans="1:5" x14ac:dyDescent="0.25">
      <c r="A649" s="169">
        <v>43617</v>
      </c>
      <c r="B649" t="s">
        <v>129</v>
      </c>
      <c r="C649" s="26">
        <v>2</v>
      </c>
      <c r="D649" s="26">
        <v>3</v>
      </c>
      <c r="E649" s="170">
        <v>0</v>
      </c>
    </row>
    <row r="650" spans="1:5" x14ac:dyDescent="0.25">
      <c r="A650" s="169">
        <v>43647</v>
      </c>
      <c r="B650" t="s">
        <v>129</v>
      </c>
      <c r="C650" s="26">
        <v>1</v>
      </c>
      <c r="D650" s="26">
        <v>3</v>
      </c>
      <c r="E650" s="170">
        <v>0</v>
      </c>
    </row>
    <row r="651" spans="1:5" x14ac:dyDescent="0.25">
      <c r="A651" s="169">
        <v>43678</v>
      </c>
      <c r="B651" t="s">
        <v>129</v>
      </c>
      <c r="C651" s="26">
        <v>4</v>
      </c>
      <c r="D651" s="26">
        <v>3</v>
      </c>
      <c r="E651" s="170">
        <v>4</v>
      </c>
    </row>
    <row r="652" spans="1:5" x14ac:dyDescent="0.25">
      <c r="A652" s="169">
        <v>43709</v>
      </c>
      <c r="B652" t="s">
        <v>129</v>
      </c>
      <c r="C652" s="26">
        <v>5</v>
      </c>
      <c r="D652" s="26">
        <v>3</v>
      </c>
      <c r="E652" s="170">
        <v>0</v>
      </c>
    </row>
    <row r="653" spans="1:5" x14ac:dyDescent="0.25">
      <c r="A653" s="169">
        <v>43739</v>
      </c>
      <c r="B653" t="s">
        <v>129</v>
      </c>
      <c r="C653" s="26">
        <v>4</v>
      </c>
      <c r="D653" s="26">
        <v>3</v>
      </c>
      <c r="E653" s="170">
        <v>0</v>
      </c>
    </row>
    <row r="654" spans="1:5" x14ac:dyDescent="0.25">
      <c r="A654" s="169">
        <v>43770</v>
      </c>
      <c r="B654" t="s">
        <v>129</v>
      </c>
      <c r="C654" s="26">
        <v>0</v>
      </c>
      <c r="D654" s="26">
        <v>3</v>
      </c>
      <c r="E654" s="170">
        <v>0</v>
      </c>
    </row>
    <row r="655" spans="1:5" x14ac:dyDescent="0.25">
      <c r="A655" s="169">
        <v>43800</v>
      </c>
      <c r="B655" t="s">
        <v>129</v>
      </c>
      <c r="C655" s="26">
        <v>3</v>
      </c>
      <c r="D655" s="26">
        <v>3</v>
      </c>
      <c r="E655" s="170">
        <v>1</v>
      </c>
    </row>
    <row r="656" spans="1:5" x14ac:dyDescent="0.25">
      <c r="A656" s="169">
        <v>43831</v>
      </c>
      <c r="B656" t="s">
        <v>129</v>
      </c>
      <c r="C656" s="26">
        <v>0</v>
      </c>
      <c r="D656" s="26">
        <v>3</v>
      </c>
      <c r="E656" s="170">
        <v>0</v>
      </c>
    </row>
    <row r="657" spans="1:5" x14ac:dyDescent="0.25">
      <c r="A657" s="169">
        <v>43862</v>
      </c>
      <c r="B657" t="s">
        <v>129</v>
      </c>
      <c r="C657" s="26">
        <v>3</v>
      </c>
      <c r="D657" s="26">
        <v>3</v>
      </c>
      <c r="E657" s="170">
        <v>0</v>
      </c>
    </row>
    <row r="658" spans="1:5" x14ac:dyDescent="0.25">
      <c r="A658" s="169">
        <v>43891</v>
      </c>
      <c r="B658" t="s">
        <v>129</v>
      </c>
      <c r="C658" s="26">
        <v>3</v>
      </c>
      <c r="D658" s="26">
        <v>3</v>
      </c>
      <c r="E658" s="170">
        <v>2</v>
      </c>
    </row>
    <row r="659" spans="1:5" x14ac:dyDescent="0.25">
      <c r="A659" s="169">
        <v>43922</v>
      </c>
      <c r="B659" t="s">
        <v>129</v>
      </c>
      <c r="C659" s="26">
        <v>0</v>
      </c>
      <c r="D659" s="26">
        <v>3</v>
      </c>
      <c r="E659" s="170">
        <v>0</v>
      </c>
    </row>
    <row r="660" spans="1:5" x14ac:dyDescent="0.25">
      <c r="A660" s="169">
        <v>43952</v>
      </c>
      <c r="B660" t="s">
        <v>129</v>
      </c>
      <c r="C660" s="26">
        <v>0</v>
      </c>
      <c r="D660" s="26">
        <v>3</v>
      </c>
      <c r="E660" s="170">
        <v>0</v>
      </c>
    </row>
    <row r="661" spans="1:5" x14ac:dyDescent="0.25">
      <c r="A661" s="169">
        <v>43983</v>
      </c>
      <c r="B661" t="s">
        <v>129</v>
      </c>
      <c r="C661" s="26">
        <v>1</v>
      </c>
      <c r="D661" s="26">
        <v>3</v>
      </c>
      <c r="E661" s="170">
        <v>0</v>
      </c>
    </row>
    <row r="662" spans="1:5" x14ac:dyDescent="0.25">
      <c r="A662" s="169">
        <v>44013</v>
      </c>
      <c r="B662" t="s">
        <v>129</v>
      </c>
      <c r="C662" s="26">
        <v>3</v>
      </c>
      <c r="D662" s="26">
        <v>3</v>
      </c>
      <c r="E662" s="170">
        <v>0</v>
      </c>
    </row>
    <row r="663" spans="1:5" x14ac:dyDescent="0.25">
      <c r="A663" s="169">
        <v>44044</v>
      </c>
      <c r="B663" t="s">
        <v>129</v>
      </c>
      <c r="C663" s="26">
        <v>2</v>
      </c>
      <c r="D663" s="26">
        <v>3</v>
      </c>
      <c r="E663" s="170">
        <v>2</v>
      </c>
    </row>
    <row r="664" spans="1:5" x14ac:dyDescent="0.25">
      <c r="A664" s="169">
        <v>44075</v>
      </c>
      <c r="B664" t="s">
        <v>129</v>
      </c>
      <c r="C664" s="26">
        <v>2</v>
      </c>
      <c r="D664" s="26">
        <v>3</v>
      </c>
      <c r="E664" s="170">
        <v>1</v>
      </c>
    </row>
    <row r="665" spans="1:5" x14ac:dyDescent="0.25">
      <c r="A665" s="169">
        <v>44105</v>
      </c>
      <c r="B665" t="s">
        <v>129</v>
      </c>
      <c r="C665" s="26">
        <v>3</v>
      </c>
      <c r="D665" s="26">
        <v>3</v>
      </c>
      <c r="E665" s="170">
        <v>2</v>
      </c>
    </row>
    <row r="666" spans="1:5" x14ac:dyDescent="0.25">
      <c r="A666" s="169">
        <v>44136</v>
      </c>
      <c r="B666" t="s">
        <v>129</v>
      </c>
      <c r="C666" s="26">
        <v>4</v>
      </c>
      <c r="D666" s="26">
        <v>3</v>
      </c>
      <c r="E666" s="170">
        <v>0</v>
      </c>
    </row>
    <row r="667" spans="1:5" x14ac:dyDescent="0.25">
      <c r="A667" s="169">
        <v>44166</v>
      </c>
      <c r="B667" t="s">
        <v>129</v>
      </c>
      <c r="C667" s="26">
        <v>5</v>
      </c>
      <c r="D667" s="26">
        <v>3</v>
      </c>
      <c r="E667" s="170">
        <v>1</v>
      </c>
    </row>
    <row r="668" spans="1:5" x14ac:dyDescent="0.25">
      <c r="A668" s="169">
        <v>44197</v>
      </c>
      <c r="B668" t="s">
        <v>129</v>
      </c>
      <c r="C668" s="26">
        <v>2</v>
      </c>
      <c r="D668" s="26">
        <v>3</v>
      </c>
      <c r="E668" s="170">
        <v>1</v>
      </c>
    </row>
    <row r="669" spans="1:5" x14ac:dyDescent="0.25">
      <c r="A669" s="169">
        <v>44228</v>
      </c>
      <c r="B669" t="s">
        <v>129</v>
      </c>
      <c r="C669" s="26">
        <v>3</v>
      </c>
      <c r="D669" s="26">
        <v>3</v>
      </c>
      <c r="E669" s="170">
        <v>0</v>
      </c>
    </row>
    <row r="670" spans="1:5" x14ac:dyDescent="0.25">
      <c r="A670" s="169">
        <v>44256</v>
      </c>
      <c r="B670" t="s">
        <v>129</v>
      </c>
      <c r="C670" s="26">
        <v>6</v>
      </c>
      <c r="D670" s="26">
        <v>3</v>
      </c>
      <c r="E670" s="170">
        <v>1</v>
      </c>
    </row>
    <row r="671" spans="1:5" x14ac:dyDescent="0.25">
      <c r="A671" s="169">
        <v>44287</v>
      </c>
      <c r="B671" t="s">
        <v>129</v>
      </c>
      <c r="C671" s="26">
        <v>3</v>
      </c>
      <c r="D671" s="26">
        <v>3</v>
      </c>
      <c r="E671" s="170">
        <v>0</v>
      </c>
    </row>
    <row r="672" spans="1:5" x14ac:dyDescent="0.25">
      <c r="A672" s="169">
        <v>44317</v>
      </c>
      <c r="B672" t="s">
        <v>129</v>
      </c>
      <c r="C672" s="26">
        <v>2</v>
      </c>
      <c r="D672" s="26">
        <v>3</v>
      </c>
      <c r="E672" s="170">
        <v>0</v>
      </c>
    </row>
    <row r="673" spans="1:5" x14ac:dyDescent="0.25">
      <c r="A673" s="169">
        <v>44348</v>
      </c>
      <c r="B673" t="s">
        <v>129</v>
      </c>
      <c r="C673" s="26">
        <v>3</v>
      </c>
      <c r="D673" s="26">
        <v>3</v>
      </c>
      <c r="E673" s="170">
        <v>1</v>
      </c>
    </row>
    <row r="674" spans="1:5" x14ac:dyDescent="0.25">
      <c r="A674" s="169">
        <v>44378</v>
      </c>
      <c r="B674" t="s">
        <v>129</v>
      </c>
      <c r="C674" s="26">
        <v>6</v>
      </c>
      <c r="D674" s="26">
        <v>3</v>
      </c>
      <c r="E674" s="170">
        <v>0</v>
      </c>
    </row>
    <row r="675" spans="1:5" x14ac:dyDescent="0.25">
      <c r="A675" s="169">
        <v>44409</v>
      </c>
      <c r="B675" t="s">
        <v>129</v>
      </c>
      <c r="C675" s="26">
        <v>2</v>
      </c>
      <c r="D675" s="26">
        <v>3</v>
      </c>
      <c r="E675" s="170">
        <v>1</v>
      </c>
    </row>
    <row r="676" spans="1:5" x14ac:dyDescent="0.25">
      <c r="A676" s="169">
        <v>44440</v>
      </c>
      <c r="B676" t="s">
        <v>129</v>
      </c>
      <c r="C676" s="26">
        <v>3</v>
      </c>
      <c r="D676" s="26">
        <v>3</v>
      </c>
      <c r="E676" s="170">
        <v>2</v>
      </c>
    </row>
    <row r="677" spans="1:5" x14ac:dyDescent="0.25">
      <c r="A677" s="169">
        <v>44470</v>
      </c>
      <c r="B677" t="s">
        <v>129</v>
      </c>
      <c r="C677" s="26">
        <v>1</v>
      </c>
      <c r="D677" s="26">
        <v>3</v>
      </c>
      <c r="E677" s="170">
        <v>0</v>
      </c>
    </row>
    <row r="678" spans="1:5" x14ac:dyDescent="0.25">
      <c r="A678" s="169">
        <v>44501</v>
      </c>
      <c r="B678" t="s">
        <v>129</v>
      </c>
      <c r="C678" s="26">
        <v>2</v>
      </c>
      <c r="D678" s="26">
        <v>3</v>
      </c>
      <c r="E678" s="170">
        <v>1</v>
      </c>
    </row>
    <row r="679" spans="1:5" x14ac:dyDescent="0.25">
      <c r="A679" s="169">
        <v>44531</v>
      </c>
      <c r="B679" t="s">
        <v>129</v>
      </c>
      <c r="C679" s="26">
        <v>3</v>
      </c>
      <c r="D679" s="26">
        <v>3</v>
      </c>
      <c r="E679" s="170">
        <v>1</v>
      </c>
    </row>
    <row r="680" spans="1:5" x14ac:dyDescent="0.25">
      <c r="A680" s="169">
        <v>44562</v>
      </c>
      <c r="B680" t="s">
        <v>129</v>
      </c>
      <c r="C680" s="26">
        <v>3</v>
      </c>
      <c r="D680" s="26">
        <v>2</v>
      </c>
      <c r="E680" s="170">
        <v>0</v>
      </c>
    </row>
    <row r="681" spans="1:5" x14ac:dyDescent="0.25">
      <c r="A681" s="169">
        <v>44593</v>
      </c>
      <c r="B681" t="s">
        <v>129</v>
      </c>
      <c r="C681" s="26">
        <v>1</v>
      </c>
      <c r="D681" s="26">
        <v>2</v>
      </c>
      <c r="E681" s="170">
        <v>0</v>
      </c>
    </row>
    <row r="682" spans="1:5" x14ac:dyDescent="0.25">
      <c r="A682" s="169">
        <v>44621</v>
      </c>
      <c r="B682" t="s">
        <v>129</v>
      </c>
      <c r="C682" s="26">
        <v>4</v>
      </c>
      <c r="D682" s="26">
        <v>2</v>
      </c>
      <c r="E682" s="170">
        <v>4</v>
      </c>
    </row>
    <row r="683" spans="1:5" x14ac:dyDescent="0.25">
      <c r="A683" s="169">
        <v>44652</v>
      </c>
      <c r="B683" t="s">
        <v>129</v>
      </c>
      <c r="C683" s="26">
        <v>3</v>
      </c>
      <c r="D683" s="26">
        <v>2</v>
      </c>
      <c r="E683" s="170">
        <v>1</v>
      </c>
    </row>
    <row r="684" spans="1:5" x14ac:dyDescent="0.25">
      <c r="A684" s="169">
        <v>44682</v>
      </c>
      <c r="B684" t="s">
        <v>129</v>
      </c>
      <c r="C684" s="26">
        <v>4</v>
      </c>
      <c r="D684" s="26">
        <v>2</v>
      </c>
      <c r="E684" s="170">
        <v>0</v>
      </c>
    </row>
    <row r="685" spans="1:5" x14ac:dyDescent="0.25">
      <c r="A685" s="169">
        <v>44713</v>
      </c>
      <c r="B685" t="s">
        <v>129</v>
      </c>
      <c r="C685" s="26">
        <v>2</v>
      </c>
      <c r="D685" s="26">
        <v>2</v>
      </c>
      <c r="E685" s="170">
        <v>1</v>
      </c>
    </row>
    <row r="686" spans="1:5" x14ac:dyDescent="0.25">
      <c r="A686" s="169">
        <v>44743</v>
      </c>
      <c r="B686" t="s">
        <v>129</v>
      </c>
      <c r="C686" s="26">
        <v>6</v>
      </c>
      <c r="D686" s="26">
        <v>2</v>
      </c>
      <c r="E686" s="170">
        <v>1</v>
      </c>
    </row>
    <row r="687" spans="1:5" x14ac:dyDescent="0.25">
      <c r="A687" s="169">
        <v>44774</v>
      </c>
      <c r="B687" t="s">
        <v>129</v>
      </c>
      <c r="C687" s="26">
        <v>5</v>
      </c>
      <c r="D687" s="26">
        <v>2</v>
      </c>
      <c r="E687" s="170">
        <v>0</v>
      </c>
    </row>
    <row r="688" spans="1:5" x14ac:dyDescent="0.25">
      <c r="A688" s="169">
        <v>44805</v>
      </c>
      <c r="B688" t="s">
        <v>129</v>
      </c>
      <c r="C688" s="26">
        <v>2</v>
      </c>
      <c r="D688" s="26">
        <v>2</v>
      </c>
      <c r="E688" s="170">
        <v>0</v>
      </c>
    </row>
    <row r="689" spans="1:5" x14ac:dyDescent="0.25">
      <c r="A689" s="169">
        <v>44835</v>
      </c>
      <c r="B689" t="s">
        <v>129</v>
      </c>
      <c r="C689" s="26">
        <v>0</v>
      </c>
      <c r="D689" s="26">
        <v>2</v>
      </c>
      <c r="E689" s="170">
        <v>0</v>
      </c>
    </row>
    <row r="690" spans="1:5" x14ac:dyDescent="0.25">
      <c r="A690" s="169">
        <v>44866</v>
      </c>
      <c r="B690" t="s">
        <v>129</v>
      </c>
      <c r="C690" s="26">
        <v>1</v>
      </c>
      <c r="D690" s="26">
        <v>2</v>
      </c>
      <c r="E690" s="170">
        <v>0</v>
      </c>
    </row>
    <row r="691" spans="1:5" x14ac:dyDescent="0.25">
      <c r="A691" s="169">
        <v>44896</v>
      </c>
      <c r="B691" t="s">
        <v>129</v>
      </c>
      <c r="C691" s="26">
        <v>3</v>
      </c>
      <c r="D691" s="26">
        <v>2</v>
      </c>
      <c r="E691" s="170">
        <v>0</v>
      </c>
    </row>
    <row r="692" spans="1:5" x14ac:dyDescent="0.25">
      <c r="A692" s="169">
        <v>44927</v>
      </c>
      <c r="B692" t="s">
        <v>129</v>
      </c>
      <c r="C692" s="26">
        <v>2</v>
      </c>
      <c r="D692" s="26">
        <v>2</v>
      </c>
      <c r="E692" s="170">
        <v>0</v>
      </c>
    </row>
    <row r="693" spans="1:5" x14ac:dyDescent="0.25">
      <c r="A693" s="169">
        <v>44958</v>
      </c>
      <c r="B693" t="s">
        <v>129</v>
      </c>
      <c r="C693" s="26">
        <v>1</v>
      </c>
      <c r="D693" s="26">
        <v>2</v>
      </c>
      <c r="E693" s="170">
        <v>1</v>
      </c>
    </row>
    <row r="694" spans="1:5" x14ac:dyDescent="0.25">
      <c r="A694" s="169">
        <v>44986</v>
      </c>
      <c r="B694" t="s">
        <v>129</v>
      </c>
      <c r="C694" s="26">
        <v>1</v>
      </c>
      <c r="D694" s="26">
        <v>2</v>
      </c>
      <c r="E694" s="170">
        <v>0</v>
      </c>
    </row>
    <row r="695" spans="1:5" x14ac:dyDescent="0.25">
      <c r="A695" s="169">
        <v>45017</v>
      </c>
      <c r="B695" t="s">
        <v>129</v>
      </c>
      <c r="C695" s="26">
        <v>1</v>
      </c>
      <c r="D695" s="26">
        <v>2</v>
      </c>
      <c r="E695" s="170">
        <v>0</v>
      </c>
    </row>
    <row r="696" spans="1:5" x14ac:dyDescent="0.25">
      <c r="A696" s="169">
        <v>45047</v>
      </c>
      <c r="B696" t="s">
        <v>129</v>
      </c>
      <c r="C696" s="26">
        <v>1</v>
      </c>
      <c r="D696" s="26">
        <v>2</v>
      </c>
      <c r="E696" s="170">
        <v>2</v>
      </c>
    </row>
    <row r="697" spans="1:5" x14ac:dyDescent="0.25">
      <c r="A697" s="169">
        <v>45078</v>
      </c>
      <c r="B697" t="s">
        <v>129</v>
      </c>
      <c r="C697" s="26">
        <v>0</v>
      </c>
      <c r="D697" s="26">
        <v>2</v>
      </c>
      <c r="E697" s="170">
        <v>0</v>
      </c>
    </row>
    <row r="698" spans="1:5" x14ac:dyDescent="0.25">
      <c r="A698" s="169">
        <v>45108</v>
      </c>
      <c r="B698" t="s">
        <v>129</v>
      </c>
      <c r="C698" s="26">
        <v>0</v>
      </c>
      <c r="D698" s="26">
        <v>2</v>
      </c>
      <c r="E698" s="170">
        <v>0</v>
      </c>
    </row>
    <row r="699" spans="1:5" x14ac:dyDescent="0.25">
      <c r="A699" s="169">
        <v>45139</v>
      </c>
      <c r="B699" t="s">
        <v>129</v>
      </c>
      <c r="C699" s="26">
        <v>3</v>
      </c>
      <c r="D699" s="26">
        <v>1</v>
      </c>
      <c r="E699" s="170">
        <v>0</v>
      </c>
    </row>
    <row r="700" spans="1:5" x14ac:dyDescent="0.25">
      <c r="A700" s="169">
        <v>45170</v>
      </c>
      <c r="B700" t="s">
        <v>129</v>
      </c>
      <c r="C700" s="26">
        <v>0</v>
      </c>
      <c r="D700" s="26">
        <v>0</v>
      </c>
      <c r="E700" s="170">
        <v>0</v>
      </c>
    </row>
    <row r="701" spans="1:5" x14ac:dyDescent="0.25">
      <c r="A701" s="169">
        <v>45200</v>
      </c>
      <c r="B701" t="s">
        <v>129</v>
      </c>
      <c r="C701" s="26">
        <v>0</v>
      </c>
      <c r="D701" s="26">
        <v>0</v>
      </c>
      <c r="E701" s="170">
        <v>0</v>
      </c>
    </row>
    <row r="702" spans="1:5" x14ac:dyDescent="0.25">
      <c r="A702" s="169">
        <v>45231</v>
      </c>
      <c r="B702" t="s">
        <v>129</v>
      </c>
      <c r="C702" s="26">
        <v>0</v>
      </c>
      <c r="D702" s="26">
        <v>0</v>
      </c>
      <c r="E702" s="170">
        <v>0</v>
      </c>
    </row>
    <row r="703" spans="1:5" x14ac:dyDescent="0.25">
      <c r="A703" s="169">
        <v>45261</v>
      </c>
      <c r="B703" t="s">
        <v>129</v>
      </c>
      <c r="C703" s="26">
        <v>1</v>
      </c>
      <c r="D703" s="26">
        <v>0</v>
      </c>
      <c r="E703" s="170">
        <v>0</v>
      </c>
    </row>
    <row r="704" spans="1:5" x14ac:dyDescent="0.25">
      <c r="A704" s="169">
        <v>45292</v>
      </c>
      <c r="B704" t="s">
        <v>129</v>
      </c>
      <c r="C704" s="26">
        <v>1</v>
      </c>
      <c r="D704" s="26">
        <v>0</v>
      </c>
      <c r="E704" s="170">
        <v>0</v>
      </c>
    </row>
    <row r="705" spans="1:5" x14ac:dyDescent="0.25">
      <c r="A705" s="169">
        <v>45323</v>
      </c>
      <c r="B705" t="s">
        <v>129</v>
      </c>
      <c r="C705" s="26">
        <v>1</v>
      </c>
      <c r="D705" s="26">
        <v>0</v>
      </c>
      <c r="E705" s="170">
        <v>0</v>
      </c>
    </row>
    <row r="706" spans="1:5" x14ac:dyDescent="0.25">
      <c r="A706" s="169">
        <v>45352</v>
      </c>
      <c r="B706" t="s">
        <v>129</v>
      </c>
      <c r="C706" s="26">
        <v>0</v>
      </c>
      <c r="D706" s="26">
        <v>0</v>
      </c>
      <c r="E706" s="170">
        <v>0</v>
      </c>
    </row>
    <row r="707" spans="1:5" x14ac:dyDescent="0.25">
      <c r="A707" s="169">
        <v>45383</v>
      </c>
      <c r="B707" t="s">
        <v>129</v>
      </c>
      <c r="C707" s="26">
        <v>2</v>
      </c>
      <c r="D707" s="26">
        <v>0</v>
      </c>
      <c r="E707" s="170">
        <v>4</v>
      </c>
    </row>
    <row r="708" spans="1:5" x14ac:dyDescent="0.25">
      <c r="A708" s="169">
        <v>45413</v>
      </c>
      <c r="B708" t="s">
        <v>129</v>
      </c>
      <c r="C708" s="26">
        <v>0</v>
      </c>
      <c r="D708" s="26">
        <v>0</v>
      </c>
      <c r="E708" s="170">
        <v>1</v>
      </c>
    </row>
    <row r="709" spans="1:5" x14ac:dyDescent="0.25">
      <c r="A709" s="169">
        <v>45444</v>
      </c>
      <c r="B709" t="s">
        <v>129</v>
      </c>
      <c r="C709" s="26">
        <v>0</v>
      </c>
      <c r="D709" s="26">
        <v>0</v>
      </c>
      <c r="E709" s="170">
        <v>0</v>
      </c>
    </row>
    <row r="710" spans="1:5" x14ac:dyDescent="0.25">
      <c r="A710" s="169">
        <v>45474</v>
      </c>
      <c r="B710" t="s">
        <v>129</v>
      </c>
      <c r="C710" s="26">
        <v>1</v>
      </c>
      <c r="D710" s="26">
        <v>0</v>
      </c>
      <c r="E710" s="170">
        <v>0</v>
      </c>
    </row>
    <row r="711" spans="1:5" x14ac:dyDescent="0.25">
      <c r="A711" s="169">
        <v>45505</v>
      </c>
      <c r="B711" t="s">
        <v>129</v>
      </c>
      <c r="C711" s="26">
        <v>2</v>
      </c>
      <c r="D711" s="26">
        <v>0</v>
      </c>
      <c r="E711" s="170">
        <v>0</v>
      </c>
    </row>
    <row r="712" spans="1:5" x14ac:dyDescent="0.25">
      <c r="A712" s="169">
        <v>45536</v>
      </c>
      <c r="B712" t="s">
        <v>129</v>
      </c>
      <c r="C712" s="26">
        <v>2</v>
      </c>
      <c r="D712" s="26">
        <v>0</v>
      </c>
      <c r="E712" s="170">
        <v>0</v>
      </c>
    </row>
    <row r="713" spans="1:5" x14ac:dyDescent="0.25">
      <c r="A713" s="169">
        <v>45566</v>
      </c>
      <c r="B713" t="s">
        <v>129</v>
      </c>
      <c r="C713" s="26">
        <v>2</v>
      </c>
      <c r="D713" s="26">
        <v>0</v>
      </c>
      <c r="E713" s="170">
        <v>0</v>
      </c>
    </row>
    <row r="714" spans="1:5" x14ac:dyDescent="0.25">
      <c r="A714" s="169">
        <v>45597</v>
      </c>
      <c r="B714" t="s">
        <v>129</v>
      </c>
      <c r="C714" s="26">
        <v>0</v>
      </c>
      <c r="D714" s="26">
        <v>0</v>
      </c>
      <c r="E714" s="170">
        <v>0</v>
      </c>
    </row>
    <row r="715" spans="1:5" x14ac:dyDescent="0.25">
      <c r="A715" s="169">
        <v>45627</v>
      </c>
      <c r="B715" t="s">
        <v>129</v>
      </c>
      <c r="C715" s="26">
        <v>0</v>
      </c>
      <c r="D715" s="26">
        <v>0</v>
      </c>
      <c r="E715" s="170">
        <v>0</v>
      </c>
    </row>
    <row r="716" spans="1:5" x14ac:dyDescent="0.25">
      <c r="A716" s="169">
        <v>45658</v>
      </c>
      <c r="B716" t="s">
        <v>129</v>
      </c>
      <c r="C716" s="26">
        <v>0</v>
      </c>
      <c r="D716" s="26">
        <v>0</v>
      </c>
      <c r="E716" s="170">
        <v>0</v>
      </c>
    </row>
    <row r="717" spans="1:5" x14ac:dyDescent="0.25">
      <c r="A717" s="169">
        <v>45689</v>
      </c>
      <c r="B717" t="s">
        <v>129</v>
      </c>
      <c r="C717" s="26">
        <v>1</v>
      </c>
      <c r="D717" s="26">
        <v>0</v>
      </c>
      <c r="E717" s="170">
        <v>0</v>
      </c>
    </row>
    <row r="718" spans="1:5" x14ac:dyDescent="0.25">
      <c r="A718" s="169">
        <v>45717</v>
      </c>
      <c r="B718" t="s">
        <v>129</v>
      </c>
      <c r="C718" s="26">
        <v>0</v>
      </c>
      <c r="D718" s="26">
        <v>0</v>
      </c>
      <c r="E718" s="170">
        <v>0</v>
      </c>
    </row>
    <row r="719" spans="1:5" x14ac:dyDescent="0.25">
      <c r="A719" s="169">
        <v>45748</v>
      </c>
      <c r="B719" t="s">
        <v>129</v>
      </c>
      <c r="C719" s="26">
        <v>0</v>
      </c>
      <c r="D719" s="26">
        <v>0</v>
      </c>
      <c r="E719" s="170">
        <v>0</v>
      </c>
    </row>
    <row r="720" spans="1:5" x14ac:dyDescent="0.25">
      <c r="A720" s="169">
        <v>45778</v>
      </c>
      <c r="B720" t="s">
        <v>129</v>
      </c>
      <c r="C720" s="26">
        <v>1</v>
      </c>
      <c r="D720" s="26">
        <v>0</v>
      </c>
      <c r="E720" s="170">
        <v>0</v>
      </c>
    </row>
    <row r="721" spans="1:5" x14ac:dyDescent="0.25">
      <c r="A721" s="169">
        <v>45809</v>
      </c>
      <c r="B721" t="s">
        <v>129</v>
      </c>
      <c r="C721" s="26">
        <v>0</v>
      </c>
      <c r="D721" s="26">
        <v>0</v>
      </c>
      <c r="E721" s="170">
        <v>0</v>
      </c>
    </row>
    <row r="722" spans="1:5" x14ac:dyDescent="0.25">
      <c r="A722" s="169">
        <v>43101</v>
      </c>
      <c r="B722" t="s">
        <v>130</v>
      </c>
      <c r="C722" s="26"/>
      <c r="D722" s="26"/>
      <c r="E722" s="170"/>
    </row>
    <row r="723" spans="1:5" x14ac:dyDescent="0.25">
      <c r="A723" s="169">
        <v>43132</v>
      </c>
      <c r="B723" t="s">
        <v>130</v>
      </c>
      <c r="C723" s="26"/>
      <c r="D723" s="26"/>
      <c r="E723" s="170"/>
    </row>
    <row r="724" spans="1:5" x14ac:dyDescent="0.25">
      <c r="A724" s="169">
        <v>43160</v>
      </c>
      <c r="B724" t="s">
        <v>130</v>
      </c>
      <c r="C724" s="26"/>
      <c r="D724" s="26"/>
      <c r="E724" s="170"/>
    </row>
    <row r="725" spans="1:5" x14ac:dyDescent="0.25">
      <c r="A725" s="169">
        <v>43191</v>
      </c>
      <c r="B725" t="s">
        <v>130</v>
      </c>
      <c r="C725" s="26"/>
      <c r="D725" s="26"/>
      <c r="E725" s="170"/>
    </row>
    <row r="726" spans="1:5" x14ac:dyDescent="0.25">
      <c r="A726" s="169">
        <v>43221</v>
      </c>
      <c r="B726" t="s">
        <v>130</v>
      </c>
      <c r="C726" s="26"/>
      <c r="D726" s="26"/>
      <c r="E726" s="170"/>
    </row>
    <row r="727" spans="1:5" x14ac:dyDescent="0.25">
      <c r="A727" s="169">
        <v>43252</v>
      </c>
      <c r="B727" t="s">
        <v>130</v>
      </c>
      <c r="C727" s="26"/>
      <c r="D727" s="26"/>
      <c r="E727" s="170"/>
    </row>
    <row r="728" spans="1:5" x14ac:dyDescent="0.25">
      <c r="A728" s="169">
        <v>43282</v>
      </c>
      <c r="B728" t="s">
        <v>130</v>
      </c>
      <c r="C728" s="26"/>
      <c r="D728" s="26"/>
      <c r="E728" s="170"/>
    </row>
    <row r="729" spans="1:5" x14ac:dyDescent="0.25">
      <c r="A729" s="169">
        <v>43313</v>
      </c>
      <c r="B729" t="s">
        <v>130</v>
      </c>
      <c r="C729" s="26"/>
      <c r="D729" s="26"/>
      <c r="E729" s="170"/>
    </row>
    <row r="730" spans="1:5" x14ac:dyDescent="0.25">
      <c r="A730" s="169">
        <v>43344</v>
      </c>
      <c r="B730" t="s">
        <v>130</v>
      </c>
      <c r="C730" s="26"/>
      <c r="D730" s="26"/>
      <c r="E730" s="170"/>
    </row>
    <row r="731" spans="1:5" x14ac:dyDescent="0.25">
      <c r="A731" s="169">
        <v>43374</v>
      </c>
      <c r="B731" t="s">
        <v>130</v>
      </c>
      <c r="C731" s="26"/>
      <c r="D731" s="26"/>
      <c r="E731" s="170"/>
    </row>
    <row r="732" spans="1:5" x14ac:dyDescent="0.25">
      <c r="A732" s="169">
        <v>43405</v>
      </c>
      <c r="B732" t="s">
        <v>130</v>
      </c>
      <c r="C732" s="26"/>
      <c r="D732" s="26"/>
      <c r="E732" s="170"/>
    </row>
    <row r="733" spans="1:5" x14ac:dyDescent="0.25">
      <c r="A733" s="169">
        <v>43435</v>
      </c>
      <c r="B733" t="s">
        <v>130</v>
      </c>
      <c r="C733" s="26"/>
      <c r="D733" s="26"/>
      <c r="E733" s="170"/>
    </row>
    <row r="734" spans="1:5" x14ac:dyDescent="0.25">
      <c r="A734" s="169">
        <v>43466</v>
      </c>
      <c r="B734" t="s">
        <v>130</v>
      </c>
      <c r="C734" s="26"/>
      <c r="D734" s="26"/>
      <c r="E734" s="170"/>
    </row>
    <row r="735" spans="1:5" x14ac:dyDescent="0.25">
      <c r="A735" s="169">
        <v>43497</v>
      </c>
      <c r="B735" t="s">
        <v>130</v>
      </c>
      <c r="C735" s="26"/>
      <c r="D735" s="26"/>
      <c r="E735" s="170"/>
    </row>
    <row r="736" spans="1:5" x14ac:dyDescent="0.25">
      <c r="A736" s="169">
        <v>43525</v>
      </c>
      <c r="B736" t="s">
        <v>130</v>
      </c>
      <c r="C736" s="26"/>
      <c r="D736" s="26"/>
      <c r="E736" s="170"/>
    </row>
    <row r="737" spans="1:5" x14ac:dyDescent="0.25">
      <c r="A737" s="169">
        <v>43556</v>
      </c>
      <c r="B737" t="s">
        <v>130</v>
      </c>
      <c r="C737" s="26"/>
      <c r="D737" s="26"/>
      <c r="E737" s="170"/>
    </row>
    <row r="738" spans="1:5" x14ac:dyDescent="0.25">
      <c r="A738" s="169">
        <v>43586</v>
      </c>
      <c r="B738" t="s">
        <v>130</v>
      </c>
      <c r="C738" s="26"/>
      <c r="D738" s="26"/>
      <c r="E738" s="170"/>
    </row>
    <row r="739" spans="1:5" x14ac:dyDescent="0.25">
      <c r="A739" s="169">
        <v>43617</v>
      </c>
      <c r="B739" t="s">
        <v>130</v>
      </c>
      <c r="C739" s="26"/>
      <c r="D739" s="26"/>
      <c r="E739" s="170"/>
    </row>
    <row r="740" spans="1:5" x14ac:dyDescent="0.25">
      <c r="A740" s="169">
        <v>43647</v>
      </c>
      <c r="B740" t="s">
        <v>130</v>
      </c>
      <c r="C740" s="26"/>
      <c r="D740" s="26"/>
      <c r="E740" s="170"/>
    </row>
    <row r="741" spans="1:5" x14ac:dyDescent="0.25">
      <c r="A741" s="169">
        <v>43678</v>
      </c>
      <c r="B741" t="s">
        <v>130</v>
      </c>
      <c r="C741" s="26"/>
      <c r="D741" s="26"/>
      <c r="E741" s="170"/>
    </row>
    <row r="742" spans="1:5" x14ac:dyDescent="0.25">
      <c r="A742" s="169">
        <v>43709</v>
      </c>
      <c r="B742" t="s">
        <v>130</v>
      </c>
      <c r="C742" s="26"/>
      <c r="D742" s="26"/>
      <c r="E742" s="170"/>
    </row>
    <row r="743" spans="1:5" x14ac:dyDescent="0.25">
      <c r="A743" s="169">
        <v>43739</v>
      </c>
      <c r="B743" t="s">
        <v>130</v>
      </c>
      <c r="C743" s="26"/>
      <c r="D743" s="26"/>
      <c r="E743" s="170"/>
    </row>
    <row r="744" spans="1:5" x14ac:dyDescent="0.25">
      <c r="A744" s="169">
        <v>43770</v>
      </c>
      <c r="B744" t="s">
        <v>130</v>
      </c>
      <c r="C744" s="26"/>
      <c r="D744" s="26"/>
      <c r="E744" s="170"/>
    </row>
    <row r="745" spans="1:5" x14ac:dyDescent="0.25">
      <c r="A745" s="169">
        <v>43800</v>
      </c>
      <c r="B745" t="s">
        <v>130</v>
      </c>
      <c r="C745" s="26"/>
      <c r="D745" s="26"/>
      <c r="E745" s="170"/>
    </row>
    <row r="746" spans="1:5" x14ac:dyDescent="0.25">
      <c r="A746" s="169">
        <v>43831</v>
      </c>
      <c r="B746" t="s">
        <v>130</v>
      </c>
      <c r="C746" s="26"/>
      <c r="D746" s="26"/>
      <c r="E746" s="170"/>
    </row>
    <row r="747" spans="1:5" x14ac:dyDescent="0.25">
      <c r="A747" s="169">
        <v>43862</v>
      </c>
      <c r="B747" t="s">
        <v>130</v>
      </c>
      <c r="C747" s="26"/>
      <c r="D747" s="26"/>
      <c r="E747" s="170"/>
    </row>
    <row r="748" spans="1:5" x14ac:dyDescent="0.25">
      <c r="A748" s="169">
        <v>43891</v>
      </c>
      <c r="B748" t="s">
        <v>130</v>
      </c>
      <c r="C748" s="26"/>
      <c r="D748" s="26"/>
      <c r="E748" s="170"/>
    </row>
    <row r="749" spans="1:5" x14ac:dyDescent="0.25">
      <c r="A749" s="169">
        <v>43922</v>
      </c>
      <c r="B749" t="s">
        <v>130</v>
      </c>
      <c r="C749" s="26"/>
      <c r="D749" s="26"/>
      <c r="E749" s="170"/>
    </row>
    <row r="750" spans="1:5" x14ac:dyDescent="0.25">
      <c r="A750" s="169">
        <v>43952</v>
      </c>
      <c r="B750" t="s">
        <v>130</v>
      </c>
      <c r="C750" s="26"/>
      <c r="D750" s="26"/>
      <c r="E750" s="170"/>
    </row>
    <row r="751" spans="1:5" x14ac:dyDescent="0.25">
      <c r="A751" s="169">
        <v>43983</v>
      </c>
      <c r="B751" t="s">
        <v>130</v>
      </c>
      <c r="C751" s="26"/>
      <c r="D751" s="26"/>
      <c r="E751" s="170"/>
    </row>
    <row r="752" spans="1:5" x14ac:dyDescent="0.25">
      <c r="A752" s="169">
        <v>44013</v>
      </c>
      <c r="B752" t="s">
        <v>130</v>
      </c>
      <c r="C752" s="26"/>
      <c r="D752" s="26"/>
      <c r="E752" s="170"/>
    </row>
    <row r="753" spans="1:5" x14ac:dyDescent="0.25">
      <c r="A753" s="169">
        <v>44044</v>
      </c>
      <c r="B753" t="s">
        <v>130</v>
      </c>
      <c r="C753" s="26"/>
      <c r="D753" s="26"/>
      <c r="E753" s="170"/>
    </row>
    <row r="754" spans="1:5" x14ac:dyDescent="0.25">
      <c r="A754" s="169">
        <v>44075</v>
      </c>
      <c r="B754" t="s">
        <v>130</v>
      </c>
      <c r="C754" s="26"/>
      <c r="D754" s="26"/>
      <c r="E754" s="170"/>
    </row>
    <row r="755" spans="1:5" x14ac:dyDescent="0.25">
      <c r="A755" s="169">
        <v>44105</v>
      </c>
      <c r="B755" t="s">
        <v>130</v>
      </c>
      <c r="C755" s="26"/>
      <c r="D755" s="26"/>
      <c r="E755" s="170"/>
    </row>
    <row r="756" spans="1:5" x14ac:dyDescent="0.25">
      <c r="A756" s="169">
        <v>44136</v>
      </c>
      <c r="B756" t="s">
        <v>130</v>
      </c>
      <c r="C756" s="26"/>
      <c r="D756" s="26"/>
      <c r="E756" s="170"/>
    </row>
    <row r="757" spans="1:5" x14ac:dyDescent="0.25">
      <c r="A757" s="169">
        <v>44166</v>
      </c>
      <c r="B757" t="s">
        <v>130</v>
      </c>
      <c r="C757" s="26"/>
      <c r="D757" s="26"/>
      <c r="E757" s="170"/>
    </row>
    <row r="758" spans="1:5" x14ac:dyDescent="0.25">
      <c r="A758" s="169">
        <v>44197</v>
      </c>
      <c r="B758" t="s">
        <v>130</v>
      </c>
      <c r="C758" s="26"/>
      <c r="D758" s="26"/>
      <c r="E758" s="170"/>
    </row>
    <row r="759" spans="1:5" x14ac:dyDescent="0.25">
      <c r="A759" s="169">
        <v>44228</v>
      </c>
      <c r="B759" t="s">
        <v>130</v>
      </c>
      <c r="C759" s="26"/>
      <c r="D759" s="26"/>
      <c r="E759" s="170"/>
    </row>
    <row r="760" spans="1:5" x14ac:dyDescent="0.25">
      <c r="A760" s="169">
        <v>44256</v>
      </c>
      <c r="B760" t="s">
        <v>130</v>
      </c>
      <c r="C760" s="26"/>
      <c r="D760" s="26"/>
      <c r="E760" s="170"/>
    </row>
    <row r="761" spans="1:5" x14ac:dyDescent="0.25">
      <c r="A761" s="169">
        <v>44287</v>
      </c>
      <c r="B761" t="s">
        <v>130</v>
      </c>
      <c r="C761" s="26"/>
      <c r="D761" s="26"/>
      <c r="E761" s="170"/>
    </row>
    <row r="762" spans="1:5" x14ac:dyDescent="0.25">
      <c r="A762" s="169">
        <v>44317</v>
      </c>
      <c r="B762" t="s">
        <v>130</v>
      </c>
      <c r="C762" s="26"/>
      <c r="D762" s="26"/>
      <c r="E762" s="170"/>
    </row>
    <row r="763" spans="1:5" x14ac:dyDescent="0.25">
      <c r="A763" s="169">
        <v>44348</v>
      </c>
      <c r="B763" t="s">
        <v>130</v>
      </c>
      <c r="C763" s="26"/>
      <c r="D763" s="26"/>
      <c r="E763" s="170"/>
    </row>
    <row r="764" spans="1:5" x14ac:dyDescent="0.25">
      <c r="A764" s="169">
        <v>44378</v>
      </c>
      <c r="B764" t="s">
        <v>130</v>
      </c>
      <c r="C764" s="26">
        <v>9</v>
      </c>
      <c r="D764" s="26">
        <v>10</v>
      </c>
      <c r="E764" s="170">
        <v>0</v>
      </c>
    </row>
    <row r="765" spans="1:5" x14ac:dyDescent="0.25">
      <c r="A765" s="169">
        <v>44409</v>
      </c>
      <c r="B765" t="s">
        <v>130</v>
      </c>
      <c r="C765" s="26">
        <v>14</v>
      </c>
      <c r="D765" s="26">
        <v>10</v>
      </c>
      <c r="E765" s="170">
        <v>0</v>
      </c>
    </row>
    <row r="766" spans="1:5" x14ac:dyDescent="0.25">
      <c r="A766" s="169">
        <v>44440</v>
      </c>
      <c r="B766" t="s">
        <v>130</v>
      </c>
      <c r="C766" s="26">
        <v>15</v>
      </c>
      <c r="D766" s="26">
        <v>10</v>
      </c>
      <c r="E766" s="170">
        <v>0</v>
      </c>
    </row>
    <row r="767" spans="1:5" x14ac:dyDescent="0.25">
      <c r="A767" s="169">
        <v>44470</v>
      </c>
      <c r="B767" t="s">
        <v>130</v>
      </c>
      <c r="C767" s="26">
        <v>8</v>
      </c>
      <c r="D767" s="26">
        <v>10</v>
      </c>
      <c r="E767" s="170">
        <v>0</v>
      </c>
    </row>
    <row r="768" spans="1:5" x14ac:dyDescent="0.25">
      <c r="A768" s="169">
        <v>44501</v>
      </c>
      <c r="B768" t="s">
        <v>130</v>
      </c>
      <c r="C768" s="26">
        <v>15</v>
      </c>
      <c r="D768" s="26">
        <v>10</v>
      </c>
      <c r="E768" s="170">
        <v>0</v>
      </c>
    </row>
    <row r="769" spans="1:5" x14ac:dyDescent="0.25">
      <c r="A769" s="169">
        <v>44531</v>
      </c>
      <c r="B769" t="s">
        <v>130</v>
      </c>
      <c r="C769" s="26">
        <v>8</v>
      </c>
      <c r="D769" s="26">
        <v>10</v>
      </c>
      <c r="E769" s="170">
        <v>0</v>
      </c>
    </row>
    <row r="770" spans="1:5" x14ac:dyDescent="0.25">
      <c r="A770" s="169">
        <v>44562</v>
      </c>
      <c r="B770" t="s">
        <v>130</v>
      </c>
      <c r="C770" s="26">
        <v>5</v>
      </c>
      <c r="D770" s="26">
        <v>10</v>
      </c>
      <c r="E770" s="170">
        <v>0</v>
      </c>
    </row>
    <row r="771" spans="1:5" x14ac:dyDescent="0.25">
      <c r="A771" s="169">
        <v>44593</v>
      </c>
      <c r="B771" t="s">
        <v>130</v>
      </c>
      <c r="C771" s="26">
        <v>11</v>
      </c>
      <c r="D771" s="26">
        <v>10</v>
      </c>
      <c r="E771" s="170">
        <v>0</v>
      </c>
    </row>
    <row r="772" spans="1:5" x14ac:dyDescent="0.25">
      <c r="A772" s="169">
        <v>44621</v>
      </c>
      <c r="B772" t="s">
        <v>130</v>
      </c>
      <c r="C772" s="26">
        <v>10</v>
      </c>
      <c r="D772" s="26">
        <v>10</v>
      </c>
      <c r="E772" s="170">
        <v>0</v>
      </c>
    </row>
    <row r="773" spans="1:5" x14ac:dyDescent="0.25">
      <c r="A773" s="169">
        <v>44652</v>
      </c>
      <c r="B773" t="s">
        <v>130</v>
      </c>
      <c r="C773" s="26">
        <v>6</v>
      </c>
      <c r="D773" s="26">
        <v>10</v>
      </c>
      <c r="E773" s="170">
        <v>2</v>
      </c>
    </row>
    <row r="774" spans="1:5" x14ac:dyDescent="0.25">
      <c r="A774" s="169">
        <v>44682</v>
      </c>
      <c r="B774" t="s">
        <v>130</v>
      </c>
      <c r="C774" s="26">
        <v>12</v>
      </c>
      <c r="D774" s="26">
        <v>10</v>
      </c>
      <c r="E774" s="170">
        <v>0</v>
      </c>
    </row>
    <row r="775" spans="1:5" x14ac:dyDescent="0.25">
      <c r="A775" s="169">
        <v>44713</v>
      </c>
      <c r="B775" t="s">
        <v>130</v>
      </c>
      <c r="C775" s="26">
        <v>23</v>
      </c>
      <c r="D775" s="26">
        <v>10</v>
      </c>
      <c r="E775" s="170">
        <v>0</v>
      </c>
    </row>
    <row r="776" spans="1:5" x14ac:dyDescent="0.25">
      <c r="A776" s="169">
        <v>44743</v>
      </c>
      <c r="B776" t="s">
        <v>130</v>
      </c>
      <c r="C776" s="26">
        <v>9</v>
      </c>
      <c r="D776" s="26">
        <v>10</v>
      </c>
      <c r="E776" s="170">
        <v>2</v>
      </c>
    </row>
    <row r="777" spans="1:5" x14ac:dyDescent="0.25">
      <c r="A777" s="169">
        <v>44774</v>
      </c>
      <c r="B777" t="s">
        <v>130</v>
      </c>
      <c r="C777" s="26">
        <v>7</v>
      </c>
      <c r="D777" s="26">
        <v>10</v>
      </c>
      <c r="E777" s="170">
        <v>0</v>
      </c>
    </row>
    <row r="778" spans="1:5" x14ac:dyDescent="0.25">
      <c r="A778" s="169">
        <v>44805</v>
      </c>
      <c r="B778" t="s">
        <v>130</v>
      </c>
      <c r="C778" s="26">
        <v>4</v>
      </c>
      <c r="D778" s="26">
        <v>10</v>
      </c>
      <c r="E778" s="170">
        <v>0</v>
      </c>
    </row>
    <row r="779" spans="1:5" x14ac:dyDescent="0.25">
      <c r="A779" s="169">
        <v>44835</v>
      </c>
      <c r="B779" t="s">
        <v>130</v>
      </c>
      <c r="C779" s="26">
        <v>8</v>
      </c>
      <c r="D779" s="26">
        <v>10</v>
      </c>
      <c r="E779" s="170">
        <v>0</v>
      </c>
    </row>
    <row r="780" spans="1:5" x14ac:dyDescent="0.25">
      <c r="A780" s="169">
        <v>44866</v>
      </c>
      <c r="B780" t="s">
        <v>130</v>
      </c>
      <c r="C780" s="26">
        <v>12</v>
      </c>
      <c r="D780" s="26">
        <v>7</v>
      </c>
      <c r="E780" s="170">
        <v>0</v>
      </c>
    </row>
    <row r="781" spans="1:5" x14ac:dyDescent="0.25">
      <c r="A781" s="169">
        <v>44896</v>
      </c>
      <c r="B781" t="s">
        <v>130</v>
      </c>
      <c r="C781" s="26">
        <v>11</v>
      </c>
      <c r="D781" s="26">
        <v>7</v>
      </c>
      <c r="E781" s="170">
        <v>2</v>
      </c>
    </row>
    <row r="782" spans="1:5" x14ac:dyDescent="0.25">
      <c r="A782" s="169">
        <v>44927</v>
      </c>
      <c r="B782" t="s">
        <v>130</v>
      </c>
      <c r="C782" s="26">
        <v>4</v>
      </c>
      <c r="D782" s="26">
        <v>7</v>
      </c>
      <c r="E782" s="170">
        <v>0</v>
      </c>
    </row>
    <row r="783" spans="1:5" x14ac:dyDescent="0.25">
      <c r="A783" s="169">
        <v>44958</v>
      </c>
      <c r="B783" t="s">
        <v>130</v>
      </c>
      <c r="C783" s="26">
        <v>3</v>
      </c>
      <c r="D783" s="26">
        <v>7</v>
      </c>
      <c r="E783" s="170">
        <v>1</v>
      </c>
    </row>
    <row r="784" spans="1:5" x14ac:dyDescent="0.25">
      <c r="A784" s="169">
        <v>44986</v>
      </c>
      <c r="B784" t="s">
        <v>130</v>
      </c>
      <c r="C784" s="26">
        <v>3</v>
      </c>
      <c r="D784" s="26">
        <v>7</v>
      </c>
      <c r="E784" s="170">
        <v>0</v>
      </c>
    </row>
    <row r="785" spans="1:5" x14ac:dyDescent="0.25">
      <c r="A785" s="169">
        <v>45017</v>
      </c>
      <c r="B785" t="s">
        <v>130</v>
      </c>
      <c r="C785" s="26">
        <v>6</v>
      </c>
      <c r="D785" s="26">
        <v>7</v>
      </c>
      <c r="E785" s="170">
        <v>0</v>
      </c>
    </row>
    <row r="786" spans="1:5" x14ac:dyDescent="0.25">
      <c r="A786" s="169">
        <v>45047</v>
      </c>
      <c r="B786" t="s">
        <v>130</v>
      </c>
      <c r="C786" s="26">
        <v>5</v>
      </c>
      <c r="D786" s="26">
        <v>7</v>
      </c>
      <c r="E786" s="170">
        <v>1</v>
      </c>
    </row>
    <row r="787" spans="1:5" x14ac:dyDescent="0.25">
      <c r="A787" s="169">
        <v>45078</v>
      </c>
      <c r="B787" t="s">
        <v>130</v>
      </c>
      <c r="C787" s="26">
        <v>2</v>
      </c>
      <c r="D787" s="26">
        <v>7</v>
      </c>
      <c r="E787" s="170">
        <v>2</v>
      </c>
    </row>
    <row r="788" spans="1:5" x14ac:dyDescent="0.25">
      <c r="A788" s="169">
        <v>45108</v>
      </c>
      <c r="B788" t="s">
        <v>130</v>
      </c>
      <c r="C788" s="26">
        <v>5</v>
      </c>
      <c r="D788" s="26">
        <v>7</v>
      </c>
      <c r="E788" s="170">
        <v>2</v>
      </c>
    </row>
    <row r="789" spans="1:5" x14ac:dyDescent="0.25">
      <c r="A789" s="169">
        <v>45139</v>
      </c>
      <c r="B789" t="s">
        <v>130</v>
      </c>
      <c r="C789" s="26">
        <v>3</v>
      </c>
      <c r="D789" s="26">
        <v>7</v>
      </c>
      <c r="E789" s="170">
        <v>0</v>
      </c>
    </row>
    <row r="790" spans="1:5" x14ac:dyDescent="0.25">
      <c r="A790" s="169">
        <v>45170</v>
      </c>
      <c r="B790" t="s">
        <v>130</v>
      </c>
      <c r="C790" s="26">
        <v>1</v>
      </c>
      <c r="D790" s="26">
        <v>7</v>
      </c>
      <c r="E790" s="170">
        <v>2</v>
      </c>
    </row>
    <row r="791" spans="1:5" x14ac:dyDescent="0.25">
      <c r="A791" s="169">
        <v>45200</v>
      </c>
      <c r="B791" t="s">
        <v>130</v>
      </c>
      <c r="C791" s="26">
        <v>1</v>
      </c>
      <c r="D791" s="26">
        <v>7</v>
      </c>
      <c r="E791" s="170">
        <v>0</v>
      </c>
    </row>
    <row r="792" spans="1:5" x14ac:dyDescent="0.25">
      <c r="A792" s="169">
        <v>45231</v>
      </c>
      <c r="B792" t="s">
        <v>130</v>
      </c>
      <c r="C792" s="26">
        <v>1</v>
      </c>
      <c r="D792" s="26">
        <v>7</v>
      </c>
      <c r="E792" s="170">
        <v>0</v>
      </c>
    </row>
    <row r="793" spans="1:5" x14ac:dyDescent="0.25">
      <c r="A793" s="169">
        <v>45261</v>
      </c>
      <c r="B793" t="s">
        <v>130</v>
      </c>
      <c r="C793" s="26">
        <v>2</v>
      </c>
      <c r="D793" s="26">
        <v>7</v>
      </c>
      <c r="E793" s="170">
        <v>0</v>
      </c>
    </row>
    <row r="794" spans="1:5" x14ac:dyDescent="0.25">
      <c r="A794" s="169">
        <v>45292</v>
      </c>
      <c r="B794" t="s">
        <v>130</v>
      </c>
      <c r="C794" s="26">
        <v>8</v>
      </c>
      <c r="D794" s="26">
        <v>7</v>
      </c>
      <c r="E794" s="170">
        <v>0</v>
      </c>
    </row>
    <row r="795" spans="1:5" x14ac:dyDescent="0.25">
      <c r="A795" s="169">
        <v>45323</v>
      </c>
      <c r="B795" t="s">
        <v>130</v>
      </c>
      <c r="C795" s="26">
        <v>8</v>
      </c>
      <c r="D795" s="26">
        <v>7</v>
      </c>
      <c r="E795" s="170">
        <v>2</v>
      </c>
    </row>
    <row r="796" spans="1:5" x14ac:dyDescent="0.25">
      <c r="A796" s="169">
        <v>45352</v>
      </c>
      <c r="B796" t="s">
        <v>130</v>
      </c>
      <c r="C796" s="26">
        <v>4</v>
      </c>
      <c r="D796" s="26">
        <v>7</v>
      </c>
      <c r="E796" s="170">
        <v>0</v>
      </c>
    </row>
    <row r="797" spans="1:5" x14ac:dyDescent="0.25">
      <c r="A797" s="169">
        <v>45383</v>
      </c>
      <c r="B797" t="s">
        <v>130</v>
      </c>
      <c r="C797" s="26">
        <v>8</v>
      </c>
      <c r="D797" s="26">
        <v>7</v>
      </c>
      <c r="E797" s="170">
        <v>0</v>
      </c>
    </row>
    <row r="798" spans="1:5" x14ac:dyDescent="0.25">
      <c r="A798" s="169">
        <v>45413</v>
      </c>
      <c r="B798" t="s">
        <v>130</v>
      </c>
      <c r="C798" s="26">
        <v>3</v>
      </c>
      <c r="D798" s="26">
        <v>7</v>
      </c>
      <c r="E798" s="170">
        <v>1</v>
      </c>
    </row>
    <row r="799" spans="1:5" x14ac:dyDescent="0.25">
      <c r="A799" s="169">
        <v>45444</v>
      </c>
      <c r="B799" t="s">
        <v>130</v>
      </c>
      <c r="C799" s="26">
        <v>8</v>
      </c>
      <c r="D799" s="26">
        <v>7</v>
      </c>
      <c r="E799" s="170">
        <v>0</v>
      </c>
    </row>
    <row r="800" spans="1:5" x14ac:dyDescent="0.25">
      <c r="A800" s="169">
        <v>45474</v>
      </c>
      <c r="B800" t="s">
        <v>130</v>
      </c>
      <c r="C800" s="26">
        <v>4</v>
      </c>
      <c r="D800" s="26">
        <v>6</v>
      </c>
      <c r="E800" s="170">
        <v>0</v>
      </c>
    </row>
    <row r="801" spans="1:5" x14ac:dyDescent="0.25">
      <c r="A801" s="169">
        <v>45505</v>
      </c>
      <c r="B801" t="s">
        <v>130</v>
      </c>
      <c r="C801" s="26">
        <v>1</v>
      </c>
      <c r="D801" s="26">
        <v>2</v>
      </c>
      <c r="E801" s="170">
        <v>3</v>
      </c>
    </row>
    <row r="802" spans="1:5" x14ac:dyDescent="0.25">
      <c r="A802" s="169">
        <v>45536</v>
      </c>
      <c r="B802" t="s">
        <v>130</v>
      </c>
      <c r="C802" s="26">
        <v>6</v>
      </c>
      <c r="D802" s="26">
        <v>2</v>
      </c>
      <c r="E802" s="170">
        <v>0</v>
      </c>
    </row>
    <row r="803" spans="1:5" x14ac:dyDescent="0.25">
      <c r="A803" s="169">
        <v>45566</v>
      </c>
      <c r="B803" t="s">
        <v>130</v>
      </c>
      <c r="C803" s="26">
        <v>3</v>
      </c>
      <c r="D803" s="26">
        <v>2</v>
      </c>
      <c r="E803" s="170">
        <v>0</v>
      </c>
    </row>
    <row r="804" spans="1:5" x14ac:dyDescent="0.25">
      <c r="A804" s="169">
        <v>45597</v>
      </c>
      <c r="B804" t="s">
        <v>130</v>
      </c>
      <c r="C804" s="26">
        <v>2</v>
      </c>
      <c r="D804" s="26">
        <v>2</v>
      </c>
      <c r="E804" s="170">
        <v>0</v>
      </c>
    </row>
    <row r="805" spans="1:5" x14ac:dyDescent="0.25">
      <c r="A805" s="169">
        <v>45627</v>
      </c>
      <c r="B805" t="s">
        <v>130</v>
      </c>
      <c r="C805" s="26">
        <v>3</v>
      </c>
      <c r="D805" s="26">
        <v>2</v>
      </c>
      <c r="E805" s="170">
        <v>1</v>
      </c>
    </row>
    <row r="806" spans="1:5" x14ac:dyDescent="0.25">
      <c r="A806" s="169">
        <v>45658</v>
      </c>
      <c r="B806" t="s">
        <v>130</v>
      </c>
      <c r="C806" s="26">
        <v>1</v>
      </c>
      <c r="D806" s="26">
        <v>5</v>
      </c>
      <c r="E806" s="170">
        <v>1</v>
      </c>
    </row>
    <row r="807" spans="1:5" x14ac:dyDescent="0.25">
      <c r="A807" s="169">
        <v>45689</v>
      </c>
      <c r="B807" t="s">
        <v>130</v>
      </c>
      <c r="C807" s="26">
        <v>2</v>
      </c>
      <c r="D807" s="26">
        <v>5</v>
      </c>
      <c r="E807" s="170">
        <v>1</v>
      </c>
    </row>
    <row r="808" spans="1:5" x14ac:dyDescent="0.25">
      <c r="A808" s="169">
        <v>45717</v>
      </c>
      <c r="B808" t="s">
        <v>130</v>
      </c>
      <c r="C808" s="26">
        <v>5</v>
      </c>
      <c r="D808" s="26">
        <v>7</v>
      </c>
      <c r="E808" s="170">
        <v>0</v>
      </c>
    </row>
    <row r="809" spans="1:5" x14ac:dyDescent="0.25">
      <c r="A809" s="169">
        <v>45748</v>
      </c>
      <c r="B809" t="s">
        <v>130</v>
      </c>
      <c r="C809" s="26">
        <v>5</v>
      </c>
      <c r="D809" s="26">
        <v>5</v>
      </c>
      <c r="E809" s="170">
        <v>1</v>
      </c>
    </row>
    <row r="810" spans="1:5" x14ac:dyDescent="0.25">
      <c r="A810" s="169">
        <v>45778</v>
      </c>
      <c r="B810" t="s">
        <v>130</v>
      </c>
      <c r="C810" s="26">
        <v>5</v>
      </c>
      <c r="D810" s="26">
        <v>7</v>
      </c>
      <c r="E810" s="170">
        <v>1</v>
      </c>
    </row>
    <row r="811" spans="1:5" x14ac:dyDescent="0.25">
      <c r="A811" s="169">
        <v>45809</v>
      </c>
      <c r="B811" t="s">
        <v>130</v>
      </c>
      <c r="C811" s="26">
        <v>5</v>
      </c>
      <c r="D811" s="26">
        <v>3</v>
      </c>
      <c r="E811" s="170">
        <v>2</v>
      </c>
    </row>
    <row r="812" spans="1:5" x14ac:dyDescent="0.25">
      <c r="A812" s="169">
        <v>43101</v>
      </c>
      <c r="B812" t="s">
        <v>81</v>
      </c>
      <c r="C812" s="26"/>
      <c r="D812" s="26"/>
      <c r="E812" s="170"/>
    </row>
    <row r="813" spans="1:5" x14ac:dyDescent="0.25">
      <c r="A813" s="169">
        <v>43132</v>
      </c>
      <c r="B813" t="s">
        <v>81</v>
      </c>
      <c r="C813" s="26"/>
      <c r="D813" s="26"/>
      <c r="E813" s="170"/>
    </row>
    <row r="814" spans="1:5" x14ac:dyDescent="0.25">
      <c r="A814" s="169">
        <v>43160</v>
      </c>
      <c r="B814" t="s">
        <v>81</v>
      </c>
      <c r="C814" s="26"/>
      <c r="D814" s="26"/>
      <c r="E814" s="170"/>
    </row>
    <row r="815" spans="1:5" x14ac:dyDescent="0.25">
      <c r="A815" s="169">
        <v>43191</v>
      </c>
      <c r="B815" t="s">
        <v>81</v>
      </c>
      <c r="C815" s="26"/>
      <c r="D815" s="26"/>
      <c r="E815" s="170"/>
    </row>
    <row r="816" spans="1:5" x14ac:dyDescent="0.25">
      <c r="A816" s="169">
        <v>43221</v>
      </c>
      <c r="B816" t="s">
        <v>81</v>
      </c>
      <c r="C816" s="26"/>
      <c r="D816" s="26"/>
      <c r="E816" s="170"/>
    </row>
    <row r="817" spans="1:5" x14ac:dyDescent="0.25">
      <c r="A817" s="169">
        <v>43252</v>
      </c>
      <c r="B817" t="s">
        <v>81</v>
      </c>
      <c r="C817" s="26"/>
      <c r="D817" s="26"/>
      <c r="E817" s="170"/>
    </row>
    <row r="818" spans="1:5" x14ac:dyDescent="0.25">
      <c r="A818" s="169">
        <v>43282</v>
      </c>
      <c r="B818" t="s">
        <v>81</v>
      </c>
      <c r="C818" s="26"/>
      <c r="D818" s="26"/>
      <c r="E818" s="170"/>
    </row>
    <row r="819" spans="1:5" x14ac:dyDescent="0.25">
      <c r="A819" s="169">
        <v>43313</v>
      </c>
      <c r="B819" t="s">
        <v>81</v>
      </c>
      <c r="C819" s="26"/>
      <c r="D819" s="26"/>
      <c r="E819" s="170"/>
    </row>
    <row r="820" spans="1:5" x14ac:dyDescent="0.25">
      <c r="A820" s="169">
        <v>43344</v>
      </c>
      <c r="B820" t="s">
        <v>81</v>
      </c>
      <c r="C820" s="26"/>
      <c r="D820" s="26"/>
      <c r="E820" s="170"/>
    </row>
    <row r="821" spans="1:5" x14ac:dyDescent="0.25">
      <c r="A821" s="169">
        <v>43374</v>
      </c>
      <c r="B821" t="s">
        <v>81</v>
      </c>
      <c r="C821" s="26"/>
      <c r="D821" s="26"/>
      <c r="E821" s="170"/>
    </row>
    <row r="822" spans="1:5" x14ac:dyDescent="0.25">
      <c r="A822" s="169">
        <v>43405</v>
      </c>
      <c r="B822" t="s">
        <v>81</v>
      </c>
      <c r="C822" s="26"/>
      <c r="D822" s="26"/>
      <c r="E822" s="170"/>
    </row>
    <row r="823" spans="1:5" x14ac:dyDescent="0.25">
      <c r="A823" s="169">
        <v>43435</v>
      </c>
      <c r="B823" t="s">
        <v>81</v>
      </c>
      <c r="C823" s="26"/>
      <c r="D823" s="26"/>
      <c r="E823" s="170"/>
    </row>
    <row r="824" spans="1:5" x14ac:dyDescent="0.25">
      <c r="A824" s="169">
        <v>43466</v>
      </c>
      <c r="B824" t="s">
        <v>81</v>
      </c>
      <c r="C824" s="26"/>
      <c r="D824" s="26"/>
      <c r="E824" s="170"/>
    </row>
    <row r="825" spans="1:5" x14ac:dyDescent="0.25">
      <c r="A825" s="169">
        <v>43497</v>
      </c>
      <c r="B825" t="s">
        <v>81</v>
      </c>
      <c r="C825" s="26"/>
      <c r="D825" s="26"/>
      <c r="E825" s="170"/>
    </row>
    <row r="826" spans="1:5" x14ac:dyDescent="0.25">
      <c r="A826" s="169">
        <v>43525</v>
      </c>
      <c r="B826" t="s">
        <v>81</v>
      </c>
      <c r="C826" s="26"/>
      <c r="D826" s="26"/>
      <c r="E826" s="170"/>
    </row>
    <row r="827" spans="1:5" x14ac:dyDescent="0.25">
      <c r="A827" s="169">
        <v>43556</v>
      </c>
      <c r="B827" t="s">
        <v>81</v>
      </c>
      <c r="C827" s="26"/>
      <c r="D827" s="26"/>
      <c r="E827" s="170"/>
    </row>
    <row r="828" spans="1:5" x14ac:dyDescent="0.25">
      <c r="A828" s="169">
        <v>43586</v>
      </c>
      <c r="B828" t="s">
        <v>81</v>
      </c>
      <c r="C828" s="26"/>
      <c r="D828" s="26"/>
      <c r="E828" s="170"/>
    </row>
    <row r="829" spans="1:5" x14ac:dyDescent="0.25">
      <c r="A829" s="169">
        <v>43617</v>
      </c>
      <c r="B829" t="s">
        <v>81</v>
      </c>
      <c r="C829" s="26"/>
      <c r="D829" s="26"/>
      <c r="E829" s="170"/>
    </row>
    <row r="830" spans="1:5" x14ac:dyDescent="0.25">
      <c r="A830" s="169">
        <v>43647</v>
      </c>
      <c r="B830" t="s">
        <v>81</v>
      </c>
      <c r="C830" s="26"/>
      <c r="D830" s="26"/>
      <c r="E830" s="170"/>
    </row>
    <row r="831" spans="1:5" x14ac:dyDescent="0.25">
      <c r="A831" s="169">
        <v>43678</v>
      </c>
      <c r="B831" t="s">
        <v>81</v>
      </c>
      <c r="C831" s="26"/>
      <c r="D831" s="26"/>
      <c r="E831" s="170"/>
    </row>
    <row r="832" spans="1:5" x14ac:dyDescent="0.25">
      <c r="A832" s="169">
        <v>43709</v>
      </c>
      <c r="B832" t="s">
        <v>81</v>
      </c>
      <c r="C832" s="26"/>
      <c r="D832" s="26"/>
      <c r="E832" s="170"/>
    </row>
    <row r="833" spans="1:5" x14ac:dyDescent="0.25">
      <c r="A833" s="169">
        <v>43739</v>
      </c>
      <c r="B833" t="s">
        <v>81</v>
      </c>
      <c r="C833" s="26"/>
      <c r="D833" s="26"/>
      <c r="E833" s="170"/>
    </row>
    <row r="834" spans="1:5" x14ac:dyDescent="0.25">
      <c r="A834" s="169">
        <v>43770</v>
      </c>
      <c r="B834" t="s">
        <v>81</v>
      </c>
      <c r="C834" s="26"/>
      <c r="D834" s="26"/>
      <c r="E834" s="170"/>
    </row>
    <row r="835" spans="1:5" x14ac:dyDescent="0.25">
      <c r="A835" s="169">
        <v>43800</v>
      </c>
      <c r="B835" t="s">
        <v>81</v>
      </c>
      <c r="C835" s="26"/>
      <c r="D835" s="26"/>
      <c r="E835" s="170"/>
    </row>
    <row r="836" spans="1:5" x14ac:dyDescent="0.25">
      <c r="A836" s="169">
        <v>43831</v>
      </c>
      <c r="B836" t="s">
        <v>81</v>
      </c>
      <c r="C836" s="26"/>
      <c r="D836" s="26"/>
      <c r="E836" s="170"/>
    </row>
    <row r="837" spans="1:5" x14ac:dyDescent="0.25">
      <c r="A837" s="169">
        <v>43862</v>
      </c>
      <c r="B837" t="s">
        <v>81</v>
      </c>
      <c r="C837" s="26"/>
      <c r="D837" s="26"/>
      <c r="E837" s="170"/>
    </row>
    <row r="838" spans="1:5" x14ac:dyDescent="0.25">
      <c r="A838" s="169">
        <v>43891</v>
      </c>
      <c r="B838" t="s">
        <v>81</v>
      </c>
      <c r="C838" s="26"/>
      <c r="D838" s="26"/>
      <c r="E838" s="170"/>
    </row>
    <row r="839" spans="1:5" x14ac:dyDescent="0.25">
      <c r="A839" s="169">
        <v>43922</v>
      </c>
      <c r="B839" t="s">
        <v>81</v>
      </c>
      <c r="C839" s="26"/>
      <c r="D839" s="26"/>
      <c r="E839" s="170"/>
    </row>
    <row r="840" spans="1:5" x14ac:dyDescent="0.25">
      <c r="A840" s="169">
        <v>43952</v>
      </c>
      <c r="B840" t="s">
        <v>81</v>
      </c>
      <c r="C840" s="26"/>
      <c r="D840" s="26"/>
      <c r="E840" s="170"/>
    </row>
    <row r="841" spans="1:5" x14ac:dyDescent="0.25">
      <c r="A841" s="169">
        <v>43983</v>
      </c>
      <c r="B841" t="s">
        <v>81</v>
      </c>
      <c r="C841" s="26"/>
      <c r="D841" s="26"/>
      <c r="E841" s="170"/>
    </row>
    <row r="842" spans="1:5" x14ac:dyDescent="0.25">
      <c r="A842" s="169">
        <v>44013</v>
      </c>
      <c r="B842" t="s">
        <v>81</v>
      </c>
      <c r="C842" s="26"/>
      <c r="D842" s="26"/>
      <c r="E842" s="170"/>
    </row>
    <row r="843" spans="1:5" x14ac:dyDescent="0.25">
      <c r="A843" s="169">
        <v>44044</v>
      </c>
      <c r="B843" t="s">
        <v>81</v>
      </c>
      <c r="C843" s="26"/>
      <c r="D843" s="26"/>
      <c r="E843" s="170"/>
    </row>
    <row r="844" spans="1:5" x14ac:dyDescent="0.25">
      <c r="A844" s="169">
        <v>44075</v>
      </c>
      <c r="B844" t="s">
        <v>81</v>
      </c>
      <c r="C844" s="26"/>
      <c r="D844" s="26"/>
      <c r="E844" s="170"/>
    </row>
    <row r="845" spans="1:5" x14ac:dyDescent="0.25">
      <c r="A845" s="169">
        <v>44105</v>
      </c>
      <c r="B845" t="s">
        <v>81</v>
      </c>
      <c r="C845" s="26"/>
      <c r="D845" s="26"/>
      <c r="E845" s="170"/>
    </row>
    <row r="846" spans="1:5" x14ac:dyDescent="0.25">
      <c r="A846" s="169">
        <v>44136</v>
      </c>
      <c r="B846" t="s">
        <v>81</v>
      </c>
      <c r="C846" s="26"/>
      <c r="D846" s="26"/>
      <c r="E846" s="170"/>
    </row>
    <row r="847" spans="1:5" x14ac:dyDescent="0.25">
      <c r="A847" s="169">
        <v>44166</v>
      </c>
      <c r="B847" t="s">
        <v>81</v>
      </c>
      <c r="C847" s="26"/>
      <c r="D847" s="26"/>
      <c r="E847" s="170"/>
    </row>
    <row r="848" spans="1:5" x14ac:dyDescent="0.25">
      <c r="A848" s="169">
        <v>44197</v>
      </c>
      <c r="B848" t="s">
        <v>81</v>
      </c>
      <c r="C848" s="26"/>
      <c r="D848" s="26"/>
      <c r="E848" s="170"/>
    </row>
    <row r="849" spans="1:5" x14ac:dyDescent="0.25">
      <c r="A849" s="169">
        <v>44228</v>
      </c>
      <c r="B849" t="s">
        <v>81</v>
      </c>
      <c r="C849" s="26"/>
      <c r="D849" s="26"/>
      <c r="E849" s="170"/>
    </row>
    <row r="850" spans="1:5" x14ac:dyDescent="0.25">
      <c r="A850" s="169">
        <v>44256</v>
      </c>
      <c r="B850" t="s">
        <v>81</v>
      </c>
      <c r="C850" s="26"/>
      <c r="D850" s="26"/>
      <c r="E850" s="170"/>
    </row>
    <row r="851" spans="1:5" x14ac:dyDescent="0.25">
      <c r="A851" s="169">
        <v>44287</v>
      </c>
      <c r="B851" t="s">
        <v>81</v>
      </c>
      <c r="C851" s="26"/>
      <c r="D851" s="26"/>
      <c r="E851" s="170"/>
    </row>
    <row r="852" spans="1:5" x14ac:dyDescent="0.25">
      <c r="A852" s="169">
        <v>44317</v>
      </c>
      <c r="B852" t="s">
        <v>81</v>
      </c>
      <c r="C852" s="26"/>
      <c r="D852" s="26"/>
      <c r="E852" s="170"/>
    </row>
    <row r="853" spans="1:5" x14ac:dyDescent="0.25">
      <c r="A853" s="169">
        <v>44348</v>
      </c>
      <c r="B853" t="s">
        <v>81</v>
      </c>
      <c r="C853" s="26"/>
      <c r="D853" s="26"/>
      <c r="E853" s="170"/>
    </row>
    <row r="854" spans="1:5" x14ac:dyDescent="0.25">
      <c r="A854" s="169">
        <v>44378</v>
      </c>
      <c r="B854" t="s">
        <v>81</v>
      </c>
      <c r="C854" s="26"/>
      <c r="D854" s="26"/>
      <c r="E854" s="170"/>
    </row>
    <row r="855" spans="1:5" x14ac:dyDescent="0.25">
      <c r="A855" s="169">
        <v>44409</v>
      </c>
      <c r="B855" t="s">
        <v>81</v>
      </c>
      <c r="C855" s="26"/>
      <c r="D855" s="26"/>
      <c r="E855" s="170"/>
    </row>
    <row r="856" spans="1:5" x14ac:dyDescent="0.25">
      <c r="A856" s="169">
        <v>44440</v>
      </c>
      <c r="B856" t="s">
        <v>81</v>
      </c>
      <c r="C856" s="26"/>
      <c r="D856" s="26"/>
      <c r="E856" s="170"/>
    </row>
    <row r="857" spans="1:5" x14ac:dyDescent="0.25">
      <c r="A857" s="169">
        <v>44470</v>
      </c>
      <c r="B857" t="s">
        <v>81</v>
      </c>
      <c r="C857" s="26"/>
      <c r="D857" s="26"/>
      <c r="E857" s="170"/>
    </row>
    <row r="858" spans="1:5" x14ac:dyDescent="0.25">
      <c r="A858" s="169">
        <v>44501</v>
      </c>
      <c r="B858" t="s">
        <v>81</v>
      </c>
      <c r="C858" s="26">
        <v>81</v>
      </c>
      <c r="D858" s="26">
        <v>50</v>
      </c>
      <c r="E858" s="170">
        <v>0</v>
      </c>
    </row>
    <row r="859" spans="1:5" x14ac:dyDescent="0.25">
      <c r="A859" s="169">
        <v>44531</v>
      </c>
      <c r="B859" t="s">
        <v>81</v>
      </c>
      <c r="C859" s="26">
        <v>51</v>
      </c>
      <c r="D859" s="26">
        <v>50</v>
      </c>
      <c r="E859" s="170">
        <v>0</v>
      </c>
    </row>
    <row r="860" spans="1:5" x14ac:dyDescent="0.25">
      <c r="A860" s="169">
        <v>44562</v>
      </c>
      <c r="B860" t="s">
        <v>81</v>
      </c>
      <c r="C860" s="26">
        <v>27</v>
      </c>
      <c r="D860" s="26">
        <v>20</v>
      </c>
      <c r="E860" s="170">
        <v>0</v>
      </c>
    </row>
    <row r="861" spans="1:5" x14ac:dyDescent="0.25">
      <c r="A861" s="169">
        <v>44593</v>
      </c>
      <c r="B861" t="s">
        <v>81</v>
      </c>
      <c r="C861" s="26">
        <v>28</v>
      </c>
      <c r="D861" s="26">
        <v>15</v>
      </c>
      <c r="E861" s="170">
        <v>0</v>
      </c>
    </row>
    <row r="862" spans="1:5" x14ac:dyDescent="0.25">
      <c r="A862" s="169">
        <v>44621</v>
      </c>
      <c r="B862" t="s">
        <v>81</v>
      </c>
      <c r="C862" s="26">
        <v>2</v>
      </c>
      <c r="D862" s="26">
        <v>15</v>
      </c>
      <c r="E862" s="170">
        <v>2</v>
      </c>
    </row>
    <row r="863" spans="1:5" x14ac:dyDescent="0.25">
      <c r="A863" s="169">
        <v>44652</v>
      </c>
      <c r="B863" t="s">
        <v>81</v>
      </c>
      <c r="C863" s="26">
        <v>1</v>
      </c>
      <c r="D863" s="26">
        <v>8</v>
      </c>
      <c r="E863" s="170">
        <v>0</v>
      </c>
    </row>
    <row r="864" spans="1:5" x14ac:dyDescent="0.25">
      <c r="A864" s="169">
        <v>44682</v>
      </c>
      <c r="B864" t="s">
        <v>81</v>
      </c>
      <c r="C864" s="26">
        <v>5</v>
      </c>
      <c r="D864" s="26">
        <v>0</v>
      </c>
      <c r="E864" s="170">
        <v>4</v>
      </c>
    </row>
    <row r="865" spans="1:5" x14ac:dyDescent="0.25">
      <c r="A865" s="169">
        <v>44713</v>
      </c>
      <c r="B865" t="s">
        <v>81</v>
      </c>
      <c r="C865" s="26">
        <v>4</v>
      </c>
      <c r="D865" s="26">
        <v>0</v>
      </c>
      <c r="E865" s="170">
        <v>5</v>
      </c>
    </row>
    <row r="866" spans="1:5" x14ac:dyDescent="0.25">
      <c r="A866" s="169">
        <v>44743</v>
      </c>
      <c r="B866" t="s">
        <v>81</v>
      </c>
      <c r="C866" s="26">
        <v>3</v>
      </c>
      <c r="D866" s="26">
        <v>0</v>
      </c>
      <c r="E866" s="170">
        <v>1</v>
      </c>
    </row>
    <row r="867" spans="1:5" x14ac:dyDescent="0.25">
      <c r="A867" s="169">
        <v>44774</v>
      </c>
      <c r="B867" t="s">
        <v>81</v>
      </c>
      <c r="C867" s="26">
        <v>0</v>
      </c>
      <c r="D867" s="26">
        <v>0</v>
      </c>
      <c r="E867" s="170">
        <v>0</v>
      </c>
    </row>
    <row r="868" spans="1:5" x14ac:dyDescent="0.25">
      <c r="A868" s="169">
        <v>44805</v>
      </c>
      <c r="B868" t="s">
        <v>81</v>
      </c>
      <c r="C868" s="26">
        <v>4</v>
      </c>
      <c r="D868" s="26">
        <v>0</v>
      </c>
      <c r="E868" s="170">
        <v>4</v>
      </c>
    </row>
    <row r="869" spans="1:5" x14ac:dyDescent="0.25">
      <c r="A869" s="169">
        <v>44835</v>
      </c>
      <c r="B869" t="s">
        <v>81</v>
      </c>
      <c r="C869" s="26">
        <v>4</v>
      </c>
      <c r="D869" s="26">
        <v>0</v>
      </c>
      <c r="E869" s="170">
        <v>9</v>
      </c>
    </row>
    <row r="870" spans="1:5" x14ac:dyDescent="0.25">
      <c r="A870" s="169">
        <v>44866</v>
      </c>
      <c r="B870" t="s">
        <v>81</v>
      </c>
      <c r="C870" s="26">
        <v>2</v>
      </c>
      <c r="D870" s="26">
        <v>32</v>
      </c>
      <c r="E870" s="170">
        <v>3</v>
      </c>
    </row>
    <row r="871" spans="1:5" x14ac:dyDescent="0.25">
      <c r="A871" s="169">
        <v>44896</v>
      </c>
      <c r="B871" t="s">
        <v>81</v>
      </c>
      <c r="C871" s="26">
        <v>1</v>
      </c>
      <c r="D871" s="26">
        <v>0</v>
      </c>
      <c r="E871" s="170">
        <v>1</v>
      </c>
    </row>
    <row r="872" spans="1:5" x14ac:dyDescent="0.25">
      <c r="A872" s="169">
        <v>44927</v>
      </c>
      <c r="B872" t="s">
        <v>81</v>
      </c>
      <c r="C872" s="26">
        <v>0</v>
      </c>
      <c r="D872" s="26">
        <v>0</v>
      </c>
      <c r="E872" s="170">
        <v>1</v>
      </c>
    </row>
    <row r="873" spans="1:5" x14ac:dyDescent="0.25">
      <c r="A873" s="169">
        <v>44958</v>
      </c>
      <c r="B873" t="s">
        <v>81</v>
      </c>
      <c r="C873" s="26">
        <v>1</v>
      </c>
      <c r="D873" s="26">
        <v>0</v>
      </c>
      <c r="E873" s="170">
        <v>4</v>
      </c>
    </row>
    <row r="874" spans="1:5" x14ac:dyDescent="0.25">
      <c r="A874" s="169">
        <v>44986</v>
      </c>
      <c r="B874" t="s">
        <v>81</v>
      </c>
      <c r="C874" s="26">
        <v>0</v>
      </c>
      <c r="D874" s="26">
        <v>0</v>
      </c>
      <c r="E874" s="170">
        <v>1</v>
      </c>
    </row>
    <row r="875" spans="1:5" x14ac:dyDescent="0.25">
      <c r="A875" s="169">
        <v>45017</v>
      </c>
      <c r="B875" t="s">
        <v>81</v>
      </c>
      <c r="C875" s="26">
        <v>0</v>
      </c>
      <c r="D875" s="26">
        <v>0</v>
      </c>
      <c r="E875" s="170">
        <v>0</v>
      </c>
    </row>
    <row r="876" spans="1:5" x14ac:dyDescent="0.25">
      <c r="A876" s="169">
        <v>45047</v>
      </c>
      <c r="B876" t="s">
        <v>81</v>
      </c>
      <c r="C876" s="26">
        <v>1</v>
      </c>
      <c r="D876" s="26">
        <v>0</v>
      </c>
      <c r="E876" s="170">
        <v>2</v>
      </c>
    </row>
    <row r="877" spans="1:5" x14ac:dyDescent="0.25">
      <c r="A877" s="169">
        <v>45078</v>
      </c>
      <c r="B877" t="s">
        <v>81</v>
      </c>
      <c r="C877" s="26">
        <v>2</v>
      </c>
      <c r="D877" s="26">
        <v>0</v>
      </c>
      <c r="E877" s="170">
        <v>0</v>
      </c>
    </row>
    <row r="878" spans="1:5" x14ac:dyDescent="0.25">
      <c r="A878" s="169">
        <v>45108</v>
      </c>
      <c r="B878" t="s">
        <v>81</v>
      </c>
      <c r="C878" s="26">
        <v>0</v>
      </c>
      <c r="D878" s="26">
        <v>0</v>
      </c>
      <c r="E878" s="170">
        <v>2</v>
      </c>
    </row>
    <row r="879" spans="1:5" x14ac:dyDescent="0.25">
      <c r="A879" s="169">
        <v>45139</v>
      </c>
      <c r="B879" t="s">
        <v>81</v>
      </c>
      <c r="C879" s="26">
        <v>0</v>
      </c>
      <c r="D879" s="26">
        <v>0</v>
      </c>
      <c r="E879" s="170">
        <v>5</v>
      </c>
    </row>
    <row r="880" spans="1:5" x14ac:dyDescent="0.25">
      <c r="A880" s="169">
        <v>45170</v>
      </c>
      <c r="B880" t="s">
        <v>81</v>
      </c>
      <c r="C880" s="26">
        <v>2</v>
      </c>
      <c r="D880" s="26">
        <v>0</v>
      </c>
      <c r="E880" s="170">
        <v>7</v>
      </c>
    </row>
    <row r="881" spans="1:5" x14ac:dyDescent="0.25">
      <c r="A881" s="169">
        <v>45200</v>
      </c>
      <c r="B881" t="s">
        <v>81</v>
      </c>
      <c r="C881" s="26">
        <v>1</v>
      </c>
      <c r="D881" s="26">
        <v>0</v>
      </c>
      <c r="E881" s="170">
        <v>6</v>
      </c>
    </row>
    <row r="882" spans="1:5" x14ac:dyDescent="0.25">
      <c r="A882" s="169">
        <v>45231</v>
      </c>
      <c r="B882" t="s">
        <v>81</v>
      </c>
      <c r="C882" s="26">
        <v>0</v>
      </c>
      <c r="D882" s="26">
        <v>0</v>
      </c>
      <c r="E882" s="170">
        <v>2</v>
      </c>
    </row>
    <row r="883" spans="1:5" x14ac:dyDescent="0.25">
      <c r="A883" s="169">
        <v>45261</v>
      </c>
      <c r="B883" t="s">
        <v>81</v>
      </c>
      <c r="C883" s="26">
        <v>3</v>
      </c>
      <c r="D883" s="26">
        <v>0</v>
      </c>
      <c r="E883" s="170">
        <v>0</v>
      </c>
    </row>
    <row r="884" spans="1:5" x14ac:dyDescent="0.25">
      <c r="A884" s="169">
        <v>45292</v>
      </c>
      <c r="B884" t="s">
        <v>81</v>
      </c>
      <c r="C884" s="26">
        <v>0</v>
      </c>
      <c r="D884" s="26">
        <v>0</v>
      </c>
      <c r="E884" s="170">
        <v>0</v>
      </c>
    </row>
    <row r="885" spans="1:5" x14ac:dyDescent="0.25">
      <c r="A885" s="169">
        <v>45323</v>
      </c>
      <c r="B885" t="s">
        <v>81</v>
      </c>
      <c r="C885" s="26">
        <v>0</v>
      </c>
      <c r="D885" s="26">
        <v>0</v>
      </c>
      <c r="E885" s="170">
        <v>3</v>
      </c>
    </row>
    <row r="886" spans="1:5" x14ac:dyDescent="0.25">
      <c r="A886" s="169">
        <v>45352</v>
      </c>
      <c r="B886" t="s">
        <v>81</v>
      </c>
      <c r="C886" s="26">
        <v>2</v>
      </c>
      <c r="D886" s="26">
        <v>0</v>
      </c>
      <c r="E886" s="170">
        <v>0</v>
      </c>
    </row>
    <row r="887" spans="1:5" x14ac:dyDescent="0.25">
      <c r="A887" s="169">
        <v>45383</v>
      </c>
      <c r="B887" t="s">
        <v>81</v>
      </c>
      <c r="C887" s="26">
        <v>3</v>
      </c>
      <c r="D887" s="26">
        <v>0</v>
      </c>
      <c r="E887" s="170">
        <v>0</v>
      </c>
    </row>
    <row r="888" spans="1:5" x14ac:dyDescent="0.25">
      <c r="A888" s="169">
        <v>45413</v>
      </c>
      <c r="B888" t="s">
        <v>81</v>
      </c>
      <c r="C888" s="26">
        <v>0</v>
      </c>
      <c r="D888" s="26">
        <v>0</v>
      </c>
      <c r="E888" s="170">
        <v>0</v>
      </c>
    </row>
    <row r="889" spans="1:5" x14ac:dyDescent="0.25">
      <c r="A889" s="169">
        <v>45444</v>
      </c>
      <c r="B889" t="s">
        <v>81</v>
      </c>
      <c r="C889" s="26">
        <v>2</v>
      </c>
      <c r="D889" s="26">
        <v>0</v>
      </c>
      <c r="E889" s="170">
        <v>1</v>
      </c>
    </row>
    <row r="890" spans="1:5" x14ac:dyDescent="0.25">
      <c r="A890" s="169">
        <v>45474</v>
      </c>
      <c r="B890" t="s">
        <v>81</v>
      </c>
      <c r="C890" s="26">
        <v>1</v>
      </c>
      <c r="D890" s="26">
        <v>0</v>
      </c>
      <c r="E890" s="170">
        <v>1</v>
      </c>
    </row>
    <row r="891" spans="1:5" x14ac:dyDescent="0.25">
      <c r="A891" s="169">
        <v>45505</v>
      </c>
      <c r="B891" t="s">
        <v>81</v>
      </c>
      <c r="C891" s="26">
        <v>6</v>
      </c>
      <c r="D891" s="26">
        <v>0</v>
      </c>
      <c r="E891" s="170">
        <v>0</v>
      </c>
    </row>
    <row r="892" spans="1:5" x14ac:dyDescent="0.25">
      <c r="A892" s="169">
        <v>45536</v>
      </c>
      <c r="B892" t="s">
        <v>81</v>
      </c>
      <c r="C892" s="26">
        <v>2</v>
      </c>
      <c r="D892" s="26">
        <v>0</v>
      </c>
      <c r="E892" s="170">
        <v>0</v>
      </c>
    </row>
    <row r="893" spans="1:5" x14ac:dyDescent="0.25">
      <c r="A893" s="169">
        <v>45566</v>
      </c>
      <c r="B893" t="s">
        <v>81</v>
      </c>
      <c r="C893" s="26">
        <v>1</v>
      </c>
      <c r="D893" s="26">
        <v>0</v>
      </c>
      <c r="E893" s="170">
        <v>0</v>
      </c>
    </row>
    <row r="894" spans="1:5" x14ac:dyDescent="0.25">
      <c r="A894" s="169">
        <v>45597</v>
      </c>
      <c r="B894" t="s">
        <v>81</v>
      </c>
      <c r="C894" s="26">
        <v>1</v>
      </c>
      <c r="D894" s="26">
        <v>0</v>
      </c>
      <c r="E894" s="170">
        <v>0</v>
      </c>
    </row>
    <row r="895" spans="1:5" x14ac:dyDescent="0.25">
      <c r="A895" s="169">
        <v>45627</v>
      </c>
      <c r="B895" t="s">
        <v>81</v>
      </c>
      <c r="C895" s="26">
        <v>0</v>
      </c>
      <c r="D895" s="26">
        <v>0</v>
      </c>
      <c r="E895" s="170">
        <v>2</v>
      </c>
    </row>
    <row r="896" spans="1:5" x14ac:dyDescent="0.25">
      <c r="A896" s="169">
        <v>45658</v>
      </c>
      <c r="B896" t="s">
        <v>81</v>
      </c>
      <c r="C896" s="26">
        <v>2</v>
      </c>
      <c r="D896" s="26">
        <v>0</v>
      </c>
      <c r="E896" s="170">
        <v>2</v>
      </c>
    </row>
    <row r="897" spans="1:5" x14ac:dyDescent="0.25">
      <c r="A897" s="169">
        <v>45689</v>
      </c>
      <c r="B897" t="s">
        <v>81</v>
      </c>
      <c r="C897" s="26">
        <v>3</v>
      </c>
      <c r="D897" s="26">
        <v>0</v>
      </c>
      <c r="E897" s="170">
        <v>2</v>
      </c>
    </row>
    <row r="898" spans="1:5" x14ac:dyDescent="0.25">
      <c r="A898" s="169">
        <v>45717</v>
      </c>
      <c r="B898" t="s">
        <v>81</v>
      </c>
      <c r="C898" s="26">
        <v>6</v>
      </c>
      <c r="D898" s="26">
        <v>0</v>
      </c>
      <c r="E898" s="170">
        <v>3</v>
      </c>
    </row>
    <row r="899" spans="1:5" x14ac:dyDescent="0.25">
      <c r="A899" s="169">
        <v>45748</v>
      </c>
      <c r="B899" t="s">
        <v>81</v>
      </c>
      <c r="C899" s="26">
        <v>7</v>
      </c>
      <c r="D899" s="26">
        <v>0</v>
      </c>
      <c r="E899" s="170">
        <v>5</v>
      </c>
    </row>
    <row r="900" spans="1:5" x14ac:dyDescent="0.25">
      <c r="A900" s="169">
        <v>45778</v>
      </c>
      <c r="B900" t="s">
        <v>81</v>
      </c>
      <c r="C900" s="26">
        <v>5</v>
      </c>
      <c r="D900" s="26">
        <v>0</v>
      </c>
      <c r="E900" s="170">
        <v>2</v>
      </c>
    </row>
    <row r="901" spans="1:5" x14ac:dyDescent="0.25">
      <c r="A901" s="169">
        <v>45809</v>
      </c>
      <c r="B901" t="s">
        <v>81</v>
      </c>
      <c r="C901" s="26">
        <v>4</v>
      </c>
      <c r="D901" s="26">
        <v>0</v>
      </c>
      <c r="E901" s="170">
        <v>3</v>
      </c>
    </row>
    <row r="902" spans="1:5" x14ac:dyDescent="0.25">
      <c r="A902" s="169">
        <v>43101</v>
      </c>
      <c r="B902" t="s">
        <v>131</v>
      </c>
      <c r="C902" s="26"/>
      <c r="D902" s="26"/>
      <c r="E902" s="170"/>
    </row>
    <row r="903" spans="1:5" x14ac:dyDescent="0.25">
      <c r="A903" s="169">
        <v>43132</v>
      </c>
      <c r="B903" t="s">
        <v>131</v>
      </c>
      <c r="C903" s="26"/>
      <c r="D903" s="26"/>
      <c r="E903" s="170"/>
    </row>
    <row r="904" spans="1:5" x14ac:dyDescent="0.25">
      <c r="A904" s="169">
        <v>43160</v>
      </c>
      <c r="B904" t="s">
        <v>131</v>
      </c>
      <c r="C904" s="26"/>
      <c r="D904" s="26"/>
      <c r="E904" s="170"/>
    </row>
    <row r="905" spans="1:5" x14ac:dyDescent="0.25">
      <c r="A905" s="169">
        <v>43191</v>
      </c>
      <c r="B905" t="s">
        <v>131</v>
      </c>
      <c r="C905" s="26"/>
      <c r="D905" s="26"/>
      <c r="E905" s="170"/>
    </row>
    <row r="906" spans="1:5" x14ac:dyDescent="0.25">
      <c r="A906" s="169">
        <v>43221</v>
      </c>
      <c r="B906" t="s">
        <v>131</v>
      </c>
      <c r="C906" s="26"/>
      <c r="D906" s="26"/>
      <c r="E906" s="170"/>
    </row>
    <row r="907" spans="1:5" x14ac:dyDescent="0.25">
      <c r="A907" s="169">
        <v>43252</v>
      </c>
      <c r="B907" t="s">
        <v>131</v>
      </c>
      <c r="C907" s="26"/>
      <c r="D907" s="26"/>
      <c r="E907" s="170"/>
    </row>
    <row r="908" spans="1:5" x14ac:dyDescent="0.25">
      <c r="A908" s="169">
        <v>43282</v>
      </c>
      <c r="B908" t="s">
        <v>131</v>
      </c>
      <c r="C908" s="26"/>
      <c r="D908" s="26"/>
      <c r="E908" s="170"/>
    </row>
    <row r="909" spans="1:5" x14ac:dyDescent="0.25">
      <c r="A909" s="169">
        <v>43313</v>
      </c>
      <c r="B909" t="s">
        <v>131</v>
      </c>
      <c r="C909" s="26"/>
      <c r="D909" s="26"/>
      <c r="E909" s="170"/>
    </row>
    <row r="910" spans="1:5" x14ac:dyDescent="0.25">
      <c r="A910" s="169">
        <v>43344</v>
      </c>
      <c r="B910" t="s">
        <v>131</v>
      </c>
      <c r="C910" s="26"/>
      <c r="D910" s="26"/>
      <c r="E910" s="170"/>
    </row>
    <row r="911" spans="1:5" x14ac:dyDescent="0.25">
      <c r="A911" s="169">
        <v>43374</v>
      </c>
      <c r="B911" t="s">
        <v>131</v>
      </c>
      <c r="C911" s="26"/>
      <c r="D911" s="26"/>
      <c r="E911" s="170"/>
    </row>
    <row r="912" spans="1:5" x14ac:dyDescent="0.25">
      <c r="A912" s="169">
        <v>43405</v>
      </c>
      <c r="B912" t="s">
        <v>131</v>
      </c>
      <c r="C912" s="26"/>
      <c r="D912" s="26"/>
      <c r="E912" s="170"/>
    </row>
    <row r="913" spans="1:5" x14ac:dyDescent="0.25">
      <c r="A913" s="169">
        <v>43435</v>
      </c>
      <c r="B913" t="s">
        <v>131</v>
      </c>
      <c r="C913" s="26"/>
      <c r="D913" s="26"/>
      <c r="E913" s="170"/>
    </row>
    <row r="914" spans="1:5" x14ac:dyDescent="0.25">
      <c r="A914" s="169">
        <v>43466</v>
      </c>
      <c r="B914" t="s">
        <v>131</v>
      </c>
      <c r="C914" s="26"/>
      <c r="D914" s="26"/>
      <c r="E914" s="170"/>
    </row>
    <row r="915" spans="1:5" x14ac:dyDescent="0.25">
      <c r="A915" s="169">
        <v>43497</v>
      </c>
      <c r="B915" t="s">
        <v>131</v>
      </c>
      <c r="C915" s="26"/>
      <c r="D915" s="26"/>
      <c r="E915" s="170"/>
    </row>
    <row r="916" spans="1:5" x14ac:dyDescent="0.25">
      <c r="A916" s="169">
        <v>43525</v>
      </c>
      <c r="B916" t="s">
        <v>131</v>
      </c>
      <c r="C916" s="26"/>
      <c r="D916" s="26"/>
      <c r="E916" s="170"/>
    </row>
    <row r="917" spans="1:5" x14ac:dyDescent="0.25">
      <c r="A917" s="169">
        <v>43556</v>
      </c>
      <c r="B917" t="s">
        <v>131</v>
      </c>
      <c r="C917" s="26"/>
      <c r="D917" s="26"/>
      <c r="E917" s="170"/>
    </row>
    <row r="918" spans="1:5" x14ac:dyDescent="0.25">
      <c r="A918" s="169">
        <v>43586</v>
      </c>
      <c r="B918" t="s">
        <v>131</v>
      </c>
      <c r="C918" s="26"/>
      <c r="D918" s="26"/>
      <c r="E918" s="170"/>
    </row>
    <row r="919" spans="1:5" x14ac:dyDescent="0.25">
      <c r="A919" s="169">
        <v>43617</v>
      </c>
      <c r="B919" t="s">
        <v>131</v>
      </c>
      <c r="C919" s="26"/>
      <c r="D919" s="26"/>
      <c r="E919" s="170"/>
    </row>
    <row r="920" spans="1:5" x14ac:dyDescent="0.25">
      <c r="A920" s="169">
        <v>43647</v>
      </c>
      <c r="B920" t="s">
        <v>131</v>
      </c>
      <c r="C920" s="26"/>
      <c r="D920" s="26"/>
      <c r="E920" s="170"/>
    </row>
    <row r="921" spans="1:5" x14ac:dyDescent="0.25">
      <c r="A921" s="169">
        <v>43678</v>
      </c>
      <c r="B921" t="s">
        <v>131</v>
      </c>
      <c r="C921" s="26"/>
      <c r="D921" s="26"/>
      <c r="E921" s="170"/>
    </row>
    <row r="922" spans="1:5" x14ac:dyDescent="0.25">
      <c r="A922" s="169">
        <v>43709</v>
      </c>
      <c r="B922" t="s">
        <v>131</v>
      </c>
      <c r="C922" s="26"/>
      <c r="D922" s="26"/>
      <c r="E922" s="170"/>
    </row>
    <row r="923" spans="1:5" x14ac:dyDescent="0.25">
      <c r="A923" s="169">
        <v>43739</v>
      </c>
      <c r="B923" t="s">
        <v>131</v>
      </c>
      <c r="C923" s="26">
        <v>92</v>
      </c>
      <c r="D923" s="26">
        <v>30</v>
      </c>
      <c r="E923" s="170">
        <v>0</v>
      </c>
    </row>
    <row r="924" spans="1:5" x14ac:dyDescent="0.25">
      <c r="A924" s="169">
        <v>43770</v>
      </c>
      <c r="B924" t="s">
        <v>131</v>
      </c>
      <c r="C924" s="26">
        <v>132</v>
      </c>
      <c r="D924" s="26">
        <v>30</v>
      </c>
      <c r="E924" s="170">
        <v>0</v>
      </c>
    </row>
    <row r="925" spans="1:5" x14ac:dyDescent="0.25">
      <c r="A925" s="169">
        <v>43800</v>
      </c>
      <c r="B925" t="s">
        <v>131</v>
      </c>
      <c r="C925" s="26">
        <v>36</v>
      </c>
      <c r="D925" s="26">
        <v>30</v>
      </c>
      <c r="E925" s="170">
        <v>7</v>
      </c>
    </row>
    <row r="926" spans="1:5" x14ac:dyDescent="0.25">
      <c r="A926" s="169">
        <v>43831</v>
      </c>
      <c r="B926" t="s">
        <v>131</v>
      </c>
      <c r="C926" s="26">
        <v>37</v>
      </c>
      <c r="D926" s="26">
        <v>30</v>
      </c>
      <c r="E926" s="170">
        <v>3</v>
      </c>
    </row>
    <row r="927" spans="1:5" x14ac:dyDescent="0.25">
      <c r="A927" s="169">
        <v>43862</v>
      </c>
      <c r="B927" t="s">
        <v>131</v>
      </c>
      <c r="C927" s="26">
        <v>37</v>
      </c>
      <c r="D927" s="26">
        <v>25</v>
      </c>
      <c r="E927" s="170">
        <v>2</v>
      </c>
    </row>
    <row r="928" spans="1:5" x14ac:dyDescent="0.25">
      <c r="A928" s="169">
        <v>43891</v>
      </c>
      <c r="B928" t="s">
        <v>131</v>
      </c>
      <c r="C928" s="26">
        <v>13</v>
      </c>
      <c r="D928" s="26">
        <v>25</v>
      </c>
      <c r="E928" s="170">
        <v>2</v>
      </c>
    </row>
    <row r="929" spans="1:5" x14ac:dyDescent="0.25">
      <c r="A929" s="169">
        <v>43922</v>
      </c>
      <c r="B929" t="s">
        <v>131</v>
      </c>
      <c r="C929" s="26">
        <v>6</v>
      </c>
      <c r="D929" s="26">
        <v>25</v>
      </c>
      <c r="E929" s="170">
        <v>0</v>
      </c>
    </row>
    <row r="930" spans="1:5" x14ac:dyDescent="0.25">
      <c r="A930" s="169">
        <v>43952</v>
      </c>
      <c r="B930" t="s">
        <v>131</v>
      </c>
      <c r="C930" s="26">
        <v>5</v>
      </c>
      <c r="D930" s="26">
        <v>20</v>
      </c>
      <c r="E930" s="170">
        <v>0</v>
      </c>
    </row>
    <row r="931" spans="1:5" x14ac:dyDescent="0.25">
      <c r="A931" s="169">
        <v>43983</v>
      </c>
      <c r="B931" t="s">
        <v>131</v>
      </c>
      <c r="C931" s="26">
        <v>5</v>
      </c>
      <c r="D931" s="26">
        <v>20</v>
      </c>
      <c r="E931" s="170">
        <v>4</v>
      </c>
    </row>
    <row r="932" spans="1:5" x14ac:dyDescent="0.25">
      <c r="A932" s="169">
        <v>44013</v>
      </c>
      <c r="B932" t="s">
        <v>131</v>
      </c>
      <c r="C932" s="26">
        <v>12</v>
      </c>
      <c r="D932" s="26">
        <v>20</v>
      </c>
      <c r="E932" s="170">
        <v>6</v>
      </c>
    </row>
    <row r="933" spans="1:5" x14ac:dyDescent="0.25">
      <c r="A933" s="169">
        <v>44044</v>
      </c>
      <c r="B933" t="s">
        <v>131</v>
      </c>
      <c r="C933" s="26">
        <v>11</v>
      </c>
      <c r="D933" s="26">
        <v>20</v>
      </c>
      <c r="E933" s="170">
        <v>5</v>
      </c>
    </row>
    <row r="934" spans="1:5" x14ac:dyDescent="0.25">
      <c r="A934" s="169">
        <v>44075</v>
      </c>
      <c r="B934" t="s">
        <v>131</v>
      </c>
      <c r="C934" s="26">
        <v>9</v>
      </c>
      <c r="D934" s="26">
        <v>10</v>
      </c>
      <c r="E934" s="170">
        <v>8</v>
      </c>
    </row>
    <row r="935" spans="1:5" x14ac:dyDescent="0.25">
      <c r="A935" s="169">
        <v>44105</v>
      </c>
      <c r="B935" t="s">
        <v>131</v>
      </c>
      <c r="C935" s="26">
        <v>13</v>
      </c>
      <c r="D935" s="26">
        <v>10</v>
      </c>
      <c r="E935" s="170">
        <v>5</v>
      </c>
    </row>
    <row r="936" spans="1:5" x14ac:dyDescent="0.25">
      <c r="A936" s="169">
        <v>44136</v>
      </c>
      <c r="B936" t="s">
        <v>131</v>
      </c>
      <c r="C936" s="26">
        <v>6</v>
      </c>
      <c r="D936" s="26">
        <v>10</v>
      </c>
      <c r="E936" s="170">
        <v>4</v>
      </c>
    </row>
    <row r="937" spans="1:5" x14ac:dyDescent="0.25">
      <c r="A937" s="169">
        <v>44166</v>
      </c>
      <c r="B937" t="s">
        <v>131</v>
      </c>
      <c r="C937" s="26">
        <v>4</v>
      </c>
      <c r="D937" s="26">
        <v>10</v>
      </c>
      <c r="E937" s="170">
        <v>3</v>
      </c>
    </row>
    <row r="938" spans="1:5" x14ac:dyDescent="0.25">
      <c r="A938" s="169">
        <v>44197</v>
      </c>
      <c r="B938" t="s">
        <v>131</v>
      </c>
      <c r="C938" s="26">
        <v>7</v>
      </c>
      <c r="D938" s="26">
        <v>10</v>
      </c>
      <c r="E938" s="170">
        <v>0</v>
      </c>
    </row>
    <row r="939" spans="1:5" x14ac:dyDescent="0.25">
      <c r="A939" s="169">
        <v>44228</v>
      </c>
      <c r="B939" t="s">
        <v>131</v>
      </c>
      <c r="C939" s="26">
        <v>5</v>
      </c>
      <c r="D939" s="26">
        <v>10</v>
      </c>
      <c r="E939" s="170">
        <v>3</v>
      </c>
    </row>
    <row r="940" spans="1:5" x14ac:dyDescent="0.25">
      <c r="A940" s="169">
        <v>44256</v>
      </c>
      <c r="B940" t="s">
        <v>131</v>
      </c>
      <c r="C940" s="26">
        <v>12</v>
      </c>
      <c r="D940" s="26">
        <v>10</v>
      </c>
      <c r="E940" s="170">
        <v>5</v>
      </c>
    </row>
    <row r="941" spans="1:5" x14ac:dyDescent="0.25">
      <c r="A941" s="169">
        <v>44287</v>
      </c>
      <c r="B941" t="s">
        <v>131</v>
      </c>
      <c r="C941" s="26">
        <v>10</v>
      </c>
      <c r="D941" s="26">
        <v>10</v>
      </c>
      <c r="E941" s="170">
        <v>5</v>
      </c>
    </row>
    <row r="942" spans="1:5" x14ac:dyDescent="0.25">
      <c r="A942" s="169">
        <v>44317</v>
      </c>
      <c r="B942" t="s">
        <v>131</v>
      </c>
      <c r="C942" s="26">
        <v>6</v>
      </c>
      <c r="D942" s="26">
        <v>10</v>
      </c>
      <c r="E942" s="170">
        <v>1</v>
      </c>
    </row>
    <row r="943" spans="1:5" x14ac:dyDescent="0.25">
      <c r="A943" s="169">
        <v>44348</v>
      </c>
      <c r="B943" t="s">
        <v>131</v>
      </c>
      <c r="C943" s="26">
        <v>8</v>
      </c>
      <c r="D943" s="26">
        <v>10</v>
      </c>
      <c r="E943" s="170">
        <v>1</v>
      </c>
    </row>
    <row r="944" spans="1:5" x14ac:dyDescent="0.25">
      <c r="A944" s="169">
        <v>44378</v>
      </c>
      <c r="B944" t="s">
        <v>131</v>
      </c>
      <c r="C944" s="26">
        <v>11</v>
      </c>
      <c r="D944" s="26">
        <v>10</v>
      </c>
      <c r="E944" s="170">
        <v>4</v>
      </c>
    </row>
    <row r="945" spans="1:5" x14ac:dyDescent="0.25">
      <c r="A945" s="169">
        <v>44409</v>
      </c>
      <c r="B945" t="s">
        <v>131</v>
      </c>
      <c r="C945" s="26">
        <v>7</v>
      </c>
      <c r="D945" s="26">
        <v>10</v>
      </c>
      <c r="E945" s="170">
        <v>4</v>
      </c>
    </row>
    <row r="946" spans="1:5" x14ac:dyDescent="0.25">
      <c r="A946" s="169">
        <v>44440</v>
      </c>
      <c r="B946" t="s">
        <v>131</v>
      </c>
      <c r="C946" s="26">
        <v>11</v>
      </c>
      <c r="D946" s="26">
        <v>10</v>
      </c>
      <c r="E946" s="170">
        <v>6</v>
      </c>
    </row>
    <row r="947" spans="1:5" x14ac:dyDescent="0.25">
      <c r="A947" s="169">
        <v>44470</v>
      </c>
      <c r="B947" t="s">
        <v>131</v>
      </c>
      <c r="C947" s="26">
        <v>11</v>
      </c>
      <c r="D947" s="26">
        <v>10</v>
      </c>
      <c r="E947" s="170">
        <v>3</v>
      </c>
    </row>
    <row r="948" spans="1:5" x14ac:dyDescent="0.25">
      <c r="A948" s="169">
        <v>44501</v>
      </c>
      <c r="B948" t="s">
        <v>131</v>
      </c>
      <c r="C948" s="26">
        <v>11</v>
      </c>
      <c r="D948" s="26">
        <v>10</v>
      </c>
      <c r="E948" s="170">
        <v>8</v>
      </c>
    </row>
    <row r="949" spans="1:5" x14ac:dyDescent="0.25">
      <c r="A949" s="169">
        <v>44531</v>
      </c>
      <c r="B949" t="s">
        <v>131</v>
      </c>
      <c r="C949" s="26">
        <v>6</v>
      </c>
      <c r="D949" s="26">
        <v>10</v>
      </c>
      <c r="E949" s="170">
        <v>11</v>
      </c>
    </row>
    <row r="950" spans="1:5" x14ac:dyDescent="0.25">
      <c r="A950" s="169">
        <v>44562</v>
      </c>
      <c r="B950" t="s">
        <v>131</v>
      </c>
      <c r="C950" s="26">
        <v>4</v>
      </c>
      <c r="D950" s="26">
        <v>10</v>
      </c>
      <c r="E950" s="170">
        <v>4</v>
      </c>
    </row>
    <row r="951" spans="1:5" x14ac:dyDescent="0.25">
      <c r="A951" s="169">
        <v>44593</v>
      </c>
      <c r="B951" t="s">
        <v>131</v>
      </c>
      <c r="C951" s="26">
        <v>8</v>
      </c>
      <c r="D951" s="26">
        <v>10</v>
      </c>
      <c r="E951" s="170">
        <v>7</v>
      </c>
    </row>
    <row r="952" spans="1:5" x14ac:dyDescent="0.25">
      <c r="A952" s="169">
        <v>44621</v>
      </c>
      <c r="B952" t="s">
        <v>131</v>
      </c>
      <c r="C952" s="26">
        <v>8</v>
      </c>
      <c r="D952" s="26">
        <v>10</v>
      </c>
      <c r="E952" s="170">
        <v>11</v>
      </c>
    </row>
    <row r="953" spans="1:5" x14ac:dyDescent="0.25">
      <c r="A953" s="169">
        <v>44652</v>
      </c>
      <c r="B953" t="s">
        <v>131</v>
      </c>
      <c r="C953" s="26">
        <v>4</v>
      </c>
      <c r="D953" s="26">
        <v>10</v>
      </c>
      <c r="E953" s="170">
        <v>1</v>
      </c>
    </row>
    <row r="954" spans="1:5" x14ac:dyDescent="0.25">
      <c r="A954" s="169">
        <v>44682</v>
      </c>
      <c r="B954" t="s">
        <v>131</v>
      </c>
      <c r="C954" s="26">
        <v>1</v>
      </c>
      <c r="D954" s="26">
        <v>10</v>
      </c>
      <c r="E954" s="170">
        <v>1</v>
      </c>
    </row>
    <row r="955" spans="1:5" x14ac:dyDescent="0.25">
      <c r="A955" s="169">
        <v>44713</v>
      </c>
      <c r="B955" t="s">
        <v>131</v>
      </c>
      <c r="C955" s="26">
        <v>4</v>
      </c>
      <c r="D955" s="26">
        <v>10</v>
      </c>
      <c r="E955" s="170">
        <v>0</v>
      </c>
    </row>
    <row r="956" spans="1:5" x14ac:dyDescent="0.25">
      <c r="A956" s="169">
        <v>44743</v>
      </c>
      <c r="B956" t="s">
        <v>131</v>
      </c>
      <c r="C956" s="26">
        <v>1</v>
      </c>
      <c r="D956" s="26">
        <v>10</v>
      </c>
      <c r="E956" s="170">
        <v>6</v>
      </c>
    </row>
    <row r="957" spans="1:5" x14ac:dyDescent="0.25">
      <c r="A957" s="169">
        <v>44774</v>
      </c>
      <c r="B957" t="s">
        <v>131</v>
      </c>
      <c r="C957" s="26">
        <v>6</v>
      </c>
      <c r="D957" s="26">
        <v>10</v>
      </c>
      <c r="E957" s="170">
        <v>4</v>
      </c>
    </row>
    <row r="958" spans="1:5" x14ac:dyDescent="0.25">
      <c r="A958" s="169">
        <v>44805</v>
      </c>
      <c r="B958" t="s">
        <v>131</v>
      </c>
      <c r="C958" s="26">
        <v>4</v>
      </c>
      <c r="D958" s="26">
        <v>10</v>
      </c>
      <c r="E958" s="170">
        <v>8</v>
      </c>
    </row>
    <row r="959" spans="1:5" x14ac:dyDescent="0.25">
      <c r="A959" s="169">
        <v>44835</v>
      </c>
      <c r="B959" t="s">
        <v>131</v>
      </c>
      <c r="C959" s="26">
        <v>6</v>
      </c>
      <c r="D959" s="26">
        <v>10</v>
      </c>
      <c r="E959" s="170">
        <v>10</v>
      </c>
    </row>
    <row r="960" spans="1:5" x14ac:dyDescent="0.25">
      <c r="A960" s="169">
        <v>44866</v>
      </c>
      <c r="B960" t="s">
        <v>131</v>
      </c>
      <c r="C960" s="26">
        <v>9</v>
      </c>
      <c r="D960" s="26">
        <v>8</v>
      </c>
      <c r="E960" s="170">
        <v>30</v>
      </c>
    </row>
    <row r="961" spans="1:5" x14ac:dyDescent="0.25">
      <c r="A961" s="169">
        <v>44896</v>
      </c>
      <c r="B961" t="s">
        <v>131</v>
      </c>
      <c r="C961" s="26">
        <v>2</v>
      </c>
      <c r="D961" s="26">
        <v>8</v>
      </c>
      <c r="E961" s="170">
        <v>40</v>
      </c>
    </row>
    <row r="962" spans="1:5" x14ac:dyDescent="0.25">
      <c r="A962" s="169">
        <v>44927</v>
      </c>
      <c r="B962" t="s">
        <v>131</v>
      </c>
      <c r="C962" s="26">
        <v>2</v>
      </c>
      <c r="D962" s="26">
        <v>8</v>
      </c>
      <c r="E962" s="170">
        <v>8</v>
      </c>
    </row>
    <row r="963" spans="1:5" x14ac:dyDescent="0.25">
      <c r="A963" s="169">
        <v>44958</v>
      </c>
      <c r="B963" t="s">
        <v>131</v>
      </c>
      <c r="C963" s="26">
        <v>5</v>
      </c>
      <c r="D963" s="26">
        <v>8</v>
      </c>
      <c r="E963" s="170">
        <v>0</v>
      </c>
    </row>
    <row r="964" spans="1:5" x14ac:dyDescent="0.25">
      <c r="A964" s="169">
        <v>44986</v>
      </c>
      <c r="B964" t="s">
        <v>131</v>
      </c>
      <c r="C964" s="26">
        <v>5</v>
      </c>
      <c r="D964" s="26">
        <v>8</v>
      </c>
      <c r="E964" s="170">
        <v>3</v>
      </c>
    </row>
    <row r="965" spans="1:5" x14ac:dyDescent="0.25">
      <c r="A965" s="169">
        <v>45017</v>
      </c>
      <c r="B965" t="s">
        <v>131</v>
      </c>
      <c r="C965" s="26">
        <v>7</v>
      </c>
      <c r="D965" s="26">
        <v>8</v>
      </c>
      <c r="E965" s="170">
        <v>2</v>
      </c>
    </row>
    <row r="966" spans="1:5" x14ac:dyDescent="0.25">
      <c r="A966" s="169">
        <v>45047</v>
      </c>
      <c r="B966" t="s">
        <v>131</v>
      </c>
      <c r="C966" s="26">
        <v>7</v>
      </c>
      <c r="D966" s="26">
        <v>8</v>
      </c>
      <c r="E966" s="170">
        <v>6</v>
      </c>
    </row>
    <row r="967" spans="1:5" x14ac:dyDescent="0.25">
      <c r="A967" s="169">
        <v>45078</v>
      </c>
      <c r="B967" t="s">
        <v>131</v>
      </c>
      <c r="C967" s="26">
        <v>12</v>
      </c>
      <c r="D967" s="26">
        <v>8</v>
      </c>
      <c r="E967" s="170">
        <v>3</v>
      </c>
    </row>
    <row r="968" spans="1:5" x14ac:dyDescent="0.25">
      <c r="A968" s="169">
        <v>45108</v>
      </c>
      <c r="B968" t="s">
        <v>131</v>
      </c>
      <c r="C968" s="26">
        <v>22</v>
      </c>
      <c r="D968" s="26">
        <v>8</v>
      </c>
      <c r="E968" s="170">
        <v>5</v>
      </c>
    </row>
    <row r="969" spans="1:5" x14ac:dyDescent="0.25">
      <c r="A969" s="169">
        <v>45139</v>
      </c>
      <c r="B969" t="s">
        <v>131</v>
      </c>
      <c r="C969" s="26">
        <v>36</v>
      </c>
      <c r="D969" s="26">
        <v>6</v>
      </c>
      <c r="E969" s="170">
        <v>5</v>
      </c>
    </row>
    <row r="970" spans="1:5" x14ac:dyDescent="0.25">
      <c r="A970" s="169">
        <v>45170</v>
      </c>
      <c r="B970" t="s">
        <v>131</v>
      </c>
      <c r="C970" s="26">
        <v>13</v>
      </c>
      <c r="D970" s="26">
        <v>0</v>
      </c>
      <c r="E970" s="170">
        <v>2</v>
      </c>
    </row>
    <row r="971" spans="1:5" x14ac:dyDescent="0.25">
      <c r="A971" s="169">
        <v>45200</v>
      </c>
      <c r="B971" t="s">
        <v>131</v>
      </c>
      <c r="C971" s="26">
        <v>9</v>
      </c>
      <c r="D971" s="26">
        <v>0</v>
      </c>
      <c r="E971" s="170">
        <v>0</v>
      </c>
    </row>
    <row r="972" spans="1:5" x14ac:dyDescent="0.25">
      <c r="A972" s="169">
        <v>45231</v>
      </c>
      <c r="B972" t="s">
        <v>131</v>
      </c>
      <c r="C972" s="26">
        <v>0</v>
      </c>
      <c r="D972" s="26">
        <v>0</v>
      </c>
      <c r="E972" s="170">
        <v>0</v>
      </c>
    </row>
    <row r="973" spans="1:5" x14ac:dyDescent="0.25">
      <c r="A973" s="169">
        <v>45261</v>
      </c>
      <c r="B973" t="s">
        <v>131</v>
      </c>
      <c r="C973" s="26">
        <v>1</v>
      </c>
      <c r="D973" s="26">
        <v>0</v>
      </c>
      <c r="E973" s="170">
        <v>0</v>
      </c>
    </row>
    <row r="974" spans="1:5" x14ac:dyDescent="0.25">
      <c r="A974" s="169">
        <v>45292</v>
      </c>
      <c r="B974" t="s">
        <v>131</v>
      </c>
      <c r="C974" s="26">
        <v>1</v>
      </c>
      <c r="D974" s="26">
        <v>0</v>
      </c>
      <c r="E974" s="170">
        <v>0</v>
      </c>
    </row>
    <row r="975" spans="1:5" x14ac:dyDescent="0.25">
      <c r="A975" s="169">
        <v>45323</v>
      </c>
      <c r="B975" t="s">
        <v>131</v>
      </c>
      <c r="C975" s="26">
        <v>1</v>
      </c>
      <c r="D975" s="26">
        <v>0</v>
      </c>
      <c r="E975" s="170">
        <v>2</v>
      </c>
    </row>
    <row r="976" spans="1:5" x14ac:dyDescent="0.25">
      <c r="A976" s="169">
        <v>45352</v>
      </c>
      <c r="B976" t="s">
        <v>131</v>
      </c>
      <c r="C976" s="26">
        <v>2</v>
      </c>
      <c r="D976" s="26">
        <v>0</v>
      </c>
      <c r="E976" s="170">
        <v>1</v>
      </c>
    </row>
    <row r="977" spans="1:5" x14ac:dyDescent="0.25">
      <c r="A977" s="169">
        <v>45383</v>
      </c>
      <c r="B977" t="s">
        <v>131</v>
      </c>
      <c r="C977" s="26">
        <v>2</v>
      </c>
      <c r="D977" s="26">
        <v>0</v>
      </c>
      <c r="E977" s="170">
        <v>1</v>
      </c>
    </row>
    <row r="978" spans="1:5" x14ac:dyDescent="0.25">
      <c r="A978" s="169">
        <v>45413</v>
      </c>
      <c r="B978" t="s">
        <v>131</v>
      </c>
      <c r="C978" s="26">
        <v>3</v>
      </c>
      <c r="D978" s="26">
        <v>0</v>
      </c>
      <c r="E978" s="170">
        <v>3</v>
      </c>
    </row>
    <row r="979" spans="1:5" x14ac:dyDescent="0.25">
      <c r="A979" s="169">
        <v>45444</v>
      </c>
      <c r="B979" t="s">
        <v>131</v>
      </c>
      <c r="C979" s="26">
        <v>2</v>
      </c>
      <c r="D979" s="26">
        <v>0</v>
      </c>
      <c r="E979" s="170">
        <v>2</v>
      </c>
    </row>
    <row r="980" spans="1:5" x14ac:dyDescent="0.25">
      <c r="A980" s="169">
        <v>45474</v>
      </c>
      <c r="B980" t="s">
        <v>131</v>
      </c>
      <c r="C980" s="26">
        <v>0</v>
      </c>
      <c r="D980" s="26">
        <v>0</v>
      </c>
      <c r="E980" s="170">
        <v>0</v>
      </c>
    </row>
    <row r="981" spans="1:5" x14ac:dyDescent="0.25">
      <c r="A981" s="169">
        <v>45505</v>
      </c>
      <c r="B981" t="s">
        <v>131</v>
      </c>
      <c r="C981" s="26">
        <v>3</v>
      </c>
      <c r="D981" s="26">
        <v>0</v>
      </c>
      <c r="E981" s="170">
        <v>0</v>
      </c>
    </row>
    <row r="982" spans="1:5" x14ac:dyDescent="0.25">
      <c r="A982" s="169">
        <v>45536</v>
      </c>
      <c r="B982" t="s">
        <v>131</v>
      </c>
      <c r="C982" s="26">
        <v>3</v>
      </c>
      <c r="D982" s="26">
        <v>0</v>
      </c>
      <c r="E982" s="170">
        <v>0</v>
      </c>
    </row>
    <row r="983" spans="1:5" x14ac:dyDescent="0.25">
      <c r="A983" s="169">
        <v>45566</v>
      </c>
      <c r="B983" t="s">
        <v>131</v>
      </c>
      <c r="C983" s="26">
        <v>5</v>
      </c>
      <c r="D983" s="26">
        <v>0</v>
      </c>
      <c r="E983" s="170">
        <v>2</v>
      </c>
    </row>
    <row r="984" spans="1:5" x14ac:dyDescent="0.25">
      <c r="A984" s="169">
        <v>45597</v>
      </c>
      <c r="B984" t="s">
        <v>131</v>
      </c>
      <c r="C984" s="26">
        <v>7</v>
      </c>
      <c r="D984" s="26">
        <v>0</v>
      </c>
      <c r="E984" s="170">
        <v>4</v>
      </c>
    </row>
    <row r="985" spans="1:5" x14ac:dyDescent="0.25">
      <c r="A985" s="169">
        <v>45627</v>
      </c>
      <c r="B985" t="s">
        <v>131</v>
      </c>
      <c r="C985" s="26">
        <v>5</v>
      </c>
      <c r="D985" s="26">
        <v>0</v>
      </c>
      <c r="E985" s="170">
        <v>1</v>
      </c>
    </row>
    <row r="986" spans="1:5" x14ac:dyDescent="0.25">
      <c r="A986" s="169">
        <v>45658</v>
      </c>
      <c r="B986" t="s">
        <v>131</v>
      </c>
      <c r="C986" s="26">
        <v>4</v>
      </c>
      <c r="D986" s="26">
        <v>0</v>
      </c>
      <c r="E986" s="170">
        <v>1</v>
      </c>
    </row>
    <row r="987" spans="1:5" x14ac:dyDescent="0.25">
      <c r="A987" s="169">
        <v>45689</v>
      </c>
      <c r="B987" t="s">
        <v>131</v>
      </c>
      <c r="C987" s="26">
        <v>5</v>
      </c>
      <c r="D987" s="26">
        <v>0</v>
      </c>
      <c r="E987" s="170">
        <v>0</v>
      </c>
    </row>
    <row r="988" spans="1:5" x14ac:dyDescent="0.25">
      <c r="A988" s="169">
        <v>45717</v>
      </c>
      <c r="B988" t="s">
        <v>131</v>
      </c>
      <c r="C988" s="26">
        <v>9</v>
      </c>
      <c r="D988" s="26">
        <v>0</v>
      </c>
      <c r="E988" s="170">
        <v>2</v>
      </c>
    </row>
    <row r="989" spans="1:5" x14ac:dyDescent="0.25">
      <c r="A989" s="169">
        <v>45748</v>
      </c>
      <c r="B989" t="s">
        <v>131</v>
      </c>
      <c r="C989" s="26">
        <v>7</v>
      </c>
      <c r="D989" s="26">
        <v>0</v>
      </c>
      <c r="E989" s="170">
        <v>4</v>
      </c>
    </row>
    <row r="990" spans="1:5" x14ac:dyDescent="0.25">
      <c r="A990" s="169">
        <v>45778</v>
      </c>
      <c r="B990" t="s">
        <v>131</v>
      </c>
      <c r="C990" s="26">
        <v>6</v>
      </c>
      <c r="D990" s="26">
        <v>0</v>
      </c>
      <c r="E990" s="170">
        <v>1</v>
      </c>
    </row>
    <row r="991" spans="1:5" x14ac:dyDescent="0.25">
      <c r="A991" s="169">
        <v>45809</v>
      </c>
      <c r="B991" t="s">
        <v>131</v>
      </c>
      <c r="C991" s="26">
        <v>2</v>
      </c>
      <c r="D991" s="26">
        <v>0</v>
      </c>
      <c r="E991" s="170">
        <v>3</v>
      </c>
    </row>
    <row r="992" spans="1:5" x14ac:dyDescent="0.25">
      <c r="A992" s="169">
        <v>43101</v>
      </c>
      <c r="B992" t="s">
        <v>132</v>
      </c>
      <c r="C992" s="26"/>
      <c r="D992" s="26"/>
      <c r="E992" s="170"/>
    </row>
    <row r="993" spans="1:5" x14ac:dyDescent="0.25">
      <c r="A993" s="169">
        <v>43132</v>
      </c>
      <c r="B993" t="s">
        <v>132</v>
      </c>
      <c r="C993" s="26"/>
      <c r="D993" s="26"/>
      <c r="E993" s="170"/>
    </row>
    <row r="994" spans="1:5" x14ac:dyDescent="0.25">
      <c r="A994" s="169">
        <v>43160</v>
      </c>
      <c r="B994" t="s">
        <v>132</v>
      </c>
      <c r="C994" s="26"/>
      <c r="D994" s="26"/>
      <c r="E994" s="170"/>
    </row>
    <row r="995" spans="1:5" x14ac:dyDescent="0.25">
      <c r="A995" s="169">
        <v>43191</v>
      </c>
      <c r="B995" t="s">
        <v>132</v>
      </c>
      <c r="C995" s="26"/>
      <c r="D995" s="26"/>
      <c r="E995" s="170"/>
    </row>
    <row r="996" spans="1:5" x14ac:dyDescent="0.25">
      <c r="A996" s="169">
        <v>43221</v>
      </c>
      <c r="B996" t="s">
        <v>132</v>
      </c>
      <c r="C996" s="26"/>
      <c r="D996" s="26"/>
      <c r="E996" s="170"/>
    </row>
    <row r="997" spans="1:5" x14ac:dyDescent="0.25">
      <c r="A997" s="169">
        <v>43252</v>
      </c>
      <c r="B997" t="s">
        <v>132</v>
      </c>
      <c r="C997" s="26"/>
      <c r="D997" s="26"/>
      <c r="E997" s="170"/>
    </row>
    <row r="998" spans="1:5" x14ac:dyDescent="0.25">
      <c r="A998" s="169">
        <v>43282</v>
      </c>
      <c r="B998" t="s">
        <v>132</v>
      </c>
      <c r="C998" s="26"/>
      <c r="D998" s="26"/>
      <c r="E998" s="170"/>
    </row>
    <row r="999" spans="1:5" x14ac:dyDescent="0.25">
      <c r="A999" s="169">
        <v>43313</v>
      </c>
      <c r="B999" t="s">
        <v>132</v>
      </c>
      <c r="C999" s="26"/>
      <c r="D999" s="26"/>
      <c r="E999" s="170"/>
    </row>
    <row r="1000" spans="1:5" x14ac:dyDescent="0.25">
      <c r="A1000" s="169">
        <v>43344</v>
      </c>
      <c r="B1000" t="s">
        <v>132</v>
      </c>
      <c r="C1000" s="26"/>
      <c r="D1000" s="26"/>
      <c r="E1000" s="170"/>
    </row>
    <row r="1001" spans="1:5" x14ac:dyDescent="0.25">
      <c r="A1001" s="169">
        <v>43374</v>
      </c>
      <c r="B1001" t="s">
        <v>132</v>
      </c>
      <c r="C1001" s="26"/>
      <c r="D1001" s="26"/>
      <c r="E1001" s="170"/>
    </row>
    <row r="1002" spans="1:5" x14ac:dyDescent="0.25">
      <c r="A1002" s="169">
        <v>43405</v>
      </c>
      <c r="B1002" t="s">
        <v>132</v>
      </c>
      <c r="C1002" s="26"/>
      <c r="D1002" s="26"/>
      <c r="E1002" s="170"/>
    </row>
    <row r="1003" spans="1:5" x14ac:dyDescent="0.25">
      <c r="A1003" s="169">
        <v>43435</v>
      </c>
      <c r="B1003" t="s">
        <v>132</v>
      </c>
      <c r="C1003" s="26"/>
      <c r="D1003" s="26"/>
      <c r="E1003" s="170"/>
    </row>
    <row r="1004" spans="1:5" x14ac:dyDescent="0.25">
      <c r="A1004" s="169">
        <v>43466</v>
      </c>
      <c r="B1004" t="s">
        <v>132</v>
      </c>
      <c r="C1004" s="26"/>
      <c r="D1004" s="26"/>
      <c r="E1004" s="170"/>
    </row>
    <row r="1005" spans="1:5" x14ac:dyDescent="0.25">
      <c r="A1005" s="169">
        <v>43497</v>
      </c>
      <c r="B1005" t="s">
        <v>132</v>
      </c>
      <c r="C1005" s="26"/>
      <c r="D1005" s="26"/>
      <c r="E1005" s="170"/>
    </row>
    <row r="1006" spans="1:5" x14ac:dyDescent="0.25">
      <c r="A1006" s="169">
        <v>43525</v>
      </c>
      <c r="B1006" t="s">
        <v>132</v>
      </c>
      <c r="C1006" s="26"/>
      <c r="D1006" s="26"/>
      <c r="E1006" s="170"/>
    </row>
    <row r="1007" spans="1:5" x14ac:dyDescent="0.25">
      <c r="A1007" s="169">
        <v>43556</v>
      </c>
      <c r="B1007" t="s">
        <v>132</v>
      </c>
      <c r="C1007" s="26"/>
      <c r="D1007" s="26"/>
      <c r="E1007" s="170"/>
    </row>
    <row r="1008" spans="1:5" x14ac:dyDescent="0.25">
      <c r="A1008" s="169">
        <v>43586</v>
      </c>
      <c r="B1008" t="s">
        <v>132</v>
      </c>
      <c r="C1008" s="26"/>
      <c r="D1008" s="26"/>
      <c r="E1008" s="170"/>
    </row>
    <row r="1009" spans="1:5" x14ac:dyDescent="0.25">
      <c r="A1009" s="169">
        <v>43617</v>
      </c>
      <c r="B1009" t="s">
        <v>132</v>
      </c>
      <c r="C1009" s="26"/>
      <c r="D1009" s="26"/>
      <c r="E1009" s="170"/>
    </row>
    <row r="1010" spans="1:5" x14ac:dyDescent="0.25">
      <c r="A1010" s="169">
        <v>43647</v>
      </c>
      <c r="B1010" t="s">
        <v>132</v>
      </c>
      <c r="C1010" s="26"/>
      <c r="D1010" s="26"/>
      <c r="E1010" s="170"/>
    </row>
    <row r="1011" spans="1:5" x14ac:dyDescent="0.25">
      <c r="A1011" s="169">
        <v>43678</v>
      </c>
      <c r="B1011" t="s">
        <v>132</v>
      </c>
      <c r="C1011" s="26"/>
      <c r="D1011" s="26"/>
      <c r="E1011" s="170"/>
    </row>
    <row r="1012" spans="1:5" x14ac:dyDescent="0.25">
      <c r="A1012" s="169">
        <v>43709</v>
      </c>
      <c r="B1012" t="s">
        <v>132</v>
      </c>
      <c r="C1012" s="26"/>
      <c r="D1012" s="26"/>
      <c r="E1012" s="170"/>
    </row>
    <row r="1013" spans="1:5" x14ac:dyDescent="0.25">
      <c r="A1013" s="169">
        <v>43739</v>
      </c>
      <c r="B1013" t="s">
        <v>132</v>
      </c>
      <c r="C1013" s="26"/>
      <c r="D1013" s="26"/>
      <c r="E1013" s="170"/>
    </row>
    <row r="1014" spans="1:5" x14ac:dyDescent="0.25">
      <c r="A1014" s="169">
        <v>43770</v>
      </c>
      <c r="B1014" t="s">
        <v>132</v>
      </c>
      <c r="C1014" s="26"/>
      <c r="D1014" s="26"/>
      <c r="E1014" s="170"/>
    </row>
    <row r="1015" spans="1:5" x14ac:dyDescent="0.25">
      <c r="A1015" s="169">
        <v>43800</v>
      </c>
      <c r="B1015" t="s">
        <v>132</v>
      </c>
      <c r="C1015" s="26"/>
      <c r="D1015" s="26"/>
      <c r="E1015" s="170"/>
    </row>
    <row r="1016" spans="1:5" x14ac:dyDescent="0.25">
      <c r="A1016" s="169">
        <v>43831</v>
      </c>
      <c r="B1016" t="s">
        <v>132</v>
      </c>
      <c r="C1016" s="26"/>
      <c r="D1016" s="26"/>
      <c r="E1016" s="170"/>
    </row>
    <row r="1017" spans="1:5" x14ac:dyDescent="0.25">
      <c r="A1017" s="169">
        <v>43862</v>
      </c>
      <c r="B1017" t="s">
        <v>132</v>
      </c>
      <c r="C1017" s="26"/>
      <c r="D1017" s="26"/>
      <c r="E1017" s="170"/>
    </row>
    <row r="1018" spans="1:5" x14ac:dyDescent="0.25">
      <c r="A1018" s="169">
        <v>43891</v>
      </c>
      <c r="B1018" t="s">
        <v>132</v>
      </c>
      <c r="C1018" s="26"/>
      <c r="D1018" s="26"/>
      <c r="E1018" s="170"/>
    </row>
    <row r="1019" spans="1:5" x14ac:dyDescent="0.25">
      <c r="A1019" s="169">
        <v>43922</v>
      </c>
      <c r="B1019" t="s">
        <v>132</v>
      </c>
      <c r="C1019" s="26"/>
      <c r="D1019" s="26"/>
      <c r="E1019" s="170"/>
    </row>
    <row r="1020" spans="1:5" x14ac:dyDescent="0.25">
      <c r="A1020" s="169">
        <v>43952</v>
      </c>
      <c r="B1020" t="s">
        <v>132</v>
      </c>
      <c r="C1020" s="26"/>
      <c r="D1020" s="26"/>
      <c r="E1020" s="170"/>
    </row>
    <row r="1021" spans="1:5" x14ac:dyDescent="0.25">
      <c r="A1021" s="169">
        <v>43983</v>
      </c>
      <c r="B1021" t="s">
        <v>132</v>
      </c>
      <c r="C1021" s="26"/>
      <c r="D1021" s="26"/>
      <c r="E1021" s="170"/>
    </row>
    <row r="1022" spans="1:5" x14ac:dyDescent="0.25">
      <c r="A1022" s="169">
        <v>44013</v>
      </c>
      <c r="B1022" t="s">
        <v>132</v>
      </c>
      <c r="C1022" s="26"/>
      <c r="D1022" s="26"/>
      <c r="E1022" s="170"/>
    </row>
    <row r="1023" spans="1:5" x14ac:dyDescent="0.25">
      <c r="A1023" s="169">
        <v>44044</v>
      </c>
      <c r="B1023" t="s">
        <v>132</v>
      </c>
      <c r="C1023" s="26"/>
      <c r="D1023" s="26"/>
      <c r="E1023" s="170"/>
    </row>
    <row r="1024" spans="1:5" x14ac:dyDescent="0.25">
      <c r="A1024" s="169">
        <v>44075</v>
      </c>
      <c r="B1024" t="s">
        <v>132</v>
      </c>
      <c r="C1024" s="26"/>
      <c r="D1024" s="26"/>
      <c r="E1024" s="170"/>
    </row>
    <row r="1025" spans="1:5" x14ac:dyDescent="0.25">
      <c r="A1025" s="169">
        <v>44105</v>
      </c>
      <c r="B1025" t="s">
        <v>132</v>
      </c>
      <c r="C1025" s="26"/>
      <c r="D1025" s="26"/>
      <c r="E1025" s="170"/>
    </row>
    <row r="1026" spans="1:5" x14ac:dyDescent="0.25">
      <c r="A1026" s="169">
        <v>44136</v>
      </c>
      <c r="B1026" t="s">
        <v>132</v>
      </c>
      <c r="C1026" s="26"/>
      <c r="D1026" s="26"/>
      <c r="E1026" s="170"/>
    </row>
    <row r="1027" spans="1:5" x14ac:dyDescent="0.25">
      <c r="A1027" s="169">
        <v>44166</v>
      </c>
      <c r="B1027" t="s">
        <v>132</v>
      </c>
      <c r="C1027" s="26"/>
      <c r="D1027" s="26"/>
      <c r="E1027" s="170"/>
    </row>
    <row r="1028" spans="1:5" x14ac:dyDescent="0.25">
      <c r="A1028" s="169">
        <v>44197</v>
      </c>
      <c r="B1028" t="s">
        <v>132</v>
      </c>
      <c r="C1028" s="26"/>
      <c r="D1028" s="26"/>
      <c r="E1028" s="170"/>
    </row>
    <row r="1029" spans="1:5" x14ac:dyDescent="0.25">
      <c r="A1029" s="169">
        <v>44228</v>
      </c>
      <c r="B1029" t="s">
        <v>132</v>
      </c>
      <c r="C1029" s="26"/>
      <c r="D1029" s="26"/>
      <c r="E1029" s="170"/>
    </row>
    <row r="1030" spans="1:5" x14ac:dyDescent="0.25">
      <c r="A1030" s="169">
        <v>44256</v>
      </c>
      <c r="B1030" t="s">
        <v>132</v>
      </c>
      <c r="C1030" s="26"/>
      <c r="D1030" s="26"/>
      <c r="E1030" s="170"/>
    </row>
    <row r="1031" spans="1:5" x14ac:dyDescent="0.25">
      <c r="A1031" s="169">
        <v>44287</v>
      </c>
      <c r="B1031" t="s">
        <v>132</v>
      </c>
      <c r="C1031" s="26"/>
      <c r="D1031" s="26"/>
      <c r="E1031" s="170"/>
    </row>
    <row r="1032" spans="1:5" x14ac:dyDescent="0.25">
      <c r="A1032" s="169">
        <v>44317</v>
      </c>
      <c r="B1032" t="s">
        <v>132</v>
      </c>
      <c r="C1032" s="26"/>
      <c r="D1032" s="26"/>
      <c r="E1032" s="170"/>
    </row>
    <row r="1033" spans="1:5" x14ac:dyDescent="0.25">
      <c r="A1033" s="169">
        <v>44348</v>
      </c>
      <c r="B1033" t="s">
        <v>132</v>
      </c>
      <c r="C1033" s="26"/>
      <c r="D1033" s="26"/>
      <c r="E1033" s="170"/>
    </row>
    <row r="1034" spans="1:5" x14ac:dyDescent="0.25">
      <c r="A1034" s="169">
        <v>44378</v>
      </c>
      <c r="B1034" t="s">
        <v>132</v>
      </c>
      <c r="C1034" s="26"/>
      <c r="D1034" s="26"/>
      <c r="E1034" s="170"/>
    </row>
    <row r="1035" spans="1:5" x14ac:dyDescent="0.25">
      <c r="A1035" s="169">
        <v>44409</v>
      </c>
      <c r="B1035" t="s">
        <v>132</v>
      </c>
      <c r="C1035" s="26"/>
      <c r="D1035" s="26"/>
      <c r="E1035" s="170"/>
    </row>
    <row r="1036" spans="1:5" x14ac:dyDescent="0.25">
      <c r="A1036" s="169">
        <v>44440</v>
      </c>
      <c r="B1036" t="s">
        <v>132</v>
      </c>
      <c r="C1036" s="26"/>
      <c r="D1036" s="26"/>
      <c r="E1036" s="170"/>
    </row>
    <row r="1037" spans="1:5" x14ac:dyDescent="0.25">
      <c r="A1037" s="169">
        <v>44470</v>
      </c>
      <c r="B1037" t="s">
        <v>132</v>
      </c>
      <c r="C1037" s="26"/>
      <c r="D1037" s="26"/>
      <c r="E1037" s="170"/>
    </row>
    <row r="1038" spans="1:5" x14ac:dyDescent="0.25">
      <c r="A1038" s="169">
        <v>44501</v>
      </c>
      <c r="B1038" t="s">
        <v>132</v>
      </c>
      <c r="C1038" s="26"/>
      <c r="D1038" s="26"/>
      <c r="E1038" s="170"/>
    </row>
    <row r="1039" spans="1:5" x14ac:dyDescent="0.25">
      <c r="A1039" s="169">
        <v>44531</v>
      </c>
      <c r="B1039" t="s">
        <v>132</v>
      </c>
      <c r="C1039" s="26"/>
      <c r="D1039" s="26"/>
      <c r="E1039" s="170"/>
    </row>
    <row r="1040" spans="1:5" x14ac:dyDescent="0.25">
      <c r="A1040" s="169">
        <v>44562</v>
      </c>
      <c r="B1040" t="s">
        <v>132</v>
      </c>
      <c r="C1040" s="26"/>
      <c r="D1040" s="26"/>
      <c r="E1040" s="170"/>
    </row>
    <row r="1041" spans="1:5" x14ac:dyDescent="0.25">
      <c r="A1041" s="169">
        <v>44593</v>
      </c>
      <c r="B1041" t="s">
        <v>132</v>
      </c>
      <c r="C1041" s="26"/>
      <c r="D1041" s="26"/>
      <c r="E1041" s="170"/>
    </row>
    <row r="1042" spans="1:5" x14ac:dyDescent="0.25">
      <c r="A1042" s="169">
        <v>44621</v>
      </c>
      <c r="B1042" t="s">
        <v>132</v>
      </c>
      <c r="C1042" s="26"/>
      <c r="D1042" s="26"/>
      <c r="E1042" s="170"/>
    </row>
    <row r="1043" spans="1:5" x14ac:dyDescent="0.25">
      <c r="A1043" s="169">
        <v>44652</v>
      </c>
      <c r="B1043" t="s">
        <v>132</v>
      </c>
      <c r="C1043" s="26"/>
      <c r="D1043" s="26"/>
      <c r="E1043" s="170"/>
    </row>
    <row r="1044" spans="1:5" x14ac:dyDescent="0.25">
      <c r="A1044" s="169">
        <v>44682</v>
      </c>
      <c r="B1044" t="s">
        <v>132</v>
      </c>
      <c r="C1044" s="26"/>
      <c r="D1044" s="26"/>
      <c r="E1044" s="170"/>
    </row>
    <row r="1045" spans="1:5" x14ac:dyDescent="0.25">
      <c r="A1045" s="169">
        <v>44713</v>
      </c>
      <c r="B1045" t="s">
        <v>132</v>
      </c>
      <c r="C1045" s="26">
        <v>33</v>
      </c>
      <c r="D1045" s="26">
        <v>15</v>
      </c>
      <c r="E1045" s="170">
        <v>0</v>
      </c>
    </row>
    <row r="1046" spans="1:5" x14ac:dyDescent="0.25">
      <c r="A1046" s="169">
        <v>44743</v>
      </c>
      <c r="B1046" t="s">
        <v>132</v>
      </c>
      <c r="C1046" s="26">
        <v>12</v>
      </c>
      <c r="D1046" s="26">
        <v>15</v>
      </c>
      <c r="E1046" s="170">
        <v>0</v>
      </c>
    </row>
    <row r="1047" spans="1:5" x14ac:dyDescent="0.25">
      <c r="A1047" s="169">
        <v>44774</v>
      </c>
      <c r="B1047" t="s">
        <v>132</v>
      </c>
      <c r="C1047" s="26">
        <v>9</v>
      </c>
      <c r="D1047" s="26">
        <v>15</v>
      </c>
      <c r="E1047" s="170">
        <v>0</v>
      </c>
    </row>
    <row r="1048" spans="1:5" x14ac:dyDescent="0.25">
      <c r="A1048" s="169">
        <v>44805</v>
      </c>
      <c r="B1048" t="s">
        <v>132</v>
      </c>
      <c r="C1048" s="26">
        <v>8</v>
      </c>
      <c r="D1048" s="26">
        <v>15</v>
      </c>
      <c r="E1048" s="170">
        <v>0</v>
      </c>
    </row>
    <row r="1049" spans="1:5" x14ac:dyDescent="0.25">
      <c r="A1049" s="169">
        <v>44835</v>
      </c>
      <c r="B1049" t="s">
        <v>132</v>
      </c>
      <c r="C1049" s="26">
        <v>8</v>
      </c>
      <c r="D1049" s="26">
        <v>15</v>
      </c>
      <c r="E1049" s="170">
        <v>0</v>
      </c>
    </row>
    <row r="1050" spans="1:5" x14ac:dyDescent="0.25">
      <c r="A1050" s="169">
        <v>44866</v>
      </c>
      <c r="B1050" t="s">
        <v>132</v>
      </c>
      <c r="C1050" s="26">
        <v>6</v>
      </c>
      <c r="D1050" s="26">
        <v>15</v>
      </c>
      <c r="E1050" s="170">
        <v>0</v>
      </c>
    </row>
    <row r="1051" spans="1:5" x14ac:dyDescent="0.25">
      <c r="A1051" s="169">
        <v>44896</v>
      </c>
      <c r="B1051" t="s">
        <v>132</v>
      </c>
      <c r="C1051" s="26">
        <v>1</v>
      </c>
      <c r="D1051" s="26">
        <v>15</v>
      </c>
      <c r="E1051" s="170">
        <v>0</v>
      </c>
    </row>
    <row r="1052" spans="1:5" x14ac:dyDescent="0.25">
      <c r="A1052" s="169">
        <v>44927</v>
      </c>
      <c r="B1052" t="s">
        <v>132</v>
      </c>
      <c r="C1052" s="26">
        <v>0</v>
      </c>
      <c r="D1052" s="26">
        <v>15</v>
      </c>
      <c r="E1052" s="170">
        <v>1</v>
      </c>
    </row>
    <row r="1053" spans="1:5" x14ac:dyDescent="0.25">
      <c r="A1053" s="169">
        <v>44958</v>
      </c>
      <c r="B1053" t="s">
        <v>132</v>
      </c>
      <c r="C1053" s="26">
        <v>3</v>
      </c>
      <c r="D1053" s="26">
        <v>15</v>
      </c>
      <c r="E1053" s="170">
        <v>0</v>
      </c>
    </row>
    <row r="1054" spans="1:5" x14ac:dyDescent="0.25">
      <c r="A1054" s="169">
        <v>44986</v>
      </c>
      <c r="B1054" t="s">
        <v>132</v>
      </c>
      <c r="C1054" s="26">
        <v>3</v>
      </c>
      <c r="D1054" s="26">
        <v>15</v>
      </c>
      <c r="E1054" s="170">
        <v>1</v>
      </c>
    </row>
    <row r="1055" spans="1:5" x14ac:dyDescent="0.25">
      <c r="A1055" s="169">
        <v>45017</v>
      </c>
      <c r="B1055" t="s">
        <v>132</v>
      </c>
      <c r="C1055" s="26">
        <v>0</v>
      </c>
      <c r="D1055" s="26">
        <v>10</v>
      </c>
      <c r="E1055" s="170">
        <v>1</v>
      </c>
    </row>
    <row r="1056" spans="1:5" x14ac:dyDescent="0.25">
      <c r="A1056" s="169">
        <v>45047</v>
      </c>
      <c r="B1056" t="s">
        <v>132</v>
      </c>
      <c r="C1056" s="26">
        <v>14</v>
      </c>
      <c r="D1056" s="26">
        <v>10</v>
      </c>
      <c r="E1056" s="170">
        <v>4</v>
      </c>
    </row>
    <row r="1057" spans="1:5" x14ac:dyDescent="0.25">
      <c r="A1057" s="169">
        <v>45078</v>
      </c>
      <c r="B1057" t="s">
        <v>132</v>
      </c>
      <c r="C1057" s="26">
        <v>11</v>
      </c>
      <c r="D1057" s="26">
        <v>10</v>
      </c>
      <c r="E1057" s="170">
        <v>0</v>
      </c>
    </row>
    <row r="1058" spans="1:5" x14ac:dyDescent="0.25">
      <c r="A1058" s="169">
        <v>45108</v>
      </c>
      <c r="B1058" t="s">
        <v>132</v>
      </c>
      <c r="C1058" s="26">
        <v>11</v>
      </c>
      <c r="D1058" s="26">
        <v>10</v>
      </c>
      <c r="E1058" s="170">
        <v>0</v>
      </c>
    </row>
    <row r="1059" spans="1:5" x14ac:dyDescent="0.25">
      <c r="A1059" s="169">
        <v>45139</v>
      </c>
      <c r="B1059" t="s">
        <v>132</v>
      </c>
      <c r="C1059" s="26">
        <v>11</v>
      </c>
      <c r="D1059" s="26">
        <v>10</v>
      </c>
      <c r="E1059" s="170">
        <v>2</v>
      </c>
    </row>
    <row r="1060" spans="1:5" x14ac:dyDescent="0.25">
      <c r="A1060" s="169">
        <v>45170</v>
      </c>
      <c r="B1060" t="s">
        <v>132</v>
      </c>
      <c r="C1060" s="26">
        <v>4</v>
      </c>
      <c r="D1060" s="26">
        <v>10</v>
      </c>
      <c r="E1060" s="170">
        <v>0</v>
      </c>
    </row>
    <row r="1061" spans="1:5" x14ac:dyDescent="0.25">
      <c r="A1061" s="169">
        <v>45200</v>
      </c>
      <c r="B1061" t="s">
        <v>132</v>
      </c>
      <c r="C1061" s="26">
        <v>10</v>
      </c>
      <c r="D1061" s="26">
        <v>10</v>
      </c>
      <c r="E1061" s="170">
        <v>1</v>
      </c>
    </row>
    <row r="1062" spans="1:5" x14ac:dyDescent="0.25">
      <c r="A1062" s="169">
        <v>45231</v>
      </c>
      <c r="B1062" t="s">
        <v>132</v>
      </c>
      <c r="C1062" s="26">
        <v>5</v>
      </c>
      <c r="D1062" s="26">
        <v>10</v>
      </c>
      <c r="E1062" s="170">
        <v>0</v>
      </c>
    </row>
    <row r="1063" spans="1:5" x14ac:dyDescent="0.25">
      <c r="A1063" s="169">
        <v>45261</v>
      </c>
      <c r="B1063" t="s">
        <v>132</v>
      </c>
      <c r="C1063" s="26">
        <v>3</v>
      </c>
      <c r="D1063" s="26">
        <v>10</v>
      </c>
      <c r="E1063" s="170">
        <v>3</v>
      </c>
    </row>
    <row r="1064" spans="1:5" x14ac:dyDescent="0.25">
      <c r="A1064" s="169">
        <v>45292</v>
      </c>
      <c r="B1064" t="s">
        <v>132</v>
      </c>
      <c r="C1064" s="26">
        <v>6</v>
      </c>
      <c r="D1064" s="26">
        <v>10</v>
      </c>
      <c r="E1064" s="170">
        <v>1</v>
      </c>
    </row>
    <row r="1065" spans="1:5" x14ac:dyDescent="0.25">
      <c r="A1065" s="169">
        <v>45323</v>
      </c>
      <c r="B1065" t="s">
        <v>132</v>
      </c>
      <c r="C1065" s="26">
        <v>6</v>
      </c>
      <c r="D1065" s="26">
        <v>10</v>
      </c>
      <c r="E1065" s="170">
        <v>2</v>
      </c>
    </row>
    <row r="1066" spans="1:5" x14ac:dyDescent="0.25">
      <c r="A1066" s="169">
        <v>45352</v>
      </c>
      <c r="B1066" t="s">
        <v>132</v>
      </c>
      <c r="C1066" s="26">
        <v>2</v>
      </c>
      <c r="D1066" s="26">
        <v>10</v>
      </c>
      <c r="E1066" s="170">
        <v>1</v>
      </c>
    </row>
    <row r="1067" spans="1:5" x14ac:dyDescent="0.25">
      <c r="A1067" s="169">
        <v>45383</v>
      </c>
      <c r="B1067" t="s">
        <v>132</v>
      </c>
      <c r="C1067" s="26">
        <v>10</v>
      </c>
      <c r="D1067" s="26">
        <v>10</v>
      </c>
      <c r="E1067" s="170">
        <v>2</v>
      </c>
    </row>
    <row r="1068" spans="1:5" x14ac:dyDescent="0.25">
      <c r="A1068" s="169">
        <v>45413</v>
      </c>
      <c r="B1068" t="s">
        <v>132</v>
      </c>
      <c r="C1068" s="26">
        <v>7</v>
      </c>
      <c r="D1068" s="26">
        <v>10</v>
      </c>
      <c r="E1068" s="170">
        <v>0</v>
      </c>
    </row>
    <row r="1069" spans="1:5" x14ac:dyDescent="0.25">
      <c r="A1069" s="169">
        <v>45444</v>
      </c>
      <c r="B1069" t="s">
        <v>132</v>
      </c>
      <c r="C1069" s="26">
        <v>18</v>
      </c>
      <c r="D1069" s="26">
        <v>10</v>
      </c>
      <c r="E1069" s="170">
        <v>1</v>
      </c>
    </row>
    <row r="1070" spans="1:5" x14ac:dyDescent="0.25">
      <c r="A1070" s="169">
        <v>45474</v>
      </c>
      <c r="B1070" t="s">
        <v>132</v>
      </c>
      <c r="C1070" s="26">
        <v>10</v>
      </c>
      <c r="D1070" s="26">
        <v>11</v>
      </c>
      <c r="E1070" s="170">
        <v>1</v>
      </c>
    </row>
    <row r="1071" spans="1:5" x14ac:dyDescent="0.25">
      <c r="A1071" s="169">
        <v>45505</v>
      </c>
      <c r="B1071" t="s">
        <v>132</v>
      </c>
      <c r="C1071" s="26">
        <v>0</v>
      </c>
      <c r="D1071" s="26">
        <v>10</v>
      </c>
      <c r="E1071" s="170">
        <v>0</v>
      </c>
    </row>
    <row r="1072" spans="1:5" x14ac:dyDescent="0.25">
      <c r="A1072" s="169">
        <v>45536</v>
      </c>
      <c r="B1072" t="s">
        <v>132</v>
      </c>
      <c r="C1072" s="26"/>
      <c r="D1072" s="26"/>
      <c r="E1072" s="170"/>
    </row>
    <row r="1073" spans="1:5" x14ac:dyDescent="0.25">
      <c r="A1073" s="169">
        <v>45566</v>
      </c>
      <c r="B1073" t="s">
        <v>132</v>
      </c>
      <c r="C1073" s="26"/>
      <c r="D1073" s="26"/>
      <c r="E1073" s="170"/>
    </row>
    <row r="1074" spans="1:5" x14ac:dyDescent="0.25">
      <c r="A1074" s="169">
        <v>45597</v>
      </c>
      <c r="B1074" t="s">
        <v>132</v>
      </c>
      <c r="C1074" s="26"/>
      <c r="D1074" s="26"/>
      <c r="E1074" s="170"/>
    </row>
    <row r="1075" spans="1:5" x14ac:dyDescent="0.25">
      <c r="A1075" s="169">
        <v>45627</v>
      </c>
      <c r="B1075" t="s">
        <v>132</v>
      </c>
      <c r="C1075" s="26"/>
      <c r="D1075" s="26"/>
      <c r="E1075" s="170"/>
    </row>
    <row r="1076" spans="1:5" x14ac:dyDescent="0.25">
      <c r="A1076" s="169">
        <v>45658</v>
      </c>
      <c r="B1076" t="s">
        <v>132</v>
      </c>
      <c r="C1076" s="26"/>
      <c r="D1076" s="26"/>
      <c r="E1076" s="170"/>
    </row>
    <row r="1077" spans="1:5" x14ac:dyDescent="0.25">
      <c r="A1077" s="169">
        <v>45689</v>
      </c>
      <c r="B1077" t="s">
        <v>132</v>
      </c>
      <c r="C1077" s="26"/>
      <c r="D1077" s="26"/>
      <c r="E1077" s="170"/>
    </row>
    <row r="1078" spans="1:5" x14ac:dyDescent="0.25">
      <c r="A1078" s="169">
        <v>45717</v>
      </c>
      <c r="B1078" t="s">
        <v>132</v>
      </c>
      <c r="C1078" s="26"/>
      <c r="D1078" s="26"/>
      <c r="E1078" s="170"/>
    </row>
    <row r="1079" spans="1:5" x14ac:dyDescent="0.25">
      <c r="A1079" s="169">
        <v>45748</v>
      </c>
      <c r="B1079" t="s">
        <v>132</v>
      </c>
      <c r="C1079" s="26"/>
      <c r="D1079" s="26"/>
      <c r="E1079" s="170"/>
    </row>
    <row r="1080" spans="1:5" x14ac:dyDescent="0.25">
      <c r="A1080" s="169">
        <v>45778</v>
      </c>
      <c r="B1080" t="s">
        <v>132</v>
      </c>
      <c r="C1080" s="26"/>
      <c r="D1080" s="26"/>
      <c r="E1080" s="170"/>
    </row>
    <row r="1081" spans="1:5" x14ac:dyDescent="0.25">
      <c r="A1081" s="169">
        <v>45809</v>
      </c>
      <c r="B1081" t="s">
        <v>132</v>
      </c>
      <c r="C1081" s="26"/>
      <c r="D1081" s="26"/>
      <c r="E1081" s="170"/>
    </row>
    <row r="1082" spans="1:5" x14ac:dyDescent="0.25">
      <c r="A1082" s="169">
        <v>43101</v>
      </c>
      <c r="B1082" t="s">
        <v>133</v>
      </c>
      <c r="C1082" s="26"/>
      <c r="D1082" s="26"/>
      <c r="E1082" s="170"/>
    </row>
    <row r="1083" spans="1:5" x14ac:dyDescent="0.25">
      <c r="A1083" s="169">
        <v>43132</v>
      </c>
      <c r="B1083" t="s">
        <v>133</v>
      </c>
      <c r="C1083" s="26"/>
      <c r="D1083" s="26"/>
      <c r="E1083" s="170"/>
    </row>
    <row r="1084" spans="1:5" x14ac:dyDescent="0.25">
      <c r="A1084" s="169">
        <v>43160</v>
      </c>
      <c r="B1084" t="s">
        <v>133</v>
      </c>
      <c r="C1084" s="26"/>
      <c r="D1084" s="26"/>
      <c r="E1084" s="170"/>
    </row>
    <row r="1085" spans="1:5" x14ac:dyDescent="0.25">
      <c r="A1085" s="169">
        <v>43191</v>
      </c>
      <c r="B1085" t="s">
        <v>133</v>
      </c>
      <c r="C1085" s="26"/>
      <c r="D1085" s="26"/>
      <c r="E1085" s="170"/>
    </row>
    <row r="1086" spans="1:5" x14ac:dyDescent="0.25">
      <c r="A1086" s="169">
        <v>43221</v>
      </c>
      <c r="B1086" t="s">
        <v>133</v>
      </c>
      <c r="C1086" s="26"/>
      <c r="D1086" s="26"/>
      <c r="E1086" s="170"/>
    </row>
    <row r="1087" spans="1:5" x14ac:dyDescent="0.25">
      <c r="A1087" s="169">
        <v>43252</v>
      </c>
      <c r="B1087" t="s">
        <v>133</v>
      </c>
      <c r="C1087" s="26"/>
      <c r="D1087" s="26"/>
      <c r="E1087" s="170"/>
    </row>
    <row r="1088" spans="1:5" x14ac:dyDescent="0.25">
      <c r="A1088" s="169">
        <v>43282</v>
      </c>
      <c r="B1088" t="s">
        <v>133</v>
      </c>
      <c r="C1088" s="26"/>
      <c r="D1088" s="26"/>
      <c r="E1088" s="170"/>
    </row>
    <row r="1089" spans="1:5" x14ac:dyDescent="0.25">
      <c r="A1089" s="169">
        <v>43313</v>
      </c>
      <c r="B1089" t="s">
        <v>133</v>
      </c>
      <c r="C1089" s="26"/>
      <c r="D1089" s="26"/>
      <c r="E1089" s="170"/>
    </row>
    <row r="1090" spans="1:5" x14ac:dyDescent="0.25">
      <c r="A1090" s="169">
        <v>43344</v>
      </c>
      <c r="B1090" t="s">
        <v>133</v>
      </c>
      <c r="C1090" s="26"/>
      <c r="D1090" s="26"/>
      <c r="E1090" s="170"/>
    </row>
    <row r="1091" spans="1:5" x14ac:dyDescent="0.25">
      <c r="A1091" s="169">
        <v>43374</v>
      </c>
      <c r="B1091" t="s">
        <v>133</v>
      </c>
      <c r="C1091" s="26"/>
      <c r="D1091" s="26"/>
      <c r="E1091" s="170"/>
    </row>
    <row r="1092" spans="1:5" x14ac:dyDescent="0.25">
      <c r="A1092" s="169">
        <v>43405</v>
      </c>
      <c r="B1092" t="s">
        <v>133</v>
      </c>
      <c r="C1092" s="26"/>
      <c r="D1092" s="26"/>
      <c r="E1092" s="170"/>
    </row>
    <row r="1093" spans="1:5" x14ac:dyDescent="0.25">
      <c r="A1093" s="169">
        <v>43435</v>
      </c>
      <c r="B1093" t="s">
        <v>133</v>
      </c>
      <c r="C1093" s="26"/>
      <c r="D1093" s="26"/>
      <c r="E1093" s="170"/>
    </row>
    <row r="1094" spans="1:5" x14ac:dyDescent="0.25">
      <c r="A1094" s="169">
        <v>43466</v>
      </c>
      <c r="B1094" t="s">
        <v>133</v>
      </c>
      <c r="C1094" s="26"/>
      <c r="D1094" s="26"/>
      <c r="E1094" s="170"/>
    </row>
    <row r="1095" spans="1:5" x14ac:dyDescent="0.25">
      <c r="A1095" s="169">
        <v>43497</v>
      </c>
      <c r="B1095" t="s">
        <v>133</v>
      </c>
      <c r="C1095" s="26"/>
      <c r="D1095" s="26"/>
      <c r="E1095" s="170"/>
    </row>
    <row r="1096" spans="1:5" x14ac:dyDescent="0.25">
      <c r="A1096" s="169">
        <v>43525</v>
      </c>
      <c r="B1096" t="s">
        <v>133</v>
      </c>
      <c r="C1096" s="26"/>
      <c r="D1096" s="26"/>
      <c r="E1096" s="170"/>
    </row>
    <row r="1097" spans="1:5" x14ac:dyDescent="0.25">
      <c r="A1097" s="169">
        <v>43556</v>
      </c>
      <c r="B1097" t="s">
        <v>133</v>
      </c>
      <c r="C1097" s="26"/>
      <c r="D1097" s="26"/>
      <c r="E1097" s="170"/>
    </row>
    <row r="1098" spans="1:5" x14ac:dyDescent="0.25">
      <c r="A1098" s="169">
        <v>43586</v>
      </c>
      <c r="B1098" t="s">
        <v>133</v>
      </c>
      <c r="C1098" s="26"/>
      <c r="D1098" s="26"/>
      <c r="E1098" s="170"/>
    </row>
    <row r="1099" spans="1:5" x14ac:dyDescent="0.25">
      <c r="A1099" s="169">
        <v>43617</v>
      </c>
      <c r="B1099" t="s">
        <v>133</v>
      </c>
      <c r="C1099" s="26"/>
      <c r="D1099" s="26"/>
      <c r="E1099" s="170"/>
    </row>
    <row r="1100" spans="1:5" x14ac:dyDescent="0.25">
      <c r="A1100" s="169">
        <v>43647</v>
      </c>
      <c r="B1100" t="s">
        <v>133</v>
      </c>
      <c r="C1100" s="26"/>
      <c r="D1100" s="26"/>
      <c r="E1100" s="170"/>
    </row>
    <row r="1101" spans="1:5" x14ac:dyDescent="0.25">
      <c r="A1101" s="169">
        <v>43678</v>
      </c>
      <c r="B1101" t="s">
        <v>133</v>
      </c>
      <c r="C1101" s="26"/>
      <c r="D1101" s="26"/>
      <c r="E1101" s="170"/>
    </row>
    <row r="1102" spans="1:5" x14ac:dyDescent="0.25">
      <c r="A1102" s="169">
        <v>43709</v>
      </c>
      <c r="B1102" t="s">
        <v>133</v>
      </c>
      <c r="C1102" s="26"/>
      <c r="D1102" s="26"/>
      <c r="E1102" s="170"/>
    </row>
    <row r="1103" spans="1:5" x14ac:dyDescent="0.25">
      <c r="A1103" s="169">
        <v>43739</v>
      </c>
      <c r="B1103" t="s">
        <v>133</v>
      </c>
      <c r="C1103" s="26"/>
      <c r="D1103" s="26"/>
      <c r="E1103" s="170"/>
    </row>
    <row r="1104" spans="1:5" x14ac:dyDescent="0.25">
      <c r="A1104" s="169">
        <v>43770</v>
      </c>
      <c r="B1104" t="s">
        <v>133</v>
      </c>
      <c r="C1104" s="26"/>
      <c r="D1104" s="26"/>
      <c r="E1104" s="170"/>
    </row>
    <row r="1105" spans="1:5" x14ac:dyDescent="0.25">
      <c r="A1105" s="169">
        <v>43800</v>
      </c>
      <c r="B1105" t="s">
        <v>133</v>
      </c>
      <c r="C1105" s="26"/>
      <c r="D1105" s="26"/>
      <c r="E1105" s="170"/>
    </row>
    <row r="1106" spans="1:5" x14ac:dyDescent="0.25">
      <c r="A1106" s="169">
        <v>43831</v>
      </c>
      <c r="B1106" t="s">
        <v>133</v>
      </c>
      <c r="C1106" s="26"/>
      <c r="D1106" s="26"/>
      <c r="E1106" s="170"/>
    </row>
    <row r="1107" spans="1:5" x14ac:dyDescent="0.25">
      <c r="A1107" s="169">
        <v>43862</v>
      </c>
      <c r="B1107" t="s">
        <v>133</v>
      </c>
      <c r="C1107" s="26"/>
      <c r="D1107" s="26"/>
      <c r="E1107" s="170"/>
    </row>
    <row r="1108" spans="1:5" x14ac:dyDescent="0.25">
      <c r="A1108" s="169">
        <v>43891</v>
      </c>
      <c r="B1108" t="s">
        <v>133</v>
      </c>
      <c r="C1108" s="26"/>
      <c r="D1108" s="26"/>
      <c r="E1108" s="170"/>
    </row>
    <row r="1109" spans="1:5" x14ac:dyDescent="0.25">
      <c r="A1109" s="169">
        <v>43922</v>
      </c>
      <c r="B1109" t="s">
        <v>133</v>
      </c>
      <c r="C1109" s="26"/>
      <c r="D1109" s="26"/>
      <c r="E1109" s="170"/>
    </row>
    <row r="1110" spans="1:5" x14ac:dyDescent="0.25">
      <c r="A1110" s="169">
        <v>43952</v>
      </c>
      <c r="B1110" t="s">
        <v>133</v>
      </c>
      <c r="C1110" s="26"/>
      <c r="D1110" s="26"/>
      <c r="E1110" s="170"/>
    </row>
    <row r="1111" spans="1:5" x14ac:dyDescent="0.25">
      <c r="A1111" s="169">
        <v>43983</v>
      </c>
      <c r="B1111" t="s">
        <v>133</v>
      </c>
      <c r="C1111" s="26"/>
      <c r="D1111" s="26"/>
      <c r="E1111" s="170"/>
    </row>
    <row r="1112" spans="1:5" x14ac:dyDescent="0.25">
      <c r="A1112" s="169">
        <v>44013</v>
      </c>
      <c r="B1112" t="s">
        <v>133</v>
      </c>
      <c r="C1112" s="26"/>
      <c r="D1112" s="26"/>
      <c r="E1112" s="170"/>
    </row>
    <row r="1113" spans="1:5" x14ac:dyDescent="0.25">
      <c r="A1113" s="169">
        <v>44044</v>
      </c>
      <c r="B1113" t="s">
        <v>133</v>
      </c>
      <c r="C1113" s="26"/>
      <c r="D1113" s="26"/>
      <c r="E1113" s="170"/>
    </row>
    <row r="1114" spans="1:5" x14ac:dyDescent="0.25">
      <c r="A1114" s="169">
        <v>44075</v>
      </c>
      <c r="B1114" t="s">
        <v>133</v>
      </c>
      <c r="C1114" s="26"/>
      <c r="D1114" s="26"/>
      <c r="E1114" s="170"/>
    </row>
    <row r="1115" spans="1:5" x14ac:dyDescent="0.25">
      <c r="A1115" s="169">
        <v>44105</v>
      </c>
      <c r="B1115" t="s">
        <v>133</v>
      </c>
      <c r="C1115" s="26"/>
      <c r="D1115" s="26"/>
      <c r="E1115" s="170"/>
    </row>
    <row r="1116" spans="1:5" x14ac:dyDescent="0.25">
      <c r="A1116" s="169">
        <v>44136</v>
      </c>
      <c r="B1116" t="s">
        <v>133</v>
      </c>
      <c r="C1116" s="26"/>
      <c r="D1116" s="26"/>
      <c r="E1116" s="170"/>
    </row>
    <row r="1117" spans="1:5" x14ac:dyDescent="0.25">
      <c r="A1117" s="169">
        <v>44166</v>
      </c>
      <c r="B1117" t="s">
        <v>133</v>
      </c>
      <c r="C1117" s="26"/>
      <c r="D1117" s="26"/>
      <c r="E1117" s="170"/>
    </row>
    <row r="1118" spans="1:5" x14ac:dyDescent="0.25">
      <c r="A1118" s="169">
        <v>44197</v>
      </c>
      <c r="B1118" t="s">
        <v>133</v>
      </c>
      <c r="C1118" s="26"/>
      <c r="D1118" s="26"/>
      <c r="E1118" s="170"/>
    </row>
    <row r="1119" spans="1:5" x14ac:dyDescent="0.25">
      <c r="A1119" s="169">
        <v>44228</v>
      </c>
      <c r="B1119" t="s">
        <v>133</v>
      </c>
      <c r="C1119" s="26"/>
      <c r="D1119" s="26"/>
      <c r="E1119" s="170"/>
    </row>
    <row r="1120" spans="1:5" x14ac:dyDescent="0.25">
      <c r="A1120" s="169">
        <v>44256</v>
      </c>
      <c r="B1120" t="s">
        <v>133</v>
      </c>
      <c r="C1120" s="26"/>
      <c r="D1120" s="26"/>
      <c r="E1120" s="170"/>
    </row>
    <row r="1121" spans="1:5" x14ac:dyDescent="0.25">
      <c r="A1121" s="169">
        <v>44287</v>
      </c>
      <c r="B1121" t="s">
        <v>133</v>
      </c>
      <c r="C1121" s="26"/>
      <c r="D1121" s="26"/>
      <c r="E1121" s="170"/>
    </row>
    <row r="1122" spans="1:5" x14ac:dyDescent="0.25">
      <c r="A1122" s="169">
        <v>44317</v>
      </c>
      <c r="B1122" t="s">
        <v>133</v>
      </c>
      <c r="C1122" s="26"/>
      <c r="D1122" s="26"/>
      <c r="E1122" s="170"/>
    </row>
    <row r="1123" spans="1:5" x14ac:dyDescent="0.25">
      <c r="A1123" s="169">
        <v>44348</v>
      </c>
      <c r="B1123" t="s">
        <v>133</v>
      </c>
      <c r="C1123" s="26"/>
      <c r="D1123" s="26"/>
      <c r="E1123" s="170"/>
    </row>
    <row r="1124" spans="1:5" x14ac:dyDescent="0.25">
      <c r="A1124" s="169">
        <v>44378</v>
      </c>
      <c r="B1124" t="s">
        <v>133</v>
      </c>
      <c r="C1124" s="26"/>
      <c r="D1124" s="26"/>
      <c r="E1124" s="170"/>
    </row>
    <row r="1125" spans="1:5" x14ac:dyDescent="0.25">
      <c r="A1125" s="169">
        <v>44409</v>
      </c>
      <c r="B1125" t="s">
        <v>133</v>
      </c>
      <c r="C1125" s="26"/>
      <c r="D1125" s="26"/>
      <c r="E1125" s="170"/>
    </row>
    <row r="1126" spans="1:5" x14ac:dyDescent="0.25">
      <c r="A1126" s="169">
        <v>44440</v>
      </c>
      <c r="B1126" t="s">
        <v>133</v>
      </c>
      <c r="C1126" s="26">
        <v>55</v>
      </c>
      <c r="D1126" s="26">
        <v>10</v>
      </c>
      <c r="E1126" s="170">
        <v>0</v>
      </c>
    </row>
    <row r="1127" spans="1:5" x14ac:dyDescent="0.25">
      <c r="A1127" s="169">
        <v>44470</v>
      </c>
      <c r="B1127" t="s">
        <v>133</v>
      </c>
      <c r="C1127" s="26">
        <v>155</v>
      </c>
      <c r="D1127" s="26">
        <v>50</v>
      </c>
      <c r="E1127" s="170">
        <v>0</v>
      </c>
    </row>
    <row r="1128" spans="1:5" x14ac:dyDescent="0.25">
      <c r="A1128" s="169">
        <v>44501</v>
      </c>
      <c r="B1128" t="s">
        <v>133</v>
      </c>
      <c r="C1128" s="26">
        <v>19</v>
      </c>
      <c r="D1128" s="26">
        <v>20</v>
      </c>
      <c r="E1128" s="170">
        <v>0</v>
      </c>
    </row>
    <row r="1129" spans="1:5" x14ac:dyDescent="0.25">
      <c r="A1129" s="169">
        <v>44531</v>
      </c>
      <c r="B1129" t="s">
        <v>133</v>
      </c>
      <c r="C1129" s="26">
        <v>10</v>
      </c>
      <c r="D1129" s="26">
        <v>20</v>
      </c>
      <c r="E1129" s="170">
        <v>0</v>
      </c>
    </row>
    <row r="1130" spans="1:5" x14ac:dyDescent="0.25">
      <c r="A1130" s="169">
        <v>44562</v>
      </c>
      <c r="B1130" t="s">
        <v>133</v>
      </c>
      <c r="C1130" s="26">
        <v>15</v>
      </c>
      <c r="D1130" s="26">
        <v>10</v>
      </c>
      <c r="E1130" s="170">
        <v>8</v>
      </c>
    </row>
    <row r="1131" spans="1:5" x14ac:dyDescent="0.25">
      <c r="A1131" s="169">
        <v>44593</v>
      </c>
      <c r="B1131" t="s">
        <v>133</v>
      </c>
      <c r="C1131" s="26">
        <v>17</v>
      </c>
      <c r="D1131" s="26">
        <v>10</v>
      </c>
      <c r="E1131" s="170">
        <v>9</v>
      </c>
    </row>
    <row r="1132" spans="1:5" x14ac:dyDescent="0.25">
      <c r="A1132" s="169">
        <v>44621</v>
      </c>
      <c r="B1132" t="s">
        <v>133</v>
      </c>
      <c r="C1132" s="26">
        <v>17</v>
      </c>
      <c r="D1132" s="26">
        <v>10</v>
      </c>
      <c r="E1132" s="170">
        <v>12</v>
      </c>
    </row>
    <row r="1133" spans="1:5" x14ac:dyDescent="0.25">
      <c r="A1133" s="169">
        <v>44652</v>
      </c>
      <c r="B1133" t="s">
        <v>133</v>
      </c>
      <c r="C1133" s="26">
        <v>22</v>
      </c>
      <c r="D1133" s="26">
        <v>10</v>
      </c>
      <c r="E1133" s="170">
        <v>7</v>
      </c>
    </row>
    <row r="1134" spans="1:5" x14ac:dyDescent="0.25">
      <c r="A1134" s="169">
        <v>44682</v>
      </c>
      <c r="B1134" t="s">
        <v>133</v>
      </c>
      <c r="C1134" s="26">
        <v>16</v>
      </c>
      <c r="D1134" s="26">
        <v>10</v>
      </c>
      <c r="E1134" s="170">
        <v>4</v>
      </c>
    </row>
    <row r="1135" spans="1:5" x14ac:dyDescent="0.25">
      <c r="A1135" s="169">
        <v>44713</v>
      </c>
      <c r="B1135" t="s">
        <v>133</v>
      </c>
      <c r="C1135" s="26">
        <v>6</v>
      </c>
      <c r="D1135" s="26">
        <v>10</v>
      </c>
      <c r="E1135" s="170">
        <v>3</v>
      </c>
    </row>
    <row r="1136" spans="1:5" x14ac:dyDescent="0.25">
      <c r="A1136" s="169">
        <v>44743</v>
      </c>
      <c r="B1136" t="s">
        <v>133</v>
      </c>
      <c r="C1136" s="26">
        <v>5</v>
      </c>
      <c r="D1136" s="26">
        <v>10</v>
      </c>
      <c r="E1136" s="170">
        <v>1</v>
      </c>
    </row>
    <row r="1137" spans="1:5" x14ac:dyDescent="0.25">
      <c r="A1137" s="169">
        <v>44774</v>
      </c>
      <c r="B1137" t="s">
        <v>133</v>
      </c>
      <c r="C1137" s="26">
        <v>0</v>
      </c>
      <c r="D1137" s="26">
        <v>10</v>
      </c>
      <c r="E1137" s="170">
        <v>1</v>
      </c>
    </row>
    <row r="1138" spans="1:5" x14ac:dyDescent="0.25">
      <c r="A1138" s="169">
        <v>44805</v>
      </c>
      <c r="B1138" t="s">
        <v>133</v>
      </c>
      <c r="C1138" s="26">
        <v>2</v>
      </c>
      <c r="D1138" s="26">
        <v>10</v>
      </c>
      <c r="E1138" s="170">
        <v>3</v>
      </c>
    </row>
    <row r="1139" spans="1:5" x14ac:dyDescent="0.25">
      <c r="A1139" s="169">
        <v>44835</v>
      </c>
      <c r="B1139" t="s">
        <v>133</v>
      </c>
      <c r="C1139" s="26">
        <v>3</v>
      </c>
      <c r="D1139" s="26">
        <v>10</v>
      </c>
      <c r="E1139" s="170">
        <v>0</v>
      </c>
    </row>
    <row r="1140" spans="1:5" x14ac:dyDescent="0.25">
      <c r="A1140" s="169">
        <v>44866</v>
      </c>
      <c r="B1140" t="s">
        <v>133</v>
      </c>
      <c r="C1140" s="26">
        <v>1</v>
      </c>
      <c r="D1140" s="26">
        <v>10</v>
      </c>
      <c r="E1140" s="170">
        <v>1</v>
      </c>
    </row>
    <row r="1141" spans="1:5" x14ac:dyDescent="0.25">
      <c r="A1141" s="169">
        <v>44896</v>
      </c>
      <c r="B1141" t="s">
        <v>133</v>
      </c>
      <c r="C1141" s="26">
        <v>0</v>
      </c>
      <c r="D1141" s="26">
        <v>10</v>
      </c>
      <c r="E1141" s="170">
        <v>0</v>
      </c>
    </row>
    <row r="1142" spans="1:5" x14ac:dyDescent="0.25">
      <c r="A1142" s="169">
        <v>44927</v>
      </c>
      <c r="B1142" t="s">
        <v>133</v>
      </c>
      <c r="C1142" s="26">
        <v>2</v>
      </c>
      <c r="D1142" s="26">
        <v>10</v>
      </c>
      <c r="E1142" s="170">
        <v>3</v>
      </c>
    </row>
    <row r="1143" spans="1:5" x14ac:dyDescent="0.25">
      <c r="A1143" s="169">
        <v>44958</v>
      </c>
      <c r="B1143" t="s">
        <v>133</v>
      </c>
      <c r="C1143" s="26">
        <v>4</v>
      </c>
      <c r="D1143" s="26">
        <v>10</v>
      </c>
      <c r="E1143" s="170">
        <v>4</v>
      </c>
    </row>
    <row r="1144" spans="1:5" x14ac:dyDescent="0.25">
      <c r="A1144" s="169">
        <v>44986</v>
      </c>
      <c r="B1144" t="s">
        <v>133</v>
      </c>
      <c r="C1144" s="26">
        <v>5</v>
      </c>
      <c r="D1144" s="26">
        <v>10</v>
      </c>
      <c r="E1144" s="170">
        <v>7</v>
      </c>
    </row>
    <row r="1145" spans="1:5" x14ac:dyDescent="0.25">
      <c r="A1145" s="169">
        <v>45017</v>
      </c>
      <c r="B1145" t="s">
        <v>133</v>
      </c>
      <c r="C1145" s="26">
        <v>3</v>
      </c>
      <c r="D1145" s="26">
        <v>10</v>
      </c>
      <c r="E1145" s="170">
        <v>5</v>
      </c>
    </row>
    <row r="1146" spans="1:5" x14ac:dyDescent="0.25">
      <c r="A1146" s="169">
        <v>45047</v>
      </c>
      <c r="B1146" t="s">
        <v>133</v>
      </c>
      <c r="C1146" s="26">
        <v>4</v>
      </c>
      <c r="D1146" s="26">
        <v>10</v>
      </c>
      <c r="E1146" s="170">
        <v>2</v>
      </c>
    </row>
    <row r="1147" spans="1:5" x14ac:dyDescent="0.25">
      <c r="A1147" s="169">
        <v>45078</v>
      </c>
      <c r="B1147" t="s">
        <v>133</v>
      </c>
      <c r="C1147" s="26">
        <v>1</v>
      </c>
      <c r="D1147" s="26">
        <v>10</v>
      </c>
      <c r="E1147" s="170">
        <v>8</v>
      </c>
    </row>
    <row r="1148" spans="1:5" x14ac:dyDescent="0.25">
      <c r="A1148" s="169">
        <v>45108</v>
      </c>
      <c r="B1148" t="s">
        <v>133</v>
      </c>
      <c r="C1148" s="26">
        <v>1</v>
      </c>
      <c r="D1148" s="26">
        <v>10</v>
      </c>
      <c r="E1148" s="170">
        <v>22</v>
      </c>
    </row>
    <row r="1149" spans="1:5" x14ac:dyDescent="0.25">
      <c r="A1149" s="169">
        <v>45139</v>
      </c>
      <c r="B1149" t="s">
        <v>133</v>
      </c>
      <c r="C1149" s="26">
        <v>4</v>
      </c>
      <c r="D1149" s="26">
        <v>9</v>
      </c>
      <c r="E1149" s="170">
        <v>0</v>
      </c>
    </row>
    <row r="1150" spans="1:5" x14ac:dyDescent="0.25">
      <c r="A1150" s="169">
        <v>45170</v>
      </c>
      <c r="B1150" t="s">
        <v>133</v>
      </c>
      <c r="C1150" s="26">
        <v>7</v>
      </c>
      <c r="D1150" s="26">
        <v>0</v>
      </c>
      <c r="E1150" s="170">
        <v>1</v>
      </c>
    </row>
    <row r="1151" spans="1:5" x14ac:dyDescent="0.25">
      <c r="A1151" s="169">
        <v>45200</v>
      </c>
      <c r="B1151" t="s">
        <v>133</v>
      </c>
      <c r="C1151" s="26">
        <v>5</v>
      </c>
      <c r="D1151" s="26">
        <v>0</v>
      </c>
      <c r="E1151" s="170">
        <v>7</v>
      </c>
    </row>
    <row r="1152" spans="1:5" x14ac:dyDescent="0.25">
      <c r="A1152" s="169">
        <v>45231</v>
      </c>
      <c r="B1152" t="s">
        <v>133</v>
      </c>
      <c r="C1152" s="26">
        <v>0</v>
      </c>
      <c r="D1152" s="26">
        <v>0</v>
      </c>
      <c r="E1152" s="170">
        <v>2</v>
      </c>
    </row>
    <row r="1153" spans="1:5" x14ac:dyDescent="0.25">
      <c r="A1153" s="169">
        <v>45261</v>
      </c>
      <c r="B1153" t="s">
        <v>133</v>
      </c>
      <c r="C1153" s="26">
        <v>2</v>
      </c>
      <c r="D1153" s="26">
        <v>0</v>
      </c>
      <c r="E1153" s="170">
        <v>0</v>
      </c>
    </row>
    <row r="1154" spans="1:5" x14ac:dyDescent="0.25">
      <c r="A1154" s="169">
        <v>45292</v>
      </c>
      <c r="B1154" t="s">
        <v>133</v>
      </c>
      <c r="C1154" s="26">
        <v>4</v>
      </c>
      <c r="D1154" s="26">
        <v>0</v>
      </c>
      <c r="E1154" s="170">
        <v>2</v>
      </c>
    </row>
    <row r="1155" spans="1:5" x14ac:dyDescent="0.25">
      <c r="A1155" s="169">
        <v>45323</v>
      </c>
      <c r="B1155" t="s">
        <v>133</v>
      </c>
      <c r="C1155" s="26">
        <v>5</v>
      </c>
      <c r="D1155" s="26">
        <v>0</v>
      </c>
      <c r="E1155" s="170">
        <v>0</v>
      </c>
    </row>
    <row r="1156" spans="1:5" x14ac:dyDescent="0.25">
      <c r="A1156" s="169">
        <v>45352</v>
      </c>
      <c r="B1156" t="s">
        <v>133</v>
      </c>
      <c r="C1156" s="26">
        <v>3</v>
      </c>
      <c r="D1156" s="26">
        <v>0</v>
      </c>
      <c r="E1156" s="170">
        <v>0</v>
      </c>
    </row>
    <row r="1157" spans="1:5" x14ac:dyDescent="0.25">
      <c r="A1157" s="169">
        <v>45383</v>
      </c>
      <c r="B1157" t="s">
        <v>133</v>
      </c>
      <c r="C1157" s="26">
        <v>6</v>
      </c>
      <c r="D1157" s="26">
        <v>0</v>
      </c>
      <c r="E1157" s="170">
        <v>4</v>
      </c>
    </row>
    <row r="1158" spans="1:5" x14ac:dyDescent="0.25">
      <c r="A1158" s="169">
        <v>45413</v>
      </c>
      <c r="B1158" t="s">
        <v>133</v>
      </c>
      <c r="C1158" s="26">
        <v>3</v>
      </c>
      <c r="D1158" s="26">
        <v>0</v>
      </c>
      <c r="E1158" s="170">
        <v>2</v>
      </c>
    </row>
    <row r="1159" spans="1:5" x14ac:dyDescent="0.25">
      <c r="A1159" s="169">
        <v>45444</v>
      </c>
      <c r="B1159" t="s">
        <v>133</v>
      </c>
      <c r="C1159" s="26">
        <v>2</v>
      </c>
      <c r="D1159" s="26">
        <v>0</v>
      </c>
      <c r="E1159" s="170">
        <v>1</v>
      </c>
    </row>
    <row r="1160" spans="1:5" x14ac:dyDescent="0.25">
      <c r="A1160" s="169">
        <v>45474</v>
      </c>
      <c r="B1160" t="s">
        <v>133</v>
      </c>
      <c r="C1160" s="26">
        <v>2</v>
      </c>
      <c r="D1160" s="26">
        <v>0</v>
      </c>
      <c r="E1160" s="170">
        <v>1</v>
      </c>
    </row>
    <row r="1161" spans="1:5" x14ac:dyDescent="0.25">
      <c r="A1161" s="169">
        <v>45505</v>
      </c>
      <c r="B1161" t="s">
        <v>133</v>
      </c>
      <c r="C1161" s="26">
        <v>3</v>
      </c>
      <c r="D1161" s="26">
        <v>0</v>
      </c>
      <c r="E1161" s="170">
        <v>4</v>
      </c>
    </row>
    <row r="1162" spans="1:5" x14ac:dyDescent="0.25">
      <c r="A1162" s="169">
        <v>45536</v>
      </c>
      <c r="B1162" t="s">
        <v>133</v>
      </c>
      <c r="C1162" s="26">
        <v>0</v>
      </c>
      <c r="D1162" s="26">
        <v>0</v>
      </c>
      <c r="E1162" s="170">
        <v>4</v>
      </c>
    </row>
    <row r="1163" spans="1:5" x14ac:dyDescent="0.25">
      <c r="A1163" s="169">
        <v>45566</v>
      </c>
      <c r="B1163" t="s">
        <v>133</v>
      </c>
      <c r="C1163" s="26">
        <v>4</v>
      </c>
      <c r="D1163" s="26">
        <v>0</v>
      </c>
      <c r="E1163" s="170">
        <v>3</v>
      </c>
    </row>
    <row r="1164" spans="1:5" x14ac:dyDescent="0.25">
      <c r="A1164" s="169">
        <v>45597</v>
      </c>
      <c r="B1164" t="s">
        <v>133</v>
      </c>
      <c r="C1164" s="26">
        <v>4</v>
      </c>
      <c r="D1164" s="26">
        <v>0</v>
      </c>
      <c r="E1164" s="170">
        <v>1</v>
      </c>
    </row>
    <row r="1165" spans="1:5" x14ac:dyDescent="0.25">
      <c r="A1165" s="169">
        <v>45627</v>
      </c>
      <c r="B1165" t="s">
        <v>133</v>
      </c>
      <c r="C1165" s="26">
        <v>2</v>
      </c>
      <c r="D1165" s="26">
        <v>0</v>
      </c>
      <c r="E1165" s="170">
        <v>3</v>
      </c>
    </row>
    <row r="1166" spans="1:5" x14ac:dyDescent="0.25">
      <c r="A1166" s="169">
        <v>45658</v>
      </c>
      <c r="B1166" t="s">
        <v>133</v>
      </c>
      <c r="C1166" s="26">
        <v>4</v>
      </c>
      <c r="D1166" s="26">
        <v>0</v>
      </c>
      <c r="E1166" s="170">
        <v>2</v>
      </c>
    </row>
    <row r="1167" spans="1:5" x14ac:dyDescent="0.25">
      <c r="A1167" s="169">
        <v>45689</v>
      </c>
      <c r="B1167" t="s">
        <v>133</v>
      </c>
      <c r="C1167" s="26">
        <v>1</v>
      </c>
      <c r="D1167" s="26">
        <v>0</v>
      </c>
      <c r="E1167" s="170">
        <v>1</v>
      </c>
    </row>
    <row r="1168" spans="1:5" x14ac:dyDescent="0.25">
      <c r="A1168" s="169">
        <v>45717</v>
      </c>
      <c r="B1168" t="s">
        <v>133</v>
      </c>
      <c r="C1168" s="26">
        <v>3</v>
      </c>
      <c r="D1168" s="26">
        <v>0</v>
      </c>
      <c r="E1168" s="170">
        <v>2</v>
      </c>
    </row>
    <row r="1169" spans="1:5" x14ac:dyDescent="0.25">
      <c r="A1169" s="169">
        <v>45748</v>
      </c>
      <c r="B1169" t="s">
        <v>133</v>
      </c>
      <c r="C1169" s="26">
        <v>3</v>
      </c>
      <c r="D1169" s="26">
        <v>0</v>
      </c>
      <c r="E1169" s="170">
        <v>4</v>
      </c>
    </row>
    <row r="1170" spans="1:5" x14ac:dyDescent="0.25">
      <c r="A1170" s="169">
        <v>45778</v>
      </c>
      <c r="B1170" t="s">
        <v>133</v>
      </c>
      <c r="C1170" s="26">
        <v>4</v>
      </c>
      <c r="D1170" s="26">
        <v>0</v>
      </c>
      <c r="E1170" s="170">
        <v>0</v>
      </c>
    </row>
    <row r="1171" spans="1:5" x14ac:dyDescent="0.25">
      <c r="A1171" s="169">
        <v>45809</v>
      </c>
      <c r="B1171" t="s">
        <v>133</v>
      </c>
      <c r="C1171" s="26">
        <v>3</v>
      </c>
      <c r="D1171" s="26">
        <v>0</v>
      </c>
      <c r="E1171" s="170">
        <v>2</v>
      </c>
    </row>
    <row r="1172" spans="1:5" x14ac:dyDescent="0.25">
      <c r="A1172" s="169">
        <v>43101</v>
      </c>
      <c r="B1172" t="s">
        <v>134</v>
      </c>
      <c r="C1172" s="26"/>
      <c r="D1172" s="26"/>
      <c r="E1172" s="170"/>
    </row>
    <row r="1173" spans="1:5" x14ac:dyDescent="0.25">
      <c r="A1173" s="169">
        <v>43132</v>
      </c>
      <c r="B1173" t="s">
        <v>134</v>
      </c>
      <c r="C1173" s="26"/>
      <c r="D1173" s="26"/>
      <c r="E1173" s="170"/>
    </row>
    <row r="1174" spans="1:5" x14ac:dyDescent="0.25">
      <c r="A1174" s="169">
        <v>43160</v>
      </c>
      <c r="B1174" t="s">
        <v>134</v>
      </c>
      <c r="C1174" s="26"/>
      <c r="D1174" s="26"/>
      <c r="E1174" s="170"/>
    </row>
    <row r="1175" spans="1:5" x14ac:dyDescent="0.25">
      <c r="A1175" s="169">
        <v>43191</v>
      </c>
      <c r="B1175" t="s">
        <v>134</v>
      </c>
      <c r="C1175" s="26"/>
      <c r="D1175" s="26"/>
      <c r="E1175" s="170"/>
    </row>
    <row r="1176" spans="1:5" x14ac:dyDescent="0.25">
      <c r="A1176" s="169">
        <v>43221</v>
      </c>
      <c r="B1176" t="s">
        <v>134</v>
      </c>
      <c r="C1176" s="26"/>
      <c r="D1176" s="26"/>
      <c r="E1176" s="170"/>
    </row>
    <row r="1177" spans="1:5" x14ac:dyDescent="0.25">
      <c r="A1177" s="169">
        <v>43252</v>
      </c>
      <c r="B1177" t="s">
        <v>134</v>
      </c>
      <c r="C1177" s="26"/>
      <c r="D1177" s="26"/>
      <c r="E1177" s="170"/>
    </row>
    <row r="1178" spans="1:5" x14ac:dyDescent="0.25">
      <c r="A1178" s="169">
        <v>43282</v>
      </c>
      <c r="B1178" t="s">
        <v>134</v>
      </c>
      <c r="C1178" s="26"/>
      <c r="D1178" s="26"/>
      <c r="E1178" s="170"/>
    </row>
    <row r="1179" spans="1:5" x14ac:dyDescent="0.25">
      <c r="A1179" s="169">
        <v>43313</v>
      </c>
      <c r="B1179" t="s">
        <v>134</v>
      </c>
      <c r="C1179" s="26"/>
      <c r="D1179" s="26"/>
      <c r="E1179" s="170"/>
    </row>
    <row r="1180" spans="1:5" x14ac:dyDescent="0.25">
      <c r="A1180" s="169">
        <v>43344</v>
      </c>
      <c r="B1180" t="s">
        <v>134</v>
      </c>
      <c r="C1180" s="26"/>
      <c r="D1180" s="26"/>
      <c r="E1180" s="170"/>
    </row>
    <row r="1181" spans="1:5" x14ac:dyDescent="0.25">
      <c r="A1181" s="169">
        <v>43374</v>
      </c>
      <c r="B1181" t="s">
        <v>134</v>
      </c>
      <c r="C1181" s="26"/>
      <c r="D1181" s="26"/>
      <c r="E1181" s="170"/>
    </row>
    <row r="1182" spans="1:5" x14ac:dyDescent="0.25">
      <c r="A1182" s="169">
        <v>43405</v>
      </c>
      <c r="B1182" t="s">
        <v>134</v>
      </c>
      <c r="C1182" s="26"/>
      <c r="D1182" s="26"/>
      <c r="E1182" s="170"/>
    </row>
    <row r="1183" spans="1:5" x14ac:dyDescent="0.25">
      <c r="A1183" s="169">
        <v>43435</v>
      </c>
      <c r="B1183" t="s">
        <v>134</v>
      </c>
      <c r="C1183" s="26"/>
      <c r="D1183" s="26"/>
      <c r="E1183" s="170"/>
    </row>
    <row r="1184" spans="1:5" x14ac:dyDescent="0.25">
      <c r="A1184" s="169">
        <v>43466</v>
      </c>
      <c r="B1184" t="s">
        <v>134</v>
      </c>
      <c r="C1184" s="26"/>
      <c r="D1184" s="26"/>
      <c r="E1184" s="170"/>
    </row>
    <row r="1185" spans="1:5" x14ac:dyDescent="0.25">
      <c r="A1185" s="169">
        <v>43497</v>
      </c>
      <c r="B1185" t="s">
        <v>134</v>
      </c>
      <c r="C1185" s="26"/>
      <c r="D1185" s="26"/>
      <c r="E1185" s="170"/>
    </row>
    <row r="1186" spans="1:5" x14ac:dyDescent="0.25">
      <c r="A1186" s="169">
        <v>43525</v>
      </c>
      <c r="B1186" t="s">
        <v>134</v>
      </c>
      <c r="C1186" s="26"/>
      <c r="D1186" s="26"/>
      <c r="E1186" s="170"/>
    </row>
    <row r="1187" spans="1:5" x14ac:dyDescent="0.25">
      <c r="A1187" s="169">
        <v>43556</v>
      </c>
      <c r="B1187" t="s">
        <v>134</v>
      </c>
      <c r="C1187" s="26"/>
      <c r="D1187" s="26"/>
      <c r="E1187" s="170"/>
    </row>
    <row r="1188" spans="1:5" x14ac:dyDescent="0.25">
      <c r="A1188" s="169">
        <v>43586</v>
      </c>
      <c r="B1188" t="s">
        <v>134</v>
      </c>
      <c r="C1188" s="26"/>
      <c r="D1188" s="26"/>
      <c r="E1188" s="170"/>
    </row>
    <row r="1189" spans="1:5" x14ac:dyDescent="0.25">
      <c r="A1189" s="169">
        <v>43617</v>
      </c>
      <c r="B1189" t="s">
        <v>134</v>
      </c>
      <c r="C1189" s="26"/>
      <c r="D1189" s="26"/>
      <c r="E1189" s="170"/>
    </row>
    <row r="1190" spans="1:5" x14ac:dyDescent="0.25">
      <c r="A1190" s="169">
        <v>43647</v>
      </c>
      <c r="B1190" t="s">
        <v>134</v>
      </c>
      <c r="C1190" s="26"/>
      <c r="D1190" s="26"/>
      <c r="E1190" s="170"/>
    </row>
    <row r="1191" spans="1:5" x14ac:dyDescent="0.25">
      <c r="A1191" s="169">
        <v>43678</v>
      </c>
      <c r="B1191" t="s">
        <v>134</v>
      </c>
      <c r="C1191" s="26"/>
      <c r="D1191" s="26"/>
      <c r="E1191" s="170"/>
    </row>
    <row r="1192" spans="1:5" x14ac:dyDescent="0.25">
      <c r="A1192" s="169">
        <v>43709</v>
      </c>
      <c r="B1192" t="s">
        <v>134</v>
      </c>
      <c r="C1192" s="26"/>
      <c r="D1192" s="26"/>
      <c r="E1192" s="170"/>
    </row>
    <row r="1193" spans="1:5" x14ac:dyDescent="0.25">
      <c r="A1193" s="169">
        <v>43739</v>
      </c>
      <c r="B1193" t="s">
        <v>134</v>
      </c>
      <c r="C1193" s="26"/>
      <c r="D1193" s="26"/>
      <c r="E1193" s="170"/>
    </row>
    <row r="1194" spans="1:5" x14ac:dyDescent="0.25">
      <c r="A1194" s="169">
        <v>43770</v>
      </c>
      <c r="B1194" t="s">
        <v>134</v>
      </c>
      <c r="C1194" s="26"/>
      <c r="D1194" s="26"/>
      <c r="E1194" s="170"/>
    </row>
    <row r="1195" spans="1:5" x14ac:dyDescent="0.25">
      <c r="A1195" s="169">
        <v>43800</v>
      </c>
      <c r="B1195" t="s">
        <v>134</v>
      </c>
      <c r="C1195" s="26"/>
      <c r="D1195" s="26"/>
      <c r="E1195" s="170"/>
    </row>
    <row r="1196" spans="1:5" x14ac:dyDescent="0.25">
      <c r="A1196" s="169">
        <v>43831</v>
      </c>
      <c r="B1196" t="s">
        <v>134</v>
      </c>
      <c r="C1196" s="26"/>
      <c r="D1196" s="26"/>
      <c r="E1196" s="170"/>
    </row>
    <row r="1197" spans="1:5" x14ac:dyDescent="0.25">
      <c r="A1197" s="169">
        <v>43862</v>
      </c>
      <c r="B1197" t="s">
        <v>134</v>
      </c>
      <c r="C1197" s="26"/>
      <c r="D1197" s="26"/>
      <c r="E1197" s="170"/>
    </row>
    <row r="1198" spans="1:5" x14ac:dyDescent="0.25">
      <c r="A1198" s="169">
        <v>43891</v>
      </c>
      <c r="B1198" t="s">
        <v>134</v>
      </c>
      <c r="C1198" s="26"/>
      <c r="D1198" s="26"/>
      <c r="E1198" s="170"/>
    </row>
    <row r="1199" spans="1:5" x14ac:dyDescent="0.25">
      <c r="A1199" s="169">
        <v>43922</v>
      </c>
      <c r="B1199" t="s">
        <v>134</v>
      </c>
      <c r="C1199" s="26"/>
      <c r="D1199" s="26"/>
      <c r="E1199" s="170"/>
    </row>
    <row r="1200" spans="1:5" x14ac:dyDescent="0.25">
      <c r="A1200" s="169">
        <v>43952</v>
      </c>
      <c r="B1200" t="s">
        <v>134</v>
      </c>
      <c r="C1200" s="26"/>
      <c r="D1200" s="26"/>
      <c r="E1200" s="170"/>
    </row>
    <row r="1201" spans="1:5" x14ac:dyDescent="0.25">
      <c r="A1201" s="169">
        <v>43983</v>
      </c>
      <c r="B1201" t="s">
        <v>134</v>
      </c>
      <c r="C1201" s="26"/>
      <c r="D1201" s="26"/>
      <c r="E1201" s="170"/>
    </row>
    <row r="1202" spans="1:5" x14ac:dyDescent="0.25">
      <c r="A1202" s="169">
        <v>44013</v>
      </c>
      <c r="B1202" t="s">
        <v>134</v>
      </c>
      <c r="C1202" s="26"/>
      <c r="D1202" s="26"/>
      <c r="E1202" s="170"/>
    </row>
    <row r="1203" spans="1:5" x14ac:dyDescent="0.25">
      <c r="A1203" s="169">
        <v>44044</v>
      </c>
      <c r="B1203" t="s">
        <v>134</v>
      </c>
      <c r="C1203" s="26"/>
      <c r="D1203" s="26"/>
      <c r="E1203" s="170"/>
    </row>
    <row r="1204" spans="1:5" x14ac:dyDescent="0.25">
      <c r="A1204" s="169">
        <v>44075</v>
      </c>
      <c r="B1204" t="s">
        <v>134</v>
      </c>
      <c r="C1204" s="26"/>
      <c r="D1204" s="26"/>
      <c r="E1204" s="170"/>
    </row>
    <row r="1205" spans="1:5" x14ac:dyDescent="0.25">
      <c r="A1205" s="169">
        <v>44105</v>
      </c>
      <c r="B1205" t="s">
        <v>134</v>
      </c>
      <c r="C1205" s="26"/>
      <c r="D1205" s="26"/>
      <c r="E1205" s="170"/>
    </row>
    <row r="1206" spans="1:5" x14ac:dyDescent="0.25">
      <c r="A1206" s="169">
        <v>44136</v>
      </c>
      <c r="B1206" t="s">
        <v>134</v>
      </c>
      <c r="C1206" s="26"/>
      <c r="D1206" s="26"/>
      <c r="E1206" s="170"/>
    </row>
    <row r="1207" spans="1:5" x14ac:dyDescent="0.25">
      <c r="A1207" s="169">
        <v>44166</v>
      </c>
      <c r="B1207" t="s">
        <v>134</v>
      </c>
      <c r="C1207" s="26"/>
      <c r="D1207" s="26"/>
      <c r="E1207" s="170"/>
    </row>
    <row r="1208" spans="1:5" x14ac:dyDescent="0.25">
      <c r="A1208" s="169">
        <v>44197</v>
      </c>
      <c r="B1208" t="s">
        <v>134</v>
      </c>
      <c r="C1208" s="26"/>
      <c r="D1208" s="26"/>
      <c r="E1208" s="170"/>
    </row>
    <row r="1209" spans="1:5" x14ac:dyDescent="0.25">
      <c r="A1209" s="169">
        <v>44228</v>
      </c>
      <c r="B1209" t="s">
        <v>134</v>
      </c>
      <c r="C1209" s="26"/>
      <c r="D1209" s="26"/>
      <c r="E1209" s="170"/>
    </row>
    <row r="1210" spans="1:5" x14ac:dyDescent="0.25">
      <c r="A1210" s="169">
        <v>44256</v>
      </c>
      <c r="B1210" t="s">
        <v>134</v>
      </c>
      <c r="C1210" s="26"/>
      <c r="D1210" s="26"/>
      <c r="E1210" s="170"/>
    </row>
    <row r="1211" spans="1:5" x14ac:dyDescent="0.25">
      <c r="A1211" s="169">
        <v>44287</v>
      </c>
      <c r="B1211" t="s">
        <v>134</v>
      </c>
      <c r="C1211" s="26"/>
      <c r="D1211" s="26"/>
      <c r="E1211" s="170"/>
    </row>
    <row r="1212" spans="1:5" x14ac:dyDescent="0.25">
      <c r="A1212" s="169">
        <v>44317</v>
      </c>
      <c r="B1212" t="s">
        <v>134</v>
      </c>
      <c r="C1212" s="26"/>
      <c r="D1212" s="26"/>
      <c r="E1212" s="170"/>
    </row>
    <row r="1213" spans="1:5" x14ac:dyDescent="0.25">
      <c r="A1213" s="169">
        <v>44348</v>
      </c>
      <c r="B1213" t="s">
        <v>134</v>
      </c>
      <c r="C1213" s="26"/>
      <c r="D1213" s="26"/>
      <c r="E1213" s="170"/>
    </row>
    <row r="1214" spans="1:5" x14ac:dyDescent="0.25">
      <c r="A1214" s="169">
        <v>44378</v>
      </c>
      <c r="B1214" t="s">
        <v>134</v>
      </c>
      <c r="C1214" s="26"/>
      <c r="D1214" s="26"/>
      <c r="E1214" s="170"/>
    </row>
    <row r="1215" spans="1:5" x14ac:dyDescent="0.25">
      <c r="A1215" s="169">
        <v>44409</v>
      </c>
      <c r="B1215" t="s">
        <v>134</v>
      </c>
      <c r="C1215" s="26"/>
      <c r="D1215" s="26"/>
      <c r="E1215" s="170"/>
    </row>
    <row r="1216" spans="1:5" x14ac:dyDescent="0.25">
      <c r="A1216" s="169">
        <v>44440</v>
      </c>
      <c r="B1216" t="s">
        <v>134</v>
      </c>
      <c r="C1216" s="26">
        <v>0</v>
      </c>
      <c r="D1216" s="26">
        <v>0</v>
      </c>
      <c r="E1216" s="170"/>
    </row>
    <row r="1217" spans="1:5" x14ac:dyDescent="0.25">
      <c r="A1217" s="169">
        <v>44470</v>
      </c>
      <c r="B1217" t="s">
        <v>134</v>
      </c>
      <c r="C1217" s="26">
        <v>0</v>
      </c>
      <c r="D1217" s="26">
        <v>0</v>
      </c>
      <c r="E1217" s="170">
        <v>0</v>
      </c>
    </row>
    <row r="1218" spans="1:5" x14ac:dyDescent="0.25">
      <c r="A1218" s="169">
        <v>44501</v>
      </c>
      <c r="B1218" t="s">
        <v>134</v>
      </c>
      <c r="C1218" s="26">
        <v>0</v>
      </c>
      <c r="D1218" s="26">
        <v>0</v>
      </c>
      <c r="E1218" s="170">
        <v>0</v>
      </c>
    </row>
    <row r="1219" spans="1:5" x14ac:dyDescent="0.25">
      <c r="A1219" s="169">
        <v>44531</v>
      </c>
      <c r="B1219" t="s">
        <v>134</v>
      </c>
      <c r="C1219" s="26">
        <v>37</v>
      </c>
      <c r="D1219" s="26">
        <v>25</v>
      </c>
      <c r="E1219" s="170">
        <v>0</v>
      </c>
    </row>
    <row r="1220" spans="1:5" x14ac:dyDescent="0.25">
      <c r="A1220" s="169">
        <v>44562</v>
      </c>
      <c r="B1220" t="s">
        <v>134</v>
      </c>
      <c r="C1220" s="26">
        <v>41</v>
      </c>
      <c r="D1220" s="26">
        <v>50</v>
      </c>
      <c r="E1220" s="170">
        <v>0</v>
      </c>
    </row>
    <row r="1221" spans="1:5" x14ac:dyDescent="0.25">
      <c r="A1221" s="169">
        <v>44593</v>
      </c>
      <c r="B1221" t="s">
        <v>134</v>
      </c>
      <c r="C1221" s="26">
        <v>20</v>
      </c>
      <c r="D1221" s="26">
        <v>30</v>
      </c>
      <c r="E1221" s="170">
        <v>0</v>
      </c>
    </row>
    <row r="1222" spans="1:5" x14ac:dyDescent="0.25">
      <c r="A1222" s="169">
        <v>44621</v>
      </c>
      <c r="B1222" t="s">
        <v>134</v>
      </c>
      <c r="C1222" s="26">
        <v>21</v>
      </c>
      <c r="D1222" s="26">
        <v>25</v>
      </c>
      <c r="E1222" s="170">
        <v>0</v>
      </c>
    </row>
    <row r="1223" spans="1:5" x14ac:dyDescent="0.25">
      <c r="A1223" s="169">
        <v>44652</v>
      </c>
      <c r="B1223" t="s">
        <v>134</v>
      </c>
      <c r="C1223" s="26">
        <v>5</v>
      </c>
      <c r="D1223" s="26">
        <v>20</v>
      </c>
      <c r="E1223" s="170">
        <v>2</v>
      </c>
    </row>
    <row r="1224" spans="1:5" x14ac:dyDescent="0.25">
      <c r="A1224" s="169">
        <v>44682</v>
      </c>
      <c r="B1224" t="s">
        <v>134</v>
      </c>
      <c r="C1224" s="26">
        <v>12</v>
      </c>
      <c r="D1224" s="26">
        <v>10</v>
      </c>
      <c r="E1224" s="170">
        <v>4</v>
      </c>
    </row>
    <row r="1225" spans="1:5" x14ac:dyDescent="0.25">
      <c r="A1225" s="169">
        <v>44713</v>
      </c>
      <c r="B1225" t="s">
        <v>134</v>
      </c>
      <c r="C1225" s="26">
        <v>13</v>
      </c>
      <c r="D1225" s="26">
        <v>10</v>
      </c>
      <c r="E1225" s="170">
        <v>2</v>
      </c>
    </row>
    <row r="1226" spans="1:5" x14ac:dyDescent="0.25">
      <c r="A1226" s="169">
        <v>44743</v>
      </c>
      <c r="B1226" t="s">
        <v>134</v>
      </c>
      <c r="C1226" s="26">
        <v>10</v>
      </c>
      <c r="D1226" s="26">
        <v>10</v>
      </c>
      <c r="E1226" s="170">
        <v>2</v>
      </c>
    </row>
    <row r="1227" spans="1:5" x14ac:dyDescent="0.25">
      <c r="A1227" s="169">
        <v>44774</v>
      </c>
      <c r="B1227" t="s">
        <v>134</v>
      </c>
      <c r="C1227" s="26">
        <v>3</v>
      </c>
      <c r="D1227" s="26">
        <v>0</v>
      </c>
      <c r="E1227" s="170">
        <v>0</v>
      </c>
    </row>
    <row r="1228" spans="1:5" x14ac:dyDescent="0.25">
      <c r="A1228" s="169">
        <v>44805</v>
      </c>
      <c r="B1228" t="s">
        <v>134</v>
      </c>
      <c r="C1228" s="26">
        <v>14</v>
      </c>
      <c r="D1228" s="26">
        <v>0</v>
      </c>
      <c r="E1228" s="170">
        <v>2</v>
      </c>
    </row>
    <row r="1229" spans="1:5" x14ac:dyDescent="0.25">
      <c r="A1229" s="169">
        <v>44835</v>
      </c>
      <c r="B1229" t="s">
        <v>134</v>
      </c>
      <c r="C1229" s="26">
        <v>4</v>
      </c>
      <c r="D1229" s="26">
        <v>0</v>
      </c>
      <c r="E1229" s="170">
        <v>0</v>
      </c>
    </row>
    <row r="1230" spans="1:5" x14ac:dyDescent="0.25">
      <c r="A1230" s="169">
        <v>44866</v>
      </c>
      <c r="B1230" t="s">
        <v>134</v>
      </c>
      <c r="C1230" s="26">
        <v>1</v>
      </c>
      <c r="D1230" s="26">
        <v>0</v>
      </c>
      <c r="E1230" s="170">
        <v>0</v>
      </c>
    </row>
    <row r="1231" spans="1:5" x14ac:dyDescent="0.25">
      <c r="A1231" s="169">
        <v>44896</v>
      </c>
      <c r="B1231" t="s">
        <v>134</v>
      </c>
      <c r="C1231" s="26">
        <v>2</v>
      </c>
      <c r="D1231" s="26">
        <v>0</v>
      </c>
      <c r="E1231" s="170">
        <v>0</v>
      </c>
    </row>
    <row r="1232" spans="1:5" x14ac:dyDescent="0.25">
      <c r="A1232" s="169">
        <v>44927</v>
      </c>
      <c r="B1232" t="s">
        <v>134</v>
      </c>
      <c r="C1232" s="26">
        <v>3</v>
      </c>
      <c r="D1232" s="26">
        <v>0</v>
      </c>
      <c r="E1232" s="170">
        <v>2</v>
      </c>
    </row>
    <row r="1233" spans="1:5" x14ac:dyDescent="0.25">
      <c r="A1233" s="169">
        <v>44958</v>
      </c>
      <c r="B1233" t="s">
        <v>134</v>
      </c>
      <c r="C1233" s="26">
        <v>1</v>
      </c>
      <c r="D1233" s="26">
        <v>0</v>
      </c>
      <c r="E1233" s="170">
        <v>1</v>
      </c>
    </row>
    <row r="1234" spans="1:5" x14ac:dyDescent="0.25">
      <c r="A1234" s="169">
        <v>44986</v>
      </c>
      <c r="B1234" t="s">
        <v>134</v>
      </c>
      <c r="C1234" s="26">
        <v>6</v>
      </c>
      <c r="D1234" s="26">
        <v>0</v>
      </c>
      <c r="E1234" s="170">
        <v>3</v>
      </c>
    </row>
    <row r="1235" spans="1:5" x14ac:dyDescent="0.25">
      <c r="A1235" s="169">
        <v>45017</v>
      </c>
      <c r="B1235" t="s">
        <v>134</v>
      </c>
      <c r="C1235" s="26">
        <v>1</v>
      </c>
      <c r="D1235" s="26">
        <v>0</v>
      </c>
      <c r="E1235" s="170">
        <v>4</v>
      </c>
    </row>
    <row r="1236" spans="1:5" x14ac:dyDescent="0.25">
      <c r="A1236" s="169">
        <v>45047</v>
      </c>
      <c r="B1236" t="s">
        <v>134</v>
      </c>
      <c r="C1236" s="26">
        <v>3</v>
      </c>
      <c r="D1236" s="26">
        <v>0</v>
      </c>
      <c r="E1236" s="170">
        <v>5</v>
      </c>
    </row>
    <row r="1237" spans="1:5" x14ac:dyDescent="0.25">
      <c r="A1237" s="169">
        <v>45078</v>
      </c>
      <c r="B1237" t="s">
        <v>134</v>
      </c>
      <c r="C1237" s="26">
        <v>4</v>
      </c>
      <c r="D1237" s="26">
        <v>0</v>
      </c>
      <c r="E1237" s="170">
        <v>6</v>
      </c>
    </row>
    <row r="1238" spans="1:5" x14ac:dyDescent="0.25">
      <c r="A1238" s="169">
        <v>45108</v>
      </c>
      <c r="B1238" t="s">
        <v>134</v>
      </c>
      <c r="C1238" s="26">
        <v>2</v>
      </c>
      <c r="D1238" s="26">
        <v>0</v>
      </c>
      <c r="E1238" s="170">
        <v>0</v>
      </c>
    </row>
    <row r="1239" spans="1:5" x14ac:dyDescent="0.25">
      <c r="A1239" s="169">
        <v>45139</v>
      </c>
      <c r="B1239" t="s">
        <v>134</v>
      </c>
      <c r="C1239" s="26">
        <v>1</v>
      </c>
      <c r="D1239" s="26">
        <v>0</v>
      </c>
      <c r="E1239" s="170">
        <v>5</v>
      </c>
    </row>
    <row r="1240" spans="1:5" x14ac:dyDescent="0.25">
      <c r="A1240" s="169">
        <v>45170</v>
      </c>
      <c r="B1240" t="s">
        <v>134</v>
      </c>
      <c r="C1240" s="26">
        <v>5</v>
      </c>
      <c r="D1240" s="26">
        <v>0</v>
      </c>
      <c r="E1240" s="170">
        <v>3</v>
      </c>
    </row>
    <row r="1241" spans="1:5" x14ac:dyDescent="0.25">
      <c r="A1241" s="169">
        <v>45200</v>
      </c>
      <c r="B1241" t="s">
        <v>134</v>
      </c>
      <c r="C1241" s="26">
        <v>1</v>
      </c>
      <c r="D1241" s="26">
        <v>0</v>
      </c>
      <c r="E1241" s="170">
        <v>0</v>
      </c>
    </row>
    <row r="1242" spans="1:5" x14ac:dyDescent="0.25">
      <c r="A1242" s="169">
        <v>45231</v>
      </c>
      <c r="B1242" t="s">
        <v>134</v>
      </c>
      <c r="C1242" s="26">
        <v>2</v>
      </c>
      <c r="D1242" s="26">
        <v>0</v>
      </c>
      <c r="E1242" s="170">
        <v>2</v>
      </c>
    </row>
    <row r="1243" spans="1:5" x14ac:dyDescent="0.25">
      <c r="A1243" s="169">
        <v>45261</v>
      </c>
      <c r="B1243" t="s">
        <v>134</v>
      </c>
      <c r="C1243" s="26">
        <v>2</v>
      </c>
      <c r="D1243" s="26">
        <v>0</v>
      </c>
      <c r="E1243" s="170">
        <v>1</v>
      </c>
    </row>
    <row r="1244" spans="1:5" x14ac:dyDescent="0.25">
      <c r="A1244" s="169">
        <v>45292</v>
      </c>
      <c r="B1244" t="s">
        <v>134</v>
      </c>
      <c r="C1244" s="26">
        <v>1</v>
      </c>
      <c r="D1244" s="26">
        <v>0</v>
      </c>
      <c r="E1244" s="170">
        <v>2</v>
      </c>
    </row>
    <row r="1245" spans="1:5" x14ac:dyDescent="0.25">
      <c r="A1245" s="169">
        <v>45323</v>
      </c>
      <c r="B1245" t="s">
        <v>134</v>
      </c>
      <c r="C1245" s="26">
        <v>2</v>
      </c>
      <c r="D1245" s="26">
        <v>0</v>
      </c>
      <c r="E1245" s="170">
        <v>1</v>
      </c>
    </row>
    <row r="1246" spans="1:5" x14ac:dyDescent="0.25">
      <c r="A1246" s="169">
        <v>45352</v>
      </c>
      <c r="B1246" t="s">
        <v>134</v>
      </c>
      <c r="C1246" s="26">
        <v>2</v>
      </c>
      <c r="D1246" s="26">
        <v>0</v>
      </c>
      <c r="E1246" s="170">
        <v>3</v>
      </c>
    </row>
    <row r="1247" spans="1:5" x14ac:dyDescent="0.25">
      <c r="A1247" s="169">
        <v>45383</v>
      </c>
      <c r="B1247" t="s">
        <v>134</v>
      </c>
      <c r="C1247" s="26">
        <v>2</v>
      </c>
      <c r="D1247" s="26">
        <v>0</v>
      </c>
      <c r="E1247" s="170">
        <v>0</v>
      </c>
    </row>
    <row r="1248" spans="1:5" x14ac:dyDescent="0.25">
      <c r="A1248" s="169">
        <v>45413</v>
      </c>
      <c r="B1248" t="s">
        <v>134</v>
      </c>
      <c r="C1248" s="26">
        <v>0</v>
      </c>
      <c r="D1248" s="26">
        <v>0</v>
      </c>
      <c r="E1248" s="170">
        <v>2</v>
      </c>
    </row>
    <row r="1249" spans="1:5" x14ac:dyDescent="0.25">
      <c r="A1249" s="169">
        <v>45444</v>
      </c>
      <c r="B1249" t="s">
        <v>134</v>
      </c>
      <c r="C1249" s="26">
        <v>3</v>
      </c>
      <c r="D1249" s="26">
        <v>0</v>
      </c>
      <c r="E1249" s="170">
        <v>1</v>
      </c>
    </row>
    <row r="1250" spans="1:5" x14ac:dyDescent="0.25">
      <c r="A1250" s="169">
        <v>45474</v>
      </c>
      <c r="B1250" t="s">
        <v>134</v>
      </c>
      <c r="C1250" s="26">
        <v>5</v>
      </c>
      <c r="D1250" s="26">
        <v>0</v>
      </c>
      <c r="E1250" s="170">
        <v>6</v>
      </c>
    </row>
    <row r="1251" spans="1:5" x14ac:dyDescent="0.25">
      <c r="A1251" s="169">
        <v>45505</v>
      </c>
      <c r="B1251" t="s">
        <v>134</v>
      </c>
      <c r="C1251" s="26">
        <v>3</v>
      </c>
      <c r="D1251" s="26">
        <v>0</v>
      </c>
      <c r="E1251" s="170">
        <v>1</v>
      </c>
    </row>
    <row r="1252" spans="1:5" x14ac:dyDescent="0.25">
      <c r="A1252" s="169">
        <v>45536</v>
      </c>
      <c r="B1252" t="s">
        <v>134</v>
      </c>
      <c r="C1252" s="26">
        <v>4</v>
      </c>
      <c r="D1252" s="26">
        <v>0</v>
      </c>
      <c r="E1252" s="170">
        <v>0</v>
      </c>
    </row>
    <row r="1253" spans="1:5" x14ac:dyDescent="0.25">
      <c r="A1253" s="169">
        <v>45566</v>
      </c>
      <c r="B1253" t="s">
        <v>134</v>
      </c>
      <c r="C1253" s="26">
        <v>0</v>
      </c>
      <c r="D1253" s="26">
        <v>0</v>
      </c>
      <c r="E1253" s="170">
        <v>1</v>
      </c>
    </row>
    <row r="1254" spans="1:5" x14ac:dyDescent="0.25">
      <c r="A1254" s="169">
        <v>45597</v>
      </c>
      <c r="B1254" t="s">
        <v>134</v>
      </c>
      <c r="C1254" s="26">
        <v>0</v>
      </c>
      <c r="D1254" s="26">
        <v>0</v>
      </c>
      <c r="E1254" s="170">
        <v>1</v>
      </c>
    </row>
    <row r="1255" spans="1:5" x14ac:dyDescent="0.25">
      <c r="A1255" s="169">
        <v>45627</v>
      </c>
      <c r="B1255" t="s">
        <v>134</v>
      </c>
      <c r="C1255" s="26">
        <v>1</v>
      </c>
      <c r="D1255" s="26">
        <v>0</v>
      </c>
      <c r="E1255" s="170">
        <v>0</v>
      </c>
    </row>
    <row r="1256" spans="1:5" x14ac:dyDescent="0.25">
      <c r="A1256" s="169">
        <v>45658</v>
      </c>
      <c r="B1256" t="s">
        <v>134</v>
      </c>
      <c r="C1256" s="26">
        <v>1</v>
      </c>
      <c r="D1256" s="26">
        <v>0</v>
      </c>
      <c r="E1256" s="170">
        <v>0</v>
      </c>
    </row>
    <row r="1257" spans="1:5" x14ac:dyDescent="0.25">
      <c r="A1257" s="169">
        <v>45689</v>
      </c>
      <c r="B1257" t="s">
        <v>134</v>
      </c>
      <c r="C1257" s="26">
        <v>2</v>
      </c>
      <c r="D1257" s="26">
        <v>0</v>
      </c>
      <c r="E1257" s="170">
        <v>1</v>
      </c>
    </row>
    <row r="1258" spans="1:5" x14ac:dyDescent="0.25">
      <c r="A1258" s="169">
        <v>45717</v>
      </c>
      <c r="B1258" t="s">
        <v>134</v>
      </c>
      <c r="C1258" s="26">
        <v>1</v>
      </c>
      <c r="D1258" s="26">
        <v>0</v>
      </c>
      <c r="E1258" s="170">
        <v>2</v>
      </c>
    </row>
    <row r="1259" spans="1:5" x14ac:dyDescent="0.25">
      <c r="A1259" s="169">
        <v>45748</v>
      </c>
      <c r="B1259" t="s">
        <v>134</v>
      </c>
      <c r="C1259" s="26">
        <v>1</v>
      </c>
      <c r="D1259" s="26">
        <v>0</v>
      </c>
      <c r="E1259" s="170">
        <v>1</v>
      </c>
    </row>
    <row r="1260" spans="1:5" x14ac:dyDescent="0.25">
      <c r="A1260" s="169">
        <v>45778</v>
      </c>
      <c r="B1260" t="s">
        <v>134</v>
      </c>
      <c r="C1260" s="26">
        <v>1</v>
      </c>
      <c r="D1260" s="26">
        <v>0</v>
      </c>
      <c r="E1260" s="170">
        <v>0</v>
      </c>
    </row>
    <row r="1261" spans="1:5" x14ac:dyDescent="0.25">
      <c r="A1261" s="169">
        <v>45809</v>
      </c>
      <c r="B1261" t="s">
        <v>134</v>
      </c>
      <c r="C1261" s="26">
        <v>2</v>
      </c>
      <c r="D1261" s="26">
        <v>0</v>
      </c>
      <c r="E1261" s="170">
        <v>2</v>
      </c>
    </row>
    <row r="1262" spans="1:5" x14ac:dyDescent="0.25">
      <c r="A1262" s="169">
        <v>43101</v>
      </c>
      <c r="B1262" t="s">
        <v>135</v>
      </c>
      <c r="C1262" s="26"/>
      <c r="D1262" s="26"/>
      <c r="E1262" s="170"/>
    </row>
    <row r="1263" spans="1:5" x14ac:dyDescent="0.25">
      <c r="A1263" s="169">
        <v>43132</v>
      </c>
      <c r="B1263" t="s">
        <v>135</v>
      </c>
      <c r="C1263" s="26"/>
      <c r="D1263" s="26"/>
      <c r="E1263" s="170"/>
    </row>
    <row r="1264" spans="1:5" x14ac:dyDescent="0.25">
      <c r="A1264" s="169">
        <v>43160</v>
      </c>
      <c r="B1264" t="s">
        <v>135</v>
      </c>
      <c r="C1264" s="26"/>
      <c r="D1264" s="26"/>
      <c r="E1264" s="170"/>
    </row>
    <row r="1265" spans="1:5" x14ac:dyDescent="0.25">
      <c r="A1265" s="169">
        <v>43191</v>
      </c>
      <c r="B1265" t="s">
        <v>135</v>
      </c>
      <c r="C1265" s="26"/>
      <c r="D1265" s="26"/>
      <c r="E1265" s="170"/>
    </row>
    <row r="1266" spans="1:5" x14ac:dyDescent="0.25">
      <c r="A1266" s="169">
        <v>43221</v>
      </c>
      <c r="B1266" t="s">
        <v>135</v>
      </c>
      <c r="C1266" s="26"/>
      <c r="D1266" s="26"/>
      <c r="E1266" s="170"/>
    </row>
    <row r="1267" spans="1:5" x14ac:dyDescent="0.25">
      <c r="A1267" s="169">
        <v>43252</v>
      </c>
      <c r="B1267" t="s">
        <v>135</v>
      </c>
      <c r="C1267" s="26"/>
      <c r="D1267" s="26"/>
      <c r="E1267" s="170"/>
    </row>
    <row r="1268" spans="1:5" x14ac:dyDescent="0.25">
      <c r="A1268" s="169">
        <v>43282</v>
      </c>
      <c r="B1268" t="s">
        <v>135</v>
      </c>
      <c r="C1268" s="26"/>
      <c r="D1268" s="26"/>
      <c r="E1268" s="170"/>
    </row>
    <row r="1269" spans="1:5" x14ac:dyDescent="0.25">
      <c r="A1269" s="169">
        <v>43313</v>
      </c>
      <c r="B1269" t="s">
        <v>135</v>
      </c>
      <c r="C1269" s="26"/>
      <c r="D1269" s="26"/>
      <c r="E1269" s="170"/>
    </row>
    <row r="1270" spans="1:5" x14ac:dyDescent="0.25">
      <c r="A1270" s="169">
        <v>43344</v>
      </c>
      <c r="B1270" t="s">
        <v>135</v>
      </c>
      <c r="C1270" s="26"/>
      <c r="D1270" s="26"/>
      <c r="E1270" s="170"/>
    </row>
    <row r="1271" spans="1:5" x14ac:dyDescent="0.25">
      <c r="A1271" s="169">
        <v>43374</v>
      </c>
      <c r="B1271" t="s">
        <v>135</v>
      </c>
      <c r="C1271" s="26"/>
      <c r="D1271" s="26"/>
      <c r="E1271" s="170"/>
    </row>
    <row r="1272" spans="1:5" x14ac:dyDescent="0.25">
      <c r="A1272" s="169">
        <v>43405</v>
      </c>
      <c r="B1272" t="s">
        <v>135</v>
      </c>
      <c r="C1272" s="26"/>
      <c r="D1272" s="26"/>
      <c r="E1272" s="170"/>
    </row>
    <row r="1273" spans="1:5" x14ac:dyDescent="0.25">
      <c r="A1273" s="169">
        <v>43435</v>
      </c>
      <c r="B1273" t="s">
        <v>135</v>
      </c>
      <c r="C1273" s="26"/>
      <c r="D1273" s="26"/>
      <c r="E1273" s="170"/>
    </row>
    <row r="1274" spans="1:5" x14ac:dyDescent="0.25">
      <c r="A1274" s="169">
        <v>43466</v>
      </c>
      <c r="B1274" t="s">
        <v>135</v>
      </c>
      <c r="C1274" s="26"/>
      <c r="D1274" s="26"/>
      <c r="E1274" s="170"/>
    </row>
    <row r="1275" spans="1:5" x14ac:dyDescent="0.25">
      <c r="A1275" s="169">
        <v>43497</v>
      </c>
      <c r="B1275" t="s">
        <v>135</v>
      </c>
      <c r="C1275" s="26"/>
      <c r="D1275" s="26"/>
      <c r="E1275" s="170"/>
    </row>
    <row r="1276" spans="1:5" x14ac:dyDescent="0.25">
      <c r="A1276" s="169">
        <v>43525</v>
      </c>
      <c r="B1276" t="s">
        <v>135</v>
      </c>
      <c r="C1276" s="26"/>
      <c r="D1276" s="26"/>
      <c r="E1276" s="170"/>
    </row>
    <row r="1277" spans="1:5" x14ac:dyDescent="0.25">
      <c r="A1277" s="169">
        <v>43556</v>
      </c>
      <c r="B1277" t="s">
        <v>135</v>
      </c>
      <c r="C1277" s="26"/>
      <c r="D1277" s="26"/>
      <c r="E1277" s="170"/>
    </row>
    <row r="1278" spans="1:5" x14ac:dyDescent="0.25">
      <c r="A1278" s="169">
        <v>43586</v>
      </c>
      <c r="B1278" t="s">
        <v>135</v>
      </c>
      <c r="C1278" s="26"/>
      <c r="D1278" s="26"/>
      <c r="E1278" s="170"/>
    </row>
    <row r="1279" spans="1:5" x14ac:dyDescent="0.25">
      <c r="A1279" s="169">
        <v>43617</v>
      </c>
      <c r="B1279" t="s">
        <v>135</v>
      </c>
      <c r="C1279" s="26"/>
      <c r="D1279" s="26"/>
      <c r="E1279" s="170"/>
    </row>
    <row r="1280" spans="1:5" x14ac:dyDescent="0.25">
      <c r="A1280" s="169">
        <v>43647</v>
      </c>
      <c r="B1280" t="s">
        <v>135</v>
      </c>
      <c r="C1280" s="26"/>
      <c r="D1280" s="26"/>
      <c r="E1280" s="170"/>
    </row>
    <row r="1281" spans="1:5" x14ac:dyDescent="0.25">
      <c r="A1281" s="169">
        <v>43678</v>
      </c>
      <c r="B1281" t="s">
        <v>135</v>
      </c>
      <c r="C1281" s="26"/>
      <c r="D1281" s="26"/>
      <c r="E1281" s="170"/>
    </row>
    <row r="1282" spans="1:5" x14ac:dyDescent="0.25">
      <c r="A1282" s="169">
        <v>43709</v>
      </c>
      <c r="B1282" t="s">
        <v>135</v>
      </c>
      <c r="C1282" s="26"/>
      <c r="D1282" s="26"/>
      <c r="E1282" s="170"/>
    </row>
    <row r="1283" spans="1:5" x14ac:dyDescent="0.25">
      <c r="A1283" s="169">
        <v>43739</v>
      </c>
      <c r="B1283" t="s">
        <v>135</v>
      </c>
      <c r="C1283" s="26"/>
      <c r="D1283" s="26"/>
      <c r="E1283" s="170"/>
    </row>
    <row r="1284" spans="1:5" x14ac:dyDescent="0.25">
      <c r="A1284" s="169">
        <v>43770</v>
      </c>
      <c r="B1284" t="s">
        <v>135</v>
      </c>
      <c r="C1284" s="26"/>
      <c r="D1284" s="26"/>
      <c r="E1284" s="170"/>
    </row>
    <row r="1285" spans="1:5" x14ac:dyDescent="0.25">
      <c r="A1285" s="169">
        <v>43800</v>
      </c>
      <c r="B1285" t="s">
        <v>135</v>
      </c>
      <c r="C1285" s="26"/>
      <c r="D1285" s="26"/>
      <c r="E1285" s="170"/>
    </row>
    <row r="1286" spans="1:5" x14ac:dyDescent="0.25">
      <c r="A1286" s="169">
        <v>43831</v>
      </c>
      <c r="B1286" t="s">
        <v>135</v>
      </c>
      <c r="C1286" s="26"/>
      <c r="D1286" s="26"/>
      <c r="E1286" s="170"/>
    </row>
    <row r="1287" spans="1:5" x14ac:dyDescent="0.25">
      <c r="A1287" s="169">
        <v>43862</v>
      </c>
      <c r="B1287" t="s">
        <v>135</v>
      </c>
      <c r="C1287" s="26"/>
      <c r="D1287" s="26"/>
      <c r="E1287" s="170"/>
    </row>
    <row r="1288" spans="1:5" x14ac:dyDescent="0.25">
      <c r="A1288" s="169">
        <v>43891</v>
      </c>
      <c r="B1288" t="s">
        <v>135</v>
      </c>
      <c r="C1288" s="26"/>
      <c r="D1288" s="26"/>
      <c r="E1288" s="170"/>
    </row>
    <row r="1289" spans="1:5" x14ac:dyDescent="0.25">
      <c r="A1289" s="169">
        <v>43922</v>
      </c>
      <c r="B1289" t="s">
        <v>135</v>
      </c>
      <c r="C1289" s="26"/>
      <c r="D1289" s="26"/>
      <c r="E1289" s="170"/>
    </row>
    <row r="1290" spans="1:5" x14ac:dyDescent="0.25">
      <c r="A1290" s="169">
        <v>43952</v>
      </c>
      <c r="B1290" t="s">
        <v>135</v>
      </c>
      <c r="C1290" s="26"/>
      <c r="D1290" s="26"/>
      <c r="E1290" s="170"/>
    </row>
    <row r="1291" spans="1:5" x14ac:dyDescent="0.25">
      <c r="A1291" s="169">
        <v>43983</v>
      </c>
      <c r="B1291" t="s">
        <v>135</v>
      </c>
      <c r="C1291" s="26"/>
      <c r="D1291" s="26"/>
      <c r="E1291" s="170"/>
    </row>
    <row r="1292" spans="1:5" x14ac:dyDescent="0.25">
      <c r="A1292" s="169">
        <v>44013</v>
      </c>
      <c r="B1292" t="s">
        <v>135</v>
      </c>
      <c r="C1292" s="26"/>
      <c r="D1292" s="26"/>
      <c r="E1292" s="170"/>
    </row>
    <row r="1293" spans="1:5" x14ac:dyDescent="0.25">
      <c r="A1293" s="169">
        <v>44044</v>
      </c>
      <c r="B1293" t="s">
        <v>135</v>
      </c>
      <c r="C1293" s="26"/>
      <c r="D1293" s="26"/>
      <c r="E1293" s="170"/>
    </row>
    <row r="1294" spans="1:5" x14ac:dyDescent="0.25">
      <c r="A1294" s="169">
        <v>44075</v>
      </c>
      <c r="B1294" t="s">
        <v>135</v>
      </c>
      <c r="C1294" s="26"/>
      <c r="D1294" s="26"/>
      <c r="E1294" s="170"/>
    </row>
    <row r="1295" spans="1:5" x14ac:dyDescent="0.25">
      <c r="A1295" s="169">
        <v>44105</v>
      </c>
      <c r="B1295" t="s">
        <v>135</v>
      </c>
      <c r="C1295" s="26"/>
      <c r="D1295" s="26"/>
      <c r="E1295" s="170"/>
    </row>
    <row r="1296" spans="1:5" x14ac:dyDescent="0.25">
      <c r="A1296" s="169">
        <v>44136</v>
      </c>
      <c r="B1296" t="s">
        <v>135</v>
      </c>
      <c r="C1296" s="26"/>
      <c r="D1296" s="26"/>
      <c r="E1296" s="170"/>
    </row>
    <row r="1297" spans="1:5" x14ac:dyDescent="0.25">
      <c r="A1297" s="169">
        <v>44166</v>
      </c>
      <c r="B1297" t="s">
        <v>135</v>
      </c>
      <c r="C1297" s="26"/>
      <c r="D1297" s="26"/>
      <c r="E1297" s="170"/>
    </row>
    <row r="1298" spans="1:5" x14ac:dyDescent="0.25">
      <c r="A1298" s="169">
        <v>44197</v>
      </c>
      <c r="B1298" t="s">
        <v>135</v>
      </c>
      <c r="C1298" s="26"/>
      <c r="D1298" s="26"/>
      <c r="E1298" s="170"/>
    </row>
    <row r="1299" spans="1:5" x14ac:dyDescent="0.25">
      <c r="A1299" s="169">
        <v>44228</v>
      </c>
      <c r="B1299" t="s">
        <v>135</v>
      </c>
      <c r="C1299" s="26"/>
      <c r="D1299" s="26"/>
      <c r="E1299" s="170"/>
    </row>
    <row r="1300" spans="1:5" x14ac:dyDescent="0.25">
      <c r="A1300" s="169">
        <v>44256</v>
      </c>
      <c r="B1300" t="s">
        <v>135</v>
      </c>
      <c r="C1300" s="26"/>
      <c r="D1300" s="26"/>
      <c r="E1300" s="170"/>
    </row>
    <row r="1301" spans="1:5" x14ac:dyDescent="0.25">
      <c r="A1301" s="169">
        <v>44287</v>
      </c>
      <c r="B1301" t="s">
        <v>135</v>
      </c>
      <c r="C1301" s="26"/>
      <c r="D1301" s="26"/>
      <c r="E1301" s="170"/>
    </row>
    <row r="1302" spans="1:5" x14ac:dyDescent="0.25">
      <c r="A1302" s="169">
        <v>44317</v>
      </c>
      <c r="B1302" t="s">
        <v>135</v>
      </c>
      <c r="C1302" s="26"/>
      <c r="D1302" s="26"/>
      <c r="E1302" s="170"/>
    </row>
    <row r="1303" spans="1:5" x14ac:dyDescent="0.25">
      <c r="A1303" s="169">
        <v>44348</v>
      </c>
      <c r="B1303" t="s">
        <v>135</v>
      </c>
      <c r="C1303" s="26"/>
      <c r="D1303" s="26"/>
      <c r="E1303" s="170"/>
    </row>
    <row r="1304" spans="1:5" x14ac:dyDescent="0.25">
      <c r="A1304" s="169">
        <v>44378</v>
      </c>
      <c r="B1304" t="s">
        <v>135</v>
      </c>
      <c r="C1304" s="26"/>
      <c r="D1304" s="26"/>
      <c r="E1304" s="170"/>
    </row>
    <row r="1305" spans="1:5" x14ac:dyDescent="0.25">
      <c r="A1305" s="169">
        <v>44409</v>
      </c>
      <c r="B1305" t="s">
        <v>135</v>
      </c>
      <c r="C1305" s="26"/>
      <c r="D1305" s="26"/>
      <c r="E1305" s="170"/>
    </row>
    <row r="1306" spans="1:5" x14ac:dyDescent="0.25">
      <c r="A1306" s="169">
        <v>44440</v>
      </c>
      <c r="B1306" t="s">
        <v>135</v>
      </c>
      <c r="C1306" s="26"/>
      <c r="D1306" s="26"/>
      <c r="E1306" s="170"/>
    </row>
    <row r="1307" spans="1:5" x14ac:dyDescent="0.25">
      <c r="A1307" s="169">
        <v>44470</v>
      </c>
      <c r="B1307" t="s">
        <v>135</v>
      </c>
      <c r="C1307" s="26"/>
      <c r="D1307" s="26"/>
      <c r="E1307" s="170"/>
    </row>
    <row r="1308" spans="1:5" x14ac:dyDescent="0.25">
      <c r="A1308" s="169">
        <v>44501</v>
      </c>
      <c r="B1308" t="s">
        <v>135</v>
      </c>
      <c r="C1308" s="26"/>
      <c r="D1308" s="26"/>
      <c r="E1308" s="170"/>
    </row>
    <row r="1309" spans="1:5" x14ac:dyDescent="0.25">
      <c r="A1309" s="169">
        <v>44531</v>
      </c>
      <c r="B1309" t="s">
        <v>135</v>
      </c>
      <c r="C1309" s="26"/>
      <c r="D1309" s="26"/>
      <c r="E1309" s="170"/>
    </row>
    <row r="1310" spans="1:5" x14ac:dyDescent="0.25">
      <c r="A1310" s="169">
        <v>44562</v>
      </c>
      <c r="B1310" t="s">
        <v>135</v>
      </c>
      <c r="C1310" s="26"/>
      <c r="D1310" s="26"/>
      <c r="E1310" s="170"/>
    </row>
    <row r="1311" spans="1:5" x14ac:dyDescent="0.25">
      <c r="A1311" s="169">
        <v>44593</v>
      </c>
      <c r="B1311" t="s">
        <v>135</v>
      </c>
      <c r="C1311" s="26"/>
      <c r="D1311" s="26"/>
      <c r="E1311" s="170"/>
    </row>
    <row r="1312" spans="1:5" x14ac:dyDescent="0.25">
      <c r="A1312" s="169">
        <v>44621</v>
      </c>
      <c r="B1312" t="s">
        <v>135</v>
      </c>
      <c r="C1312" s="26"/>
      <c r="D1312" s="26"/>
      <c r="E1312" s="170"/>
    </row>
    <row r="1313" spans="1:5" x14ac:dyDescent="0.25">
      <c r="A1313" s="169">
        <v>44652</v>
      </c>
      <c r="B1313" t="s">
        <v>135</v>
      </c>
      <c r="C1313" s="26"/>
      <c r="D1313" s="26"/>
      <c r="E1313" s="170"/>
    </row>
    <row r="1314" spans="1:5" x14ac:dyDescent="0.25">
      <c r="A1314" s="169">
        <v>44682</v>
      </c>
      <c r="B1314" t="s">
        <v>135</v>
      </c>
      <c r="C1314" s="26"/>
      <c r="D1314" s="26"/>
      <c r="E1314" s="170"/>
    </row>
    <row r="1315" spans="1:5" x14ac:dyDescent="0.25">
      <c r="A1315" s="169">
        <v>44713</v>
      </c>
      <c r="B1315" t="s">
        <v>135</v>
      </c>
      <c r="C1315" s="26"/>
      <c r="D1315" s="26"/>
      <c r="E1315" s="170"/>
    </row>
    <row r="1316" spans="1:5" x14ac:dyDescent="0.25">
      <c r="A1316" s="169">
        <v>44743</v>
      </c>
      <c r="B1316" t="s">
        <v>135</v>
      </c>
      <c r="C1316" s="26"/>
      <c r="D1316" s="26"/>
      <c r="E1316" s="170"/>
    </row>
    <row r="1317" spans="1:5" x14ac:dyDescent="0.25">
      <c r="A1317" s="169">
        <v>44774</v>
      </c>
      <c r="B1317" t="s">
        <v>135</v>
      </c>
      <c r="C1317" s="26"/>
      <c r="D1317" s="26"/>
      <c r="E1317" s="170"/>
    </row>
    <row r="1318" spans="1:5" x14ac:dyDescent="0.25">
      <c r="A1318" s="169">
        <v>44805</v>
      </c>
      <c r="B1318" t="s">
        <v>135</v>
      </c>
      <c r="C1318" s="26">
        <v>34</v>
      </c>
      <c r="D1318" s="26">
        <v>30</v>
      </c>
      <c r="E1318" s="170">
        <v>0</v>
      </c>
    </row>
    <row r="1319" spans="1:5" x14ac:dyDescent="0.25">
      <c r="A1319" s="169">
        <v>44835</v>
      </c>
      <c r="B1319" t="s">
        <v>135</v>
      </c>
      <c r="C1319" s="26">
        <v>21</v>
      </c>
      <c r="D1319" s="26">
        <v>20</v>
      </c>
      <c r="E1319" s="170">
        <v>0</v>
      </c>
    </row>
    <row r="1320" spans="1:5" x14ac:dyDescent="0.25">
      <c r="A1320" s="169">
        <v>44866</v>
      </c>
      <c r="B1320" t="s">
        <v>135</v>
      </c>
      <c r="C1320" s="26">
        <v>12</v>
      </c>
      <c r="D1320" s="26">
        <v>18</v>
      </c>
      <c r="E1320" s="170">
        <v>0</v>
      </c>
    </row>
    <row r="1321" spans="1:5" x14ac:dyDescent="0.25">
      <c r="A1321" s="169">
        <v>44896</v>
      </c>
      <c r="B1321" t="s">
        <v>135</v>
      </c>
      <c r="C1321" s="26">
        <v>16</v>
      </c>
      <c r="D1321" s="26">
        <v>15</v>
      </c>
      <c r="E1321" s="170">
        <v>0</v>
      </c>
    </row>
    <row r="1322" spans="1:5" x14ac:dyDescent="0.25">
      <c r="A1322" s="169">
        <v>44927</v>
      </c>
      <c r="B1322" t="s">
        <v>135</v>
      </c>
      <c r="C1322" s="26">
        <v>13</v>
      </c>
      <c r="D1322" s="26">
        <v>10</v>
      </c>
      <c r="E1322" s="170">
        <v>2</v>
      </c>
    </row>
    <row r="1323" spans="1:5" x14ac:dyDescent="0.25">
      <c r="A1323" s="169">
        <v>44958</v>
      </c>
      <c r="B1323" t="s">
        <v>135</v>
      </c>
      <c r="C1323" s="26">
        <v>12</v>
      </c>
      <c r="D1323" s="26">
        <v>10</v>
      </c>
      <c r="E1323" s="170">
        <v>2</v>
      </c>
    </row>
    <row r="1324" spans="1:5" x14ac:dyDescent="0.25">
      <c r="A1324" s="169">
        <v>44986</v>
      </c>
      <c r="B1324" t="s">
        <v>135</v>
      </c>
      <c r="C1324" s="26">
        <v>12</v>
      </c>
      <c r="D1324" s="26">
        <v>12</v>
      </c>
      <c r="E1324" s="170">
        <v>1</v>
      </c>
    </row>
    <row r="1325" spans="1:5" x14ac:dyDescent="0.25">
      <c r="A1325" s="169">
        <v>45017</v>
      </c>
      <c r="B1325" t="s">
        <v>135</v>
      </c>
      <c r="C1325" s="26">
        <v>2</v>
      </c>
      <c r="D1325" s="26">
        <v>12</v>
      </c>
      <c r="E1325" s="170">
        <v>4</v>
      </c>
    </row>
    <row r="1326" spans="1:5" x14ac:dyDescent="0.25">
      <c r="A1326" s="169">
        <v>45047</v>
      </c>
      <c r="B1326" t="s">
        <v>135</v>
      </c>
      <c r="C1326" s="26">
        <v>4</v>
      </c>
      <c r="D1326" s="26">
        <v>10</v>
      </c>
      <c r="E1326" s="170">
        <v>6</v>
      </c>
    </row>
    <row r="1327" spans="1:5" x14ac:dyDescent="0.25">
      <c r="A1327" s="169">
        <v>45078</v>
      </c>
      <c r="B1327" t="s">
        <v>135</v>
      </c>
      <c r="C1327" s="26">
        <v>5</v>
      </c>
      <c r="D1327" s="26">
        <v>10</v>
      </c>
      <c r="E1327" s="170">
        <v>2</v>
      </c>
    </row>
    <row r="1328" spans="1:5" x14ac:dyDescent="0.25">
      <c r="A1328" s="169">
        <v>45108</v>
      </c>
      <c r="B1328" t="s">
        <v>135</v>
      </c>
      <c r="C1328" s="26">
        <v>8</v>
      </c>
      <c r="D1328" s="26">
        <v>10</v>
      </c>
      <c r="E1328" s="170">
        <v>0</v>
      </c>
    </row>
    <row r="1329" spans="1:5" x14ac:dyDescent="0.25">
      <c r="A1329" s="169">
        <v>45139</v>
      </c>
      <c r="B1329" t="s">
        <v>135</v>
      </c>
      <c r="C1329" s="26">
        <v>5</v>
      </c>
      <c r="D1329" s="26">
        <v>10</v>
      </c>
      <c r="E1329" s="170">
        <v>1</v>
      </c>
    </row>
    <row r="1330" spans="1:5" x14ac:dyDescent="0.25">
      <c r="A1330" s="169">
        <v>45170</v>
      </c>
      <c r="B1330" t="s">
        <v>135</v>
      </c>
      <c r="C1330" s="26">
        <v>6</v>
      </c>
      <c r="D1330" s="26">
        <v>10</v>
      </c>
      <c r="E1330" s="170">
        <v>0</v>
      </c>
    </row>
    <row r="1331" spans="1:5" x14ac:dyDescent="0.25">
      <c r="A1331" s="169">
        <v>45200</v>
      </c>
      <c r="B1331" t="s">
        <v>135</v>
      </c>
      <c r="C1331" s="26">
        <v>3</v>
      </c>
      <c r="D1331" s="26">
        <v>10</v>
      </c>
      <c r="E1331" s="170">
        <v>0</v>
      </c>
    </row>
    <row r="1332" spans="1:5" x14ac:dyDescent="0.25">
      <c r="A1332" s="169">
        <v>45231</v>
      </c>
      <c r="B1332" t="s">
        <v>135</v>
      </c>
      <c r="C1332" s="26">
        <v>8</v>
      </c>
      <c r="D1332" s="26">
        <v>10</v>
      </c>
      <c r="E1332" s="170">
        <v>3</v>
      </c>
    </row>
    <row r="1333" spans="1:5" x14ac:dyDescent="0.25">
      <c r="A1333" s="169">
        <v>45261</v>
      </c>
      <c r="B1333" t="s">
        <v>135</v>
      </c>
      <c r="C1333" s="26">
        <v>9</v>
      </c>
      <c r="D1333" s="26">
        <v>10</v>
      </c>
      <c r="E1333" s="170">
        <v>0</v>
      </c>
    </row>
    <row r="1334" spans="1:5" x14ac:dyDescent="0.25">
      <c r="A1334" s="169">
        <v>45292</v>
      </c>
      <c r="B1334" t="s">
        <v>135</v>
      </c>
      <c r="C1334" s="26">
        <v>11</v>
      </c>
      <c r="D1334" s="26">
        <v>10</v>
      </c>
      <c r="E1334" s="170">
        <v>0</v>
      </c>
    </row>
    <row r="1335" spans="1:5" x14ac:dyDescent="0.25">
      <c r="A1335" s="169">
        <v>45323</v>
      </c>
      <c r="B1335" t="s">
        <v>135</v>
      </c>
      <c r="C1335" s="26">
        <v>13</v>
      </c>
      <c r="D1335" s="26">
        <v>10</v>
      </c>
      <c r="E1335" s="170">
        <v>3</v>
      </c>
    </row>
    <row r="1336" spans="1:5" x14ac:dyDescent="0.25">
      <c r="A1336" s="169">
        <v>45352</v>
      </c>
      <c r="B1336" t="s">
        <v>135</v>
      </c>
      <c r="C1336" s="26">
        <v>15</v>
      </c>
      <c r="D1336" s="26">
        <v>10</v>
      </c>
      <c r="E1336" s="170">
        <v>2</v>
      </c>
    </row>
    <row r="1337" spans="1:5" x14ac:dyDescent="0.25">
      <c r="A1337" s="169">
        <v>45383</v>
      </c>
      <c r="B1337" t="s">
        <v>135</v>
      </c>
      <c r="C1337" s="26">
        <v>8</v>
      </c>
      <c r="D1337" s="26">
        <v>10</v>
      </c>
      <c r="E1337" s="170">
        <v>1</v>
      </c>
    </row>
    <row r="1338" spans="1:5" x14ac:dyDescent="0.25">
      <c r="A1338" s="169">
        <v>45413</v>
      </c>
      <c r="B1338" t="s">
        <v>135</v>
      </c>
      <c r="C1338" s="26">
        <v>4</v>
      </c>
      <c r="D1338" s="26">
        <v>10</v>
      </c>
      <c r="E1338" s="170">
        <v>1</v>
      </c>
    </row>
    <row r="1339" spans="1:5" x14ac:dyDescent="0.25">
      <c r="A1339" s="169">
        <v>45444</v>
      </c>
      <c r="B1339" t="s">
        <v>135</v>
      </c>
      <c r="C1339" s="26">
        <v>13</v>
      </c>
      <c r="D1339" s="26">
        <v>10</v>
      </c>
      <c r="E1339" s="170">
        <v>2</v>
      </c>
    </row>
    <row r="1340" spans="1:5" x14ac:dyDescent="0.25">
      <c r="A1340" s="169">
        <v>45474</v>
      </c>
      <c r="B1340" t="s">
        <v>135</v>
      </c>
      <c r="C1340" s="26">
        <v>16</v>
      </c>
      <c r="D1340" s="26">
        <v>10</v>
      </c>
      <c r="E1340" s="170">
        <v>0</v>
      </c>
    </row>
    <row r="1341" spans="1:5" x14ac:dyDescent="0.25">
      <c r="A1341" s="169">
        <v>45505</v>
      </c>
      <c r="B1341" t="s">
        <v>135</v>
      </c>
      <c r="C1341" s="26">
        <v>11</v>
      </c>
      <c r="D1341" s="26">
        <v>10</v>
      </c>
      <c r="E1341" s="170">
        <v>0</v>
      </c>
    </row>
    <row r="1342" spans="1:5" x14ac:dyDescent="0.25">
      <c r="A1342" s="169">
        <v>45536</v>
      </c>
      <c r="B1342" t="s">
        <v>135</v>
      </c>
      <c r="C1342" s="26">
        <v>11</v>
      </c>
      <c r="D1342" s="26">
        <v>10</v>
      </c>
      <c r="E1342" s="170">
        <v>0</v>
      </c>
    </row>
    <row r="1343" spans="1:5" x14ac:dyDescent="0.25">
      <c r="A1343" s="169">
        <v>45566</v>
      </c>
      <c r="B1343" t="s">
        <v>135</v>
      </c>
      <c r="C1343" s="26">
        <v>12</v>
      </c>
      <c r="D1343" s="26">
        <v>7</v>
      </c>
      <c r="E1343" s="170">
        <v>0</v>
      </c>
    </row>
    <row r="1344" spans="1:5" x14ac:dyDescent="0.25">
      <c r="A1344" s="169">
        <v>45597</v>
      </c>
      <c r="B1344" t="s">
        <v>135</v>
      </c>
      <c r="C1344" s="26">
        <v>13</v>
      </c>
      <c r="D1344" s="26">
        <v>0</v>
      </c>
      <c r="E1344" s="170">
        <v>3</v>
      </c>
    </row>
    <row r="1345" spans="1:5" x14ac:dyDescent="0.25">
      <c r="A1345" s="169">
        <v>45627</v>
      </c>
      <c r="B1345" t="s">
        <v>135</v>
      </c>
      <c r="C1345" s="26">
        <v>10</v>
      </c>
      <c r="D1345" s="26">
        <v>0</v>
      </c>
      <c r="E1345" s="170">
        <v>2</v>
      </c>
    </row>
    <row r="1346" spans="1:5" x14ac:dyDescent="0.25">
      <c r="A1346" s="169">
        <v>45658</v>
      </c>
      <c r="B1346" t="s">
        <v>135</v>
      </c>
      <c r="C1346" s="26">
        <v>11</v>
      </c>
      <c r="D1346" s="26">
        <v>0</v>
      </c>
      <c r="E1346" s="170">
        <v>3</v>
      </c>
    </row>
    <row r="1347" spans="1:5" x14ac:dyDescent="0.25">
      <c r="A1347" s="169">
        <v>45689</v>
      </c>
      <c r="B1347" t="s">
        <v>135</v>
      </c>
      <c r="C1347" s="26">
        <v>10</v>
      </c>
      <c r="D1347" s="26">
        <v>0</v>
      </c>
      <c r="E1347" s="170">
        <v>3</v>
      </c>
    </row>
    <row r="1348" spans="1:5" x14ac:dyDescent="0.25">
      <c r="A1348" s="169">
        <v>45717</v>
      </c>
      <c r="B1348" t="s">
        <v>135</v>
      </c>
      <c r="C1348" s="26">
        <v>14</v>
      </c>
      <c r="D1348" s="26">
        <v>0</v>
      </c>
      <c r="E1348" s="170">
        <v>1</v>
      </c>
    </row>
    <row r="1349" spans="1:5" x14ac:dyDescent="0.25">
      <c r="A1349" s="169">
        <v>45748</v>
      </c>
      <c r="B1349" t="s">
        <v>135</v>
      </c>
      <c r="C1349" s="26">
        <v>3</v>
      </c>
      <c r="D1349" s="26">
        <v>0</v>
      </c>
      <c r="E1349" s="170">
        <v>2</v>
      </c>
    </row>
    <row r="1350" spans="1:5" x14ac:dyDescent="0.25">
      <c r="A1350" s="169">
        <v>45778</v>
      </c>
      <c r="B1350" t="s">
        <v>135</v>
      </c>
      <c r="C1350" s="26">
        <v>5</v>
      </c>
      <c r="D1350" s="26">
        <v>0</v>
      </c>
      <c r="E1350" s="170">
        <v>4</v>
      </c>
    </row>
    <row r="1351" spans="1:5" x14ac:dyDescent="0.25">
      <c r="A1351" s="169">
        <v>45809</v>
      </c>
      <c r="B1351" t="s">
        <v>135</v>
      </c>
      <c r="C1351" s="26">
        <v>1</v>
      </c>
      <c r="D1351" s="26">
        <v>0</v>
      </c>
      <c r="E1351" s="170">
        <v>1</v>
      </c>
    </row>
    <row r="1352" spans="1:5" x14ac:dyDescent="0.25">
      <c r="A1352" s="169">
        <v>43101</v>
      </c>
      <c r="B1352" t="s">
        <v>136</v>
      </c>
      <c r="C1352" s="26"/>
      <c r="D1352" s="26"/>
      <c r="E1352" s="170"/>
    </row>
    <row r="1353" spans="1:5" x14ac:dyDescent="0.25">
      <c r="A1353" s="169">
        <v>43132</v>
      </c>
      <c r="B1353" t="s">
        <v>136</v>
      </c>
      <c r="C1353" s="26"/>
      <c r="D1353" s="26"/>
      <c r="E1353" s="170"/>
    </row>
    <row r="1354" spans="1:5" x14ac:dyDescent="0.25">
      <c r="A1354" s="169">
        <v>43160</v>
      </c>
      <c r="B1354" t="s">
        <v>136</v>
      </c>
      <c r="C1354" s="26"/>
      <c r="D1354" s="26"/>
      <c r="E1354" s="170"/>
    </row>
    <row r="1355" spans="1:5" x14ac:dyDescent="0.25">
      <c r="A1355" s="169">
        <v>43191</v>
      </c>
      <c r="B1355" t="s">
        <v>136</v>
      </c>
      <c r="C1355" s="26"/>
      <c r="D1355" s="26"/>
      <c r="E1355" s="170"/>
    </row>
    <row r="1356" spans="1:5" x14ac:dyDescent="0.25">
      <c r="A1356" s="169">
        <v>43221</v>
      </c>
      <c r="B1356" t="s">
        <v>136</v>
      </c>
      <c r="C1356" s="26"/>
      <c r="D1356" s="26"/>
      <c r="E1356" s="170"/>
    </row>
    <row r="1357" spans="1:5" x14ac:dyDescent="0.25">
      <c r="A1357" s="169">
        <v>43252</v>
      </c>
      <c r="B1357" t="s">
        <v>136</v>
      </c>
      <c r="C1357" s="26"/>
      <c r="D1357" s="26"/>
      <c r="E1357" s="170"/>
    </row>
    <row r="1358" spans="1:5" x14ac:dyDescent="0.25">
      <c r="A1358" s="169">
        <v>43282</v>
      </c>
      <c r="B1358" t="s">
        <v>136</v>
      </c>
      <c r="C1358" s="26"/>
      <c r="D1358" s="26"/>
      <c r="E1358" s="170"/>
    </row>
    <row r="1359" spans="1:5" x14ac:dyDescent="0.25">
      <c r="A1359" s="169">
        <v>43313</v>
      </c>
      <c r="B1359" t="s">
        <v>136</v>
      </c>
      <c r="C1359" s="26"/>
      <c r="D1359" s="26"/>
      <c r="E1359" s="170"/>
    </row>
    <row r="1360" spans="1:5" x14ac:dyDescent="0.25">
      <c r="A1360" s="169">
        <v>43344</v>
      </c>
      <c r="B1360" t="s">
        <v>136</v>
      </c>
      <c r="C1360" s="26"/>
      <c r="D1360" s="26"/>
      <c r="E1360" s="170"/>
    </row>
    <row r="1361" spans="1:5" x14ac:dyDescent="0.25">
      <c r="A1361" s="169">
        <v>43374</v>
      </c>
      <c r="B1361" t="s">
        <v>136</v>
      </c>
      <c r="C1361" s="26"/>
      <c r="D1361" s="26"/>
      <c r="E1361" s="170"/>
    </row>
    <row r="1362" spans="1:5" x14ac:dyDescent="0.25">
      <c r="A1362" s="169">
        <v>43405</v>
      </c>
      <c r="B1362" t="s">
        <v>136</v>
      </c>
      <c r="C1362" s="26"/>
      <c r="D1362" s="26"/>
      <c r="E1362" s="170"/>
    </row>
    <row r="1363" spans="1:5" x14ac:dyDescent="0.25">
      <c r="A1363" s="169">
        <v>43435</v>
      </c>
      <c r="B1363" t="s">
        <v>136</v>
      </c>
      <c r="C1363" s="26"/>
      <c r="D1363" s="26"/>
      <c r="E1363" s="170"/>
    </row>
    <row r="1364" spans="1:5" x14ac:dyDescent="0.25">
      <c r="A1364" s="169">
        <v>43466</v>
      </c>
      <c r="B1364" t="s">
        <v>136</v>
      </c>
      <c r="C1364" s="26"/>
      <c r="D1364" s="26"/>
      <c r="E1364" s="170"/>
    </row>
    <row r="1365" spans="1:5" x14ac:dyDescent="0.25">
      <c r="A1365" s="169">
        <v>43497</v>
      </c>
      <c r="B1365" t="s">
        <v>136</v>
      </c>
      <c r="C1365" s="26"/>
      <c r="D1365" s="26"/>
      <c r="E1365" s="170"/>
    </row>
    <row r="1366" spans="1:5" x14ac:dyDescent="0.25">
      <c r="A1366" s="169">
        <v>43525</v>
      </c>
      <c r="B1366" t="s">
        <v>136</v>
      </c>
      <c r="C1366" s="26"/>
      <c r="D1366" s="26"/>
      <c r="E1366" s="170"/>
    </row>
    <row r="1367" spans="1:5" x14ac:dyDescent="0.25">
      <c r="A1367" s="169">
        <v>43556</v>
      </c>
      <c r="B1367" t="s">
        <v>136</v>
      </c>
      <c r="C1367" s="26"/>
      <c r="D1367" s="26"/>
      <c r="E1367" s="170"/>
    </row>
    <row r="1368" spans="1:5" x14ac:dyDescent="0.25">
      <c r="A1368" s="169">
        <v>43586</v>
      </c>
      <c r="B1368" t="s">
        <v>136</v>
      </c>
      <c r="C1368" s="26"/>
      <c r="D1368" s="26"/>
      <c r="E1368" s="170"/>
    </row>
    <row r="1369" spans="1:5" x14ac:dyDescent="0.25">
      <c r="A1369" s="169">
        <v>43617</v>
      </c>
      <c r="B1369" t="s">
        <v>136</v>
      </c>
      <c r="C1369" s="26"/>
      <c r="D1369" s="26"/>
      <c r="E1369" s="170"/>
    </row>
    <row r="1370" spans="1:5" x14ac:dyDescent="0.25">
      <c r="A1370" s="169">
        <v>43647</v>
      </c>
      <c r="B1370" t="s">
        <v>136</v>
      </c>
      <c r="C1370" s="26"/>
      <c r="D1370" s="26"/>
      <c r="E1370" s="170"/>
    </row>
    <row r="1371" spans="1:5" x14ac:dyDescent="0.25">
      <c r="A1371" s="169">
        <v>43678</v>
      </c>
      <c r="B1371" t="s">
        <v>136</v>
      </c>
      <c r="C1371" s="26"/>
      <c r="D1371" s="26"/>
      <c r="E1371" s="170"/>
    </row>
    <row r="1372" spans="1:5" x14ac:dyDescent="0.25">
      <c r="A1372" s="169">
        <v>43709</v>
      </c>
      <c r="B1372" t="s">
        <v>136</v>
      </c>
      <c r="C1372" s="26"/>
      <c r="D1372" s="26"/>
      <c r="E1372" s="170"/>
    </row>
    <row r="1373" spans="1:5" x14ac:dyDescent="0.25">
      <c r="A1373" s="169">
        <v>43739</v>
      </c>
      <c r="B1373" t="s">
        <v>136</v>
      </c>
      <c r="C1373" s="26"/>
      <c r="D1373" s="26"/>
      <c r="E1373" s="170"/>
    </row>
    <row r="1374" spans="1:5" x14ac:dyDescent="0.25">
      <c r="A1374" s="169">
        <v>43770</v>
      </c>
      <c r="B1374" t="s">
        <v>136</v>
      </c>
      <c r="C1374" s="26"/>
      <c r="D1374" s="26"/>
      <c r="E1374" s="170"/>
    </row>
    <row r="1375" spans="1:5" x14ac:dyDescent="0.25">
      <c r="A1375" s="169">
        <v>43800</v>
      </c>
      <c r="B1375" t="s">
        <v>136</v>
      </c>
      <c r="C1375" s="26"/>
      <c r="D1375" s="26"/>
      <c r="E1375" s="170"/>
    </row>
    <row r="1376" spans="1:5" x14ac:dyDescent="0.25">
      <c r="A1376" s="169">
        <v>43831</v>
      </c>
      <c r="B1376" t="s">
        <v>136</v>
      </c>
      <c r="C1376" s="26"/>
      <c r="D1376" s="26"/>
      <c r="E1376" s="170"/>
    </row>
    <row r="1377" spans="1:5" x14ac:dyDescent="0.25">
      <c r="A1377" s="169">
        <v>43862</v>
      </c>
      <c r="B1377" t="s">
        <v>136</v>
      </c>
      <c r="C1377" s="26"/>
      <c r="D1377" s="26"/>
      <c r="E1377" s="170"/>
    </row>
    <row r="1378" spans="1:5" x14ac:dyDescent="0.25">
      <c r="A1378" s="169">
        <v>43891</v>
      </c>
      <c r="B1378" t="s">
        <v>136</v>
      </c>
      <c r="C1378" s="26"/>
      <c r="D1378" s="26"/>
      <c r="E1378" s="170"/>
    </row>
    <row r="1379" spans="1:5" x14ac:dyDescent="0.25">
      <c r="A1379" s="169">
        <v>43922</v>
      </c>
      <c r="B1379" t="s">
        <v>136</v>
      </c>
      <c r="C1379" s="26"/>
      <c r="D1379" s="26"/>
      <c r="E1379" s="170"/>
    </row>
    <row r="1380" spans="1:5" x14ac:dyDescent="0.25">
      <c r="A1380" s="169">
        <v>43952</v>
      </c>
      <c r="B1380" t="s">
        <v>136</v>
      </c>
      <c r="C1380" s="26"/>
      <c r="D1380" s="26"/>
      <c r="E1380" s="170"/>
    </row>
    <row r="1381" spans="1:5" x14ac:dyDescent="0.25">
      <c r="A1381" s="169">
        <v>43983</v>
      </c>
      <c r="B1381" t="s">
        <v>136</v>
      </c>
      <c r="C1381" s="26"/>
      <c r="D1381" s="26"/>
      <c r="E1381" s="170"/>
    </row>
    <row r="1382" spans="1:5" x14ac:dyDescent="0.25">
      <c r="A1382" s="169">
        <v>44013</v>
      </c>
      <c r="B1382" t="s">
        <v>136</v>
      </c>
      <c r="C1382" s="26"/>
      <c r="D1382" s="26"/>
      <c r="E1382" s="170"/>
    </row>
    <row r="1383" spans="1:5" x14ac:dyDescent="0.25">
      <c r="A1383" s="169">
        <v>44044</v>
      </c>
      <c r="B1383" t="s">
        <v>136</v>
      </c>
      <c r="C1383" s="26"/>
      <c r="D1383" s="26"/>
      <c r="E1383" s="170"/>
    </row>
    <row r="1384" spans="1:5" x14ac:dyDescent="0.25">
      <c r="A1384" s="169">
        <v>44075</v>
      </c>
      <c r="B1384" t="s">
        <v>136</v>
      </c>
      <c r="C1384" s="26"/>
      <c r="D1384" s="26"/>
      <c r="E1384" s="170"/>
    </row>
    <row r="1385" spans="1:5" x14ac:dyDescent="0.25">
      <c r="A1385" s="169">
        <v>44105</v>
      </c>
      <c r="B1385" t="s">
        <v>136</v>
      </c>
      <c r="C1385" s="26"/>
      <c r="D1385" s="26"/>
      <c r="E1385" s="170"/>
    </row>
    <row r="1386" spans="1:5" x14ac:dyDescent="0.25">
      <c r="A1386" s="169">
        <v>44136</v>
      </c>
      <c r="B1386" t="s">
        <v>136</v>
      </c>
      <c r="C1386" s="26"/>
      <c r="D1386" s="26"/>
      <c r="E1386" s="170"/>
    </row>
    <row r="1387" spans="1:5" x14ac:dyDescent="0.25">
      <c r="A1387" s="169">
        <v>44166</v>
      </c>
      <c r="B1387" t="s">
        <v>136</v>
      </c>
      <c r="C1387" s="26"/>
      <c r="D1387" s="26"/>
      <c r="E1387" s="170"/>
    </row>
    <row r="1388" spans="1:5" x14ac:dyDescent="0.25">
      <c r="A1388" s="169">
        <v>44197</v>
      </c>
      <c r="B1388" t="s">
        <v>136</v>
      </c>
      <c r="C1388" s="26"/>
      <c r="D1388" s="26"/>
      <c r="E1388" s="170"/>
    </row>
    <row r="1389" spans="1:5" x14ac:dyDescent="0.25">
      <c r="A1389" s="169">
        <v>44228</v>
      </c>
      <c r="B1389" t="s">
        <v>136</v>
      </c>
      <c r="C1389" s="26"/>
      <c r="D1389" s="26"/>
      <c r="E1389" s="170"/>
    </row>
    <row r="1390" spans="1:5" x14ac:dyDescent="0.25">
      <c r="A1390" s="169">
        <v>44256</v>
      </c>
      <c r="B1390" t="s">
        <v>136</v>
      </c>
      <c r="C1390" s="26"/>
      <c r="D1390" s="26"/>
      <c r="E1390" s="170"/>
    </row>
    <row r="1391" spans="1:5" x14ac:dyDescent="0.25">
      <c r="A1391" s="169">
        <v>44287</v>
      </c>
      <c r="B1391" t="s">
        <v>136</v>
      </c>
      <c r="C1391" s="26"/>
      <c r="D1391" s="26"/>
      <c r="E1391" s="170"/>
    </row>
    <row r="1392" spans="1:5" x14ac:dyDescent="0.25">
      <c r="A1392" s="169">
        <v>44317</v>
      </c>
      <c r="B1392" t="s">
        <v>136</v>
      </c>
      <c r="C1392" s="26"/>
      <c r="D1392" s="26"/>
      <c r="E1392" s="170"/>
    </row>
    <row r="1393" spans="1:5" x14ac:dyDescent="0.25">
      <c r="A1393" s="169">
        <v>44348</v>
      </c>
      <c r="B1393" t="s">
        <v>136</v>
      </c>
      <c r="C1393" s="26"/>
      <c r="D1393" s="26"/>
      <c r="E1393" s="170"/>
    </row>
    <row r="1394" spans="1:5" x14ac:dyDescent="0.25">
      <c r="A1394" s="169">
        <v>44378</v>
      </c>
      <c r="B1394" t="s">
        <v>136</v>
      </c>
      <c r="C1394" s="26"/>
      <c r="D1394" s="26"/>
      <c r="E1394" s="170"/>
    </row>
    <row r="1395" spans="1:5" x14ac:dyDescent="0.25">
      <c r="A1395" s="169">
        <v>44409</v>
      </c>
      <c r="B1395" t="s">
        <v>136</v>
      </c>
      <c r="C1395" s="26"/>
      <c r="D1395" s="26"/>
      <c r="E1395" s="170"/>
    </row>
    <row r="1396" spans="1:5" x14ac:dyDescent="0.25">
      <c r="A1396" s="169">
        <v>44440</v>
      </c>
      <c r="B1396" t="s">
        <v>136</v>
      </c>
      <c r="C1396" s="26"/>
      <c r="D1396" s="26"/>
      <c r="E1396" s="170"/>
    </row>
    <row r="1397" spans="1:5" x14ac:dyDescent="0.25">
      <c r="A1397" s="169">
        <v>44470</v>
      </c>
      <c r="B1397" t="s">
        <v>136</v>
      </c>
      <c r="C1397" s="26"/>
      <c r="D1397" s="26"/>
      <c r="E1397" s="170"/>
    </row>
    <row r="1398" spans="1:5" x14ac:dyDescent="0.25">
      <c r="A1398" s="169">
        <v>44501</v>
      </c>
      <c r="B1398" t="s">
        <v>136</v>
      </c>
      <c r="C1398" s="26"/>
      <c r="D1398" s="26"/>
      <c r="E1398" s="170"/>
    </row>
    <row r="1399" spans="1:5" x14ac:dyDescent="0.25">
      <c r="A1399" s="169">
        <v>44531</v>
      </c>
      <c r="B1399" t="s">
        <v>136</v>
      </c>
      <c r="C1399" s="26"/>
      <c r="D1399" s="26"/>
      <c r="E1399" s="170"/>
    </row>
    <row r="1400" spans="1:5" x14ac:dyDescent="0.25">
      <c r="A1400" s="169">
        <v>44562</v>
      </c>
      <c r="B1400" t="s">
        <v>136</v>
      </c>
      <c r="C1400" s="26"/>
      <c r="D1400" s="26"/>
      <c r="E1400" s="170"/>
    </row>
    <row r="1401" spans="1:5" x14ac:dyDescent="0.25">
      <c r="A1401" s="169">
        <v>44593</v>
      </c>
      <c r="B1401" t="s">
        <v>136</v>
      </c>
      <c r="C1401" s="26"/>
      <c r="D1401" s="26"/>
      <c r="E1401" s="170"/>
    </row>
    <row r="1402" spans="1:5" x14ac:dyDescent="0.25">
      <c r="A1402" s="169">
        <v>44621</v>
      </c>
      <c r="B1402" t="s">
        <v>136</v>
      </c>
      <c r="C1402" s="26"/>
      <c r="D1402" s="26"/>
      <c r="E1402" s="170"/>
    </row>
    <row r="1403" spans="1:5" x14ac:dyDescent="0.25">
      <c r="A1403" s="169">
        <v>44652</v>
      </c>
      <c r="B1403" t="s">
        <v>136</v>
      </c>
      <c r="C1403" s="26"/>
      <c r="D1403" s="26"/>
      <c r="E1403" s="170"/>
    </row>
    <row r="1404" spans="1:5" x14ac:dyDescent="0.25">
      <c r="A1404" s="169">
        <v>44682</v>
      </c>
      <c r="B1404" t="s">
        <v>136</v>
      </c>
      <c r="C1404" s="26"/>
      <c r="D1404" s="26"/>
      <c r="E1404" s="170"/>
    </row>
    <row r="1405" spans="1:5" x14ac:dyDescent="0.25">
      <c r="A1405" s="169">
        <v>44713</v>
      </c>
      <c r="B1405" t="s">
        <v>136</v>
      </c>
      <c r="C1405" s="26"/>
      <c r="D1405" s="26"/>
      <c r="E1405" s="170"/>
    </row>
    <row r="1406" spans="1:5" x14ac:dyDescent="0.25">
      <c r="A1406" s="169">
        <v>44743</v>
      </c>
      <c r="B1406" t="s">
        <v>136</v>
      </c>
      <c r="C1406" s="26"/>
      <c r="D1406" s="26"/>
      <c r="E1406" s="170"/>
    </row>
    <row r="1407" spans="1:5" x14ac:dyDescent="0.25">
      <c r="A1407" s="169">
        <v>44774</v>
      </c>
      <c r="B1407" t="s">
        <v>136</v>
      </c>
      <c r="C1407" s="26"/>
      <c r="D1407" s="26"/>
      <c r="E1407" s="170"/>
    </row>
    <row r="1408" spans="1:5" x14ac:dyDescent="0.25">
      <c r="A1408" s="169">
        <v>44805</v>
      </c>
      <c r="B1408" t="s">
        <v>136</v>
      </c>
      <c r="C1408" s="26"/>
      <c r="D1408" s="26"/>
      <c r="E1408" s="170"/>
    </row>
    <row r="1409" spans="1:5" x14ac:dyDescent="0.25">
      <c r="A1409" s="169">
        <v>44835</v>
      </c>
      <c r="B1409" t="s">
        <v>136</v>
      </c>
      <c r="C1409" s="26"/>
      <c r="D1409" s="26"/>
      <c r="E1409" s="170"/>
    </row>
    <row r="1410" spans="1:5" x14ac:dyDescent="0.25">
      <c r="A1410" s="169">
        <v>44866</v>
      </c>
      <c r="B1410" t="s">
        <v>136</v>
      </c>
      <c r="C1410" s="26"/>
      <c r="D1410" s="26"/>
      <c r="E1410" s="170"/>
    </row>
    <row r="1411" spans="1:5" x14ac:dyDescent="0.25">
      <c r="A1411" s="169">
        <v>44896</v>
      </c>
      <c r="B1411" t="s">
        <v>136</v>
      </c>
      <c r="C1411" s="26"/>
      <c r="D1411" s="26"/>
      <c r="E1411" s="170"/>
    </row>
    <row r="1412" spans="1:5" x14ac:dyDescent="0.25">
      <c r="A1412" s="169">
        <v>44927</v>
      </c>
      <c r="B1412" t="s">
        <v>136</v>
      </c>
      <c r="C1412" s="26"/>
      <c r="D1412" s="26"/>
      <c r="E1412" s="170"/>
    </row>
    <row r="1413" spans="1:5" x14ac:dyDescent="0.25">
      <c r="A1413" s="169">
        <v>44958</v>
      </c>
      <c r="B1413" t="s">
        <v>136</v>
      </c>
      <c r="C1413" s="26"/>
      <c r="D1413" s="26"/>
      <c r="E1413" s="170"/>
    </row>
    <row r="1414" spans="1:5" x14ac:dyDescent="0.25">
      <c r="A1414" s="169">
        <v>44986</v>
      </c>
      <c r="B1414" t="s">
        <v>136</v>
      </c>
      <c r="C1414" s="26">
        <v>1</v>
      </c>
      <c r="D1414" s="26">
        <v>2</v>
      </c>
      <c r="E1414" s="170">
        <v>0</v>
      </c>
    </row>
    <row r="1415" spans="1:5" x14ac:dyDescent="0.25">
      <c r="A1415" s="169">
        <v>45017</v>
      </c>
      <c r="B1415" t="s">
        <v>136</v>
      </c>
      <c r="C1415" s="26">
        <v>2</v>
      </c>
      <c r="D1415" s="26">
        <v>2</v>
      </c>
      <c r="E1415" s="170">
        <v>0</v>
      </c>
    </row>
    <row r="1416" spans="1:5" x14ac:dyDescent="0.25">
      <c r="A1416" s="169">
        <v>45047</v>
      </c>
      <c r="B1416" t="s">
        <v>136</v>
      </c>
      <c r="C1416" s="26">
        <v>1</v>
      </c>
      <c r="D1416" s="26">
        <v>2</v>
      </c>
      <c r="E1416" s="170">
        <v>0</v>
      </c>
    </row>
    <row r="1417" spans="1:5" x14ac:dyDescent="0.25">
      <c r="A1417" s="169">
        <v>45078</v>
      </c>
      <c r="B1417" t="s">
        <v>136</v>
      </c>
      <c r="C1417" s="26">
        <v>0</v>
      </c>
      <c r="D1417" s="26">
        <v>2</v>
      </c>
      <c r="E1417" s="170">
        <v>0</v>
      </c>
    </row>
    <row r="1418" spans="1:5" x14ac:dyDescent="0.25">
      <c r="A1418" s="169">
        <v>45108</v>
      </c>
      <c r="B1418" t="s">
        <v>136</v>
      </c>
      <c r="C1418" s="26">
        <v>1</v>
      </c>
      <c r="D1418" s="26">
        <v>2</v>
      </c>
      <c r="E1418" s="170">
        <v>0</v>
      </c>
    </row>
    <row r="1419" spans="1:5" x14ac:dyDescent="0.25">
      <c r="A1419" s="169">
        <v>45139</v>
      </c>
      <c r="B1419" t="s">
        <v>136</v>
      </c>
      <c r="C1419" s="26">
        <v>11</v>
      </c>
      <c r="D1419" s="26">
        <v>2</v>
      </c>
      <c r="E1419" s="170">
        <v>0</v>
      </c>
    </row>
    <row r="1420" spans="1:5" x14ac:dyDescent="0.25">
      <c r="A1420" s="169">
        <v>45170</v>
      </c>
      <c r="B1420" t="s">
        <v>136</v>
      </c>
      <c r="C1420" s="26">
        <v>4</v>
      </c>
      <c r="D1420" s="26">
        <v>2</v>
      </c>
      <c r="E1420" s="170">
        <v>0</v>
      </c>
    </row>
    <row r="1421" spans="1:5" x14ac:dyDescent="0.25">
      <c r="A1421" s="169">
        <v>45200</v>
      </c>
      <c r="B1421" t="s">
        <v>136</v>
      </c>
      <c r="C1421" s="26">
        <v>0</v>
      </c>
      <c r="D1421" s="26">
        <v>2</v>
      </c>
      <c r="E1421" s="170">
        <v>0</v>
      </c>
    </row>
    <row r="1422" spans="1:5" x14ac:dyDescent="0.25">
      <c r="A1422" s="169">
        <v>45231</v>
      </c>
      <c r="B1422" t="s">
        <v>136</v>
      </c>
      <c r="C1422" s="26">
        <v>0</v>
      </c>
      <c r="D1422" s="26">
        <v>2</v>
      </c>
      <c r="E1422" s="170">
        <v>0</v>
      </c>
    </row>
    <row r="1423" spans="1:5" x14ac:dyDescent="0.25">
      <c r="A1423" s="169">
        <v>45261</v>
      </c>
      <c r="B1423" t="s">
        <v>136</v>
      </c>
      <c r="C1423" s="26">
        <v>0</v>
      </c>
      <c r="D1423" s="26">
        <v>2</v>
      </c>
      <c r="E1423" s="170">
        <v>0</v>
      </c>
    </row>
    <row r="1424" spans="1:5" x14ac:dyDescent="0.25">
      <c r="A1424" s="169">
        <v>45292</v>
      </c>
      <c r="B1424" t="s">
        <v>136</v>
      </c>
      <c r="C1424" s="26">
        <v>2</v>
      </c>
      <c r="D1424" s="26">
        <v>2</v>
      </c>
      <c r="E1424" s="170">
        <v>0</v>
      </c>
    </row>
    <row r="1425" spans="1:5" x14ac:dyDescent="0.25">
      <c r="A1425" s="169">
        <v>45323</v>
      </c>
      <c r="B1425" t="s">
        <v>136</v>
      </c>
      <c r="C1425" s="26">
        <v>1</v>
      </c>
      <c r="D1425" s="26">
        <v>0</v>
      </c>
      <c r="E1425" s="170">
        <v>0</v>
      </c>
    </row>
    <row r="1426" spans="1:5" x14ac:dyDescent="0.25">
      <c r="A1426" s="169">
        <v>45352</v>
      </c>
      <c r="B1426" t="s">
        <v>136</v>
      </c>
      <c r="C1426" s="26">
        <v>0</v>
      </c>
      <c r="D1426" s="26">
        <v>4</v>
      </c>
      <c r="E1426" s="170">
        <v>0</v>
      </c>
    </row>
    <row r="1427" spans="1:5" x14ac:dyDescent="0.25">
      <c r="A1427" s="169">
        <v>45383</v>
      </c>
      <c r="B1427" t="s">
        <v>136</v>
      </c>
      <c r="C1427" s="26">
        <v>4</v>
      </c>
      <c r="D1427" s="26">
        <v>4</v>
      </c>
      <c r="E1427" s="170">
        <v>1</v>
      </c>
    </row>
    <row r="1428" spans="1:5" x14ac:dyDescent="0.25">
      <c r="A1428" s="169">
        <v>45413</v>
      </c>
      <c r="B1428" t="s">
        <v>136</v>
      </c>
      <c r="C1428" s="26">
        <v>2</v>
      </c>
      <c r="D1428" s="26">
        <v>4</v>
      </c>
      <c r="E1428" s="170">
        <v>0</v>
      </c>
    </row>
    <row r="1429" spans="1:5" x14ac:dyDescent="0.25">
      <c r="A1429" s="169">
        <v>45444</v>
      </c>
      <c r="B1429" t="s">
        <v>136</v>
      </c>
      <c r="C1429" s="26">
        <v>0</v>
      </c>
      <c r="D1429" s="26">
        <v>4</v>
      </c>
      <c r="E1429" s="170">
        <v>0</v>
      </c>
    </row>
    <row r="1430" spans="1:5" x14ac:dyDescent="0.25">
      <c r="A1430" s="169">
        <v>45474</v>
      </c>
      <c r="B1430" t="s">
        <v>136</v>
      </c>
      <c r="C1430" s="26">
        <v>1</v>
      </c>
      <c r="D1430" s="26">
        <v>4</v>
      </c>
      <c r="E1430" s="170">
        <v>0</v>
      </c>
    </row>
    <row r="1431" spans="1:5" x14ac:dyDescent="0.25">
      <c r="A1431" s="169">
        <v>45505</v>
      </c>
      <c r="B1431" t="s">
        <v>136</v>
      </c>
      <c r="C1431" s="26">
        <v>2</v>
      </c>
      <c r="D1431" s="26">
        <v>4</v>
      </c>
      <c r="E1431" s="170">
        <v>0</v>
      </c>
    </row>
    <row r="1432" spans="1:5" x14ac:dyDescent="0.25">
      <c r="A1432" s="169">
        <v>45536</v>
      </c>
      <c r="B1432" t="s">
        <v>136</v>
      </c>
      <c r="C1432" s="26"/>
      <c r="D1432" s="26"/>
      <c r="E1432" s="170"/>
    </row>
    <row r="1433" spans="1:5" x14ac:dyDescent="0.25">
      <c r="A1433" s="169">
        <v>45566</v>
      </c>
      <c r="B1433" t="s">
        <v>136</v>
      </c>
      <c r="C1433" s="26"/>
      <c r="D1433" s="26"/>
      <c r="E1433" s="170"/>
    </row>
    <row r="1434" spans="1:5" x14ac:dyDescent="0.25">
      <c r="A1434" s="169">
        <v>45597</v>
      </c>
      <c r="B1434" t="s">
        <v>136</v>
      </c>
      <c r="C1434" s="26"/>
      <c r="D1434" s="26"/>
      <c r="E1434" s="170"/>
    </row>
    <row r="1435" spans="1:5" x14ac:dyDescent="0.25">
      <c r="A1435" s="169">
        <v>45627</v>
      </c>
      <c r="B1435" t="s">
        <v>136</v>
      </c>
      <c r="C1435" s="26"/>
      <c r="D1435" s="26"/>
      <c r="E1435" s="170"/>
    </row>
    <row r="1436" spans="1:5" x14ac:dyDescent="0.25">
      <c r="A1436" s="169">
        <v>45658</v>
      </c>
      <c r="B1436" t="s">
        <v>136</v>
      </c>
      <c r="C1436" s="26"/>
      <c r="D1436" s="26"/>
      <c r="E1436" s="170"/>
    </row>
    <row r="1437" spans="1:5" x14ac:dyDescent="0.25">
      <c r="A1437" s="169">
        <v>45689</v>
      </c>
      <c r="B1437" t="s">
        <v>136</v>
      </c>
      <c r="C1437" s="26"/>
      <c r="D1437" s="26"/>
      <c r="E1437" s="170"/>
    </row>
    <row r="1438" spans="1:5" x14ac:dyDescent="0.25">
      <c r="A1438" s="169">
        <v>45717</v>
      </c>
      <c r="B1438" t="s">
        <v>136</v>
      </c>
      <c r="C1438" s="26"/>
      <c r="D1438" s="26"/>
      <c r="E1438" s="170"/>
    </row>
    <row r="1439" spans="1:5" x14ac:dyDescent="0.25">
      <c r="A1439" s="169">
        <v>45748</v>
      </c>
      <c r="B1439" t="s">
        <v>136</v>
      </c>
      <c r="C1439" s="26"/>
      <c r="D1439" s="26"/>
      <c r="E1439" s="170"/>
    </row>
    <row r="1440" spans="1:5" x14ac:dyDescent="0.25">
      <c r="A1440" s="169">
        <v>45778</v>
      </c>
      <c r="B1440" t="s">
        <v>136</v>
      </c>
      <c r="C1440" s="26"/>
      <c r="D1440" s="26"/>
      <c r="E1440" s="170"/>
    </row>
    <row r="1441" spans="1:5" x14ac:dyDescent="0.25">
      <c r="A1441" s="169">
        <v>45809</v>
      </c>
      <c r="B1441" t="s">
        <v>136</v>
      </c>
      <c r="C1441" s="26"/>
      <c r="D1441" s="26"/>
      <c r="E1441" s="170"/>
    </row>
    <row r="1442" spans="1:5" x14ac:dyDescent="0.25">
      <c r="A1442" s="169">
        <v>43101</v>
      </c>
      <c r="B1442" t="s">
        <v>137</v>
      </c>
      <c r="C1442" s="26"/>
      <c r="D1442" s="26"/>
      <c r="E1442" s="170"/>
    </row>
    <row r="1443" spans="1:5" x14ac:dyDescent="0.25">
      <c r="A1443" s="169">
        <v>43132</v>
      </c>
      <c r="B1443" t="s">
        <v>137</v>
      </c>
      <c r="C1443" s="26"/>
      <c r="D1443" s="26"/>
      <c r="E1443" s="170"/>
    </row>
    <row r="1444" spans="1:5" x14ac:dyDescent="0.25">
      <c r="A1444" s="169">
        <v>43160</v>
      </c>
      <c r="B1444" t="s">
        <v>137</v>
      </c>
      <c r="C1444" s="26"/>
      <c r="D1444" s="26"/>
      <c r="E1444" s="170"/>
    </row>
    <row r="1445" spans="1:5" x14ac:dyDescent="0.25">
      <c r="A1445" s="169">
        <v>43191</v>
      </c>
      <c r="B1445" t="s">
        <v>137</v>
      </c>
      <c r="C1445" s="26"/>
      <c r="D1445" s="26"/>
      <c r="E1445" s="170"/>
    </row>
    <row r="1446" spans="1:5" x14ac:dyDescent="0.25">
      <c r="A1446" s="169">
        <v>43221</v>
      </c>
      <c r="B1446" t="s">
        <v>137</v>
      </c>
      <c r="C1446" s="26"/>
      <c r="D1446" s="26"/>
      <c r="E1446" s="170"/>
    </row>
    <row r="1447" spans="1:5" x14ac:dyDescent="0.25">
      <c r="A1447" s="169">
        <v>43252</v>
      </c>
      <c r="B1447" t="s">
        <v>137</v>
      </c>
      <c r="C1447" s="26"/>
      <c r="D1447" s="26"/>
      <c r="E1447" s="170"/>
    </row>
    <row r="1448" spans="1:5" x14ac:dyDescent="0.25">
      <c r="A1448" s="169">
        <v>43282</v>
      </c>
      <c r="B1448" t="s">
        <v>137</v>
      </c>
      <c r="C1448" s="26"/>
      <c r="D1448" s="26"/>
      <c r="E1448" s="170"/>
    </row>
    <row r="1449" spans="1:5" x14ac:dyDescent="0.25">
      <c r="A1449" s="169">
        <v>43313</v>
      </c>
      <c r="B1449" t="s">
        <v>137</v>
      </c>
      <c r="C1449" s="26"/>
      <c r="D1449" s="26"/>
      <c r="E1449" s="170"/>
    </row>
    <row r="1450" spans="1:5" x14ac:dyDescent="0.25">
      <c r="A1450" s="169">
        <v>43344</v>
      </c>
      <c r="B1450" t="s">
        <v>137</v>
      </c>
      <c r="C1450" s="26"/>
      <c r="D1450" s="26"/>
      <c r="E1450" s="170"/>
    </row>
    <row r="1451" spans="1:5" x14ac:dyDescent="0.25">
      <c r="A1451" s="169">
        <v>43374</v>
      </c>
      <c r="B1451" t="s">
        <v>137</v>
      </c>
      <c r="C1451" s="26"/>
      <c r="D1451" s="26"/>
      <c r="E1451" s="170"/>
    </row>
    <row r="1452" spans="1:5" x14ac:dyDescent="0.25">
      <c r="A1452" s="169">
        <v>43405</v>
      </c>
      <c r="B1452" t="s">
        <v>137</v>
      </c>
      <c r="C1452" s="26"/>
      <c r="D1452" s="26"/>
      <c r="E1452" s="170"/>
    </row>
    <row r="1453" spans="1:5" x14ac:dyDescent="0.25">
      <c r="A1453" s="169">
        <v>43435</v>
      </c>
      <c r="B1453" t="s">
        <v>137</v>
      </c>
      <c r="C1453" s="26"/>
      <c r="D1453" s="26"/>
      <c r="E1453" s="170"/>
    </row>
    <row r="1454" spans="1:5" x14ac:dyDescent="0.25">
      <c r="A1454" s="169">
        <v>43466</v>
      </c>
      <c r="B1454" t="s">
        <v>137</v>
      </c>
      <c r="C1454" s="26"/>
      <c r="D1454" s="26"/>
      <c r="E1454" s="170"/>
    </row>
    <row r="1455" spans="1:5" x14ac:dyDescent="0.25">
      <c r="A1455" s="169">
        <v>43497</v>
      </c>
      <c r="B1455" t="s">
        <v>137</v>
      </c>
      <c r="C1455" s="26"/>
      <c r="D1455" s="26"/>
      <c r="E1455" s="170"/>
    </row>
    <row r="1456" spans="1:5" x14ac:dyDescent="0.25">
      <c r="A1456" s="169">
        <v>43525</v>
      </c>
      <c r="B1456" t="s">
        <v>137</v>
      </c>
      <c r="C1456" s="26"/>
      <c r="D1456" s="26"/>
      <c r="E1456" s="170"/>
    </row>
    <row r="1457" spans="1:5" x14ac:dyDescent="0.25">
      <c r="A1457" s="169">
        <v>43556</v>
      </c>
      <c r="B1457" t="s">
        <v>137</v>
      </c>
      <c r="C1457" s="26"/>
      <c r="D1457" s="26"/>
      <c r="E1457" s="170"/>
    </row>
    <row r="1458" spans="1:5" x14ac:dyDescent="0.25">
      <c r="A1458" s="169">
        <v>43586</v>
      </c>
      <c r="B1458" t="s">
        <v>137</v>
      </c>
      <c r="C1458" s="26"/>
      <c r="D1458" s="26"/>
      <c r="E1458" s="170"/>
    </row>
    <row r="1459" spans="1:5" x14ac:dyDescent="0.25">
      <c r="A1459" s="169">
        <v>43617</v>
      </c>
      <c r="B1459" t="s">
        <v>137</v>
      </c>
      <c r="C1459" s="26"/>
      <c r="D1459" s="26"/>
      <c r="E1459" s="170"/>
    </row>
    <row r="1460" spans="1:5" x14ac:dyDescent="0.25">
      <c r="A1460" s="169">
        <v>43647</v>
      </c>
      <c r="B1460" t="s">
        <v>137</v>
      </c>
      <c r="C1460" s="26"/>
      <c r="D1460" s="26"/>
      <c r="E1460" s="170"/>
    </row>
    <row r="1461" spans="1:5" x14ac:dyDescent="0.25">
      <c r="A1461" s="169">
        <v>43678</v>
      </c>
      <c r="B1461" t="s">
        <v>137</v>
      </c>
      <c r="C1461" s="26"/>
      <c r="D1461" s="26"/>
      <c r="E1461" s="170"/>
    </row>
    <row r="1462" spans="1:5" x14ac:dyDescent="0.25">
      <c r="A1462" s="169">
        <v>43709</v>
      </c>
      <c r="B1462" t="s">
        <v>137</v>
      </c>
      <c r="C1462" s="26"/>
      <c r="D1462" s="26"/>
      <c r="E1462" s="170"/>
    </row>
    <row r="1463" spans="1:5" x14ac:dyDescent="0.25">
      <c r="A1463" s="169">
        <v>43739</v>
      </c>
      <c r="B1463" t="s">
        <v>137</v>
      </c>
      <c r="C1463" s="26"/>
      <c r="D1463" s="26"/>
      <c r="E1463" s="170"/>
    </row>
    <row r="1464" spans="1:5" x14ac:dyDescent="0.25">
      <c r="A1464" s="169">
        <v>43770</v>
      </c>
      <c r="B1464" t="s">
        <v>137</v>
      </c>
      <c r="C1464" s="26"/>
      <c r="D1464" s="26"/>
      <c r="E1464" s="170"/>
    </row>
    <row r="1465" spans="1:5" x14ac:dyDescent="0.25">
      <c r="A1465" s="169">
        <v>43800</v>
      </c>
      <c r="B1465" t="s">
        <v>137</v>
      </c>
      <c r="C1465" s="26"/>
      <c r="D1465" s="26"/>
      <c r="E1465" s="170"/>
    </row>
    <row r="1466" spans="1:5" x14ac:dyDescent="0.25">
      <c r="A1466" s="169">
        <v>43831</v>
      </c>
      <c r="B1466" t="s">
        <v>137</v>
      </c>
      <c r="C1466" s="26"/>
      <c r="D1466" s="26"/>
      <c r="E1466" s="170"/>
    </row>
    <row r="1467" spans="1:5" x14ac:dyDescent="0.25">
      <c r="A1467" s="169">
        <v>43862</v>
      </c>
      <c r="B1467" t="s">
        <v>137</v>
      </c>
      <c r="C1467" s="26"/>
      <c r="D1467" s="26"/>
      <c r="E1467" s="170"/>
    </row>
    <row r="1468" spans="1:5" x14ac:dyDescent="0.25">
      <c r="A1468" s="169">
        <v>43891</v>
      </c>
      <c r="B1468" t="s">
        <v>137</v>
      </c>
      <c r="C1468" s="26"/>
      <c r="D1468" s="26"/>
      <c r="E1468" s="170"/>
    </row>
    <row r="1469" spans="1:5" x14ac:dyDescent="0.25">
      <c r="A1469" s="169">
        <v>43922</v>
      </c>
      <c r="B1469" t="s">
        <v>137</v>
      </c>
      <c r="C1469" s="26"/>
      <c r="D1469" s="26"/>
      <c r="E1469" s="170"/>
    </row>
    <row r="1470" spans="1:5" x14ac:dyDescent="0.25">
      <c r="A1470" s="169">
        <v>43952</v>
      </c>
      <c r="B1470" t="s">
        <v>137</v>
      </c>
      <c r="C1470" s="26"/>
      <c r="D1470" s="26"/>
      <c r="E1470" s="170"/>
    </row>
    <row r="1471" spans="1:5" x14ac:dyDescent="0.25">
      <c r="A1471" s="169">
        <v>43983</v>
      </c>
      <c r="B1471" t="s">
        <v>137</v>
      </c>
      <c r="C1471" s="26"/>
      <c r="D1471" s="26"/>
      <c r="E1471" s="170"/>
    </row>
    <row r="1472" spans="1:5" x14ac:dyDescent="0.25">
      <c r="A1472" s="169">
        <v>44013</v>
      </c>
      <c r="B1472" t="s">
        <v>137</v>
      </c>
      <c r="C1472" s="26"/>
      <c r="D1472" s="26"/>
      <c r="E1472" s="170"/>
    </row>
    <row r="1473" spans="1:5" x14ac:dyDescent="0.25">
      <c r="A1473" s="169">
        <v>44044</v>
      </c>
      <c r="B1473" t="s">
        <v>137</v>
      </c>
      <c r="C1473" s="26"/>
      <c r="D1473" s="26"/>
      <c r="E1473" s="170"/>
    </row>
    <row r="1474" spans="1:5" x14ac:dyDescent="0.25">
      <c r="A1474" s="169">
        <v>44075</v>
      </c>
      <c r="B1474" t="s">
        <v>137</v>
      </c>
      <c r="C1474" s="26"/>
      <c r="D1474" s="26"/>
      <c r="E1474" s="170"/>
    </row>
    <row r="1475" spans="1:5" x14ac:dyDescent="0.25">
      <c r="A1475" s="169">
        <v>44105</v>
      </c>
      <c r="B1475" t="s">
        <v>137</v>
      </c>
      <c r="C1475" s="26"/>
      <c r="D1475" s="26"/>
      <c r="E1475" s="170"/>
    </row>
    <row r="1476" spans="1:5" x14ac:dyDescent="0.25">
      <c r="A1476" s="169">
        <v>44136</v>
      </c>
      <c r="B1476" t="s">
        <v>137</v>
      </c>
      <c r="C1476" s="26"/>
      <c r="D1476" s="26"/>
      <c r="E1476" s="170"/>
    </row>
    <row r="1477" spans="1:5" x14ac:dyDescent="0.25">
      <c r="A1477" s="169">
        <v>44166</v>
      </c>
      <c r="B1477" t="s">
        <v>137</v>
      </c>
      <c r="C1477" s="26"/>
      <c r="D1477" s="26"/>
      <c r="E1477" s="170"/>
    </row>
    <row r="1478" spans="1:5" x14ac:dyDescent="0.25">
      <c r="A1478" s="169">
        <v>44197</v>
      </c>
      <c r="B1478" t="s">
        <v>137</v>
      </c>
      <c r="C1478" s="26"/>
      <c r="D1478" s="26"/>
      <c r="E1478" s="170"/>
    </row>
    <row r="1479" spans="1:5" x14ac:dyDescent="0.25">
      <c r="A1479" s="169">
        <v>44228</v>
      </c>
      <c r="B1479" t="s">
        <v>137</v>
      </c>
      <c r="C1479" s="26"/>
      <c r="D1479" s="26"/>
      <c r="E1479" s="170"/>
    </row>
    <row r="1480" spans="1:5" x14ac:dyDescent="0.25">
      <c r="A1480" s="169">
        <v>44256</v>
      </c>
      <c r="B1480" t="s">
        <v>137</v>
      </c>
      <c r="C1480" s="26"/>
      <c r="D1480" s="26"/>
      <c r="E1480" s="170"/>
    </row>
    <row r="1481" spans="1:5" x14ac:dyDescent="0.25">
      <c r="A1481" s="169">
        <v>44287</v>
      </c>
      <c r="B1481" t="s">
        <v>137</v>
      </c>
      <c r="C1481" s="26"/>
      <c r="D1481" s="26"/>
      <c r="E1481" s="170"/>
    </row>
    <row r="1482" spans="1:5" x14ac:dyDescent="0.25">
      <c r="A1482" s="169">
        <v>44317</v>
      </c>
      <c r="B1482" t="s">
        <v>137</v>
      </c>
      <c r="C1482" s="26"/>
      <c r="D1482" s="26"/>
      <c r="E1482" s="170"/>
    </row>
    <row r="1483" spans="1:5" x14ac:dyDescent="0.25">
      <c r="A1483" s="169">
        <v>44348</v>
      </c>
      <c r="B1483" t="s">
        <v>137</v>
      </c>
      <c r="C1483" s="26"/>
      <c r="D1483" s="26"/>
      <c r="E1483" s="170"/>
    </row>
    <row r="1484" spans="1:5" x14ac:dyDescent="0.25">
      <c r="A1484" s="169">
        <v>44378</v>
      </c>
      <c r="B1484" t="s">
        <v>137</v>
      </c>
      <c r="C1484" s="26"/>
      <c r="D1484" s="26"/>
      <c r="E1484" s="170"/>
    </row>
    <row r="1485" spans="1:5" x14ac:dyDescent="0.25">
      <c r="A1485" s="169">
        <v>44409</v>
      </c>
      <c r="B1485" t="s">
        <v>137</v>
      </c>
      <c r="C1485" s="26"/>
      <c r="D1485" s="26"/>
      <c r="E1485" s="170"/>
    </row>
    <row r="1486" spans="1:5" x14ac:dyDescent="0.25">
      <c r="A1486" s="169">
        <v>44440</v>
      </c>
      <c r="B1486" t="s">
        <v>137</v>
      </c>
      <c r="C1486" s="26"/>
      <c r="D1486" s="26"/>
      <c r="E1486" s="170"/>
    </row>
    <row r="1487" spans="1:5" x14ac:dyDescent="0.25">
      <c r="A1487" s="169">
        <v>44470</v>
      </c>
      <c r="B1487" t="s">
        <v>137</v>
      </c>
      <c r="C1487" s="26"/>
      <c r="D1487" s="26"/>
      <c r="E1487" s="170"/>
    </row>
    <row r="1488" spans="1:5" x14ac:dyDescent="0.25">
      <c r="A1488" s="169">
        <v>44501</v>
      </c>
      <c r="B1488" t="s">
        <v>137</v>
      </c>
      <c r="C1488" s="26"/>
      <c r="D1488" s="26"/>
      <c r="E1488" s="170"/>
    </row>
    <row r="1489" spans="1:5" x14ac:dyDescent="0.25">
      <c r="A1489" s="169">
        <v>44531</v>
      </c>
      <c r="B1489" t="s">
        <v>137</v>
      </c>
      <c r="C1489" s="26"/>
      <c r="D1489" s="26"/>
      <c r="E1489" s="170"/>
    </row>
    <row r="1490" spans="1:5" x14ac:dyDescent="0.25">
      <c r="A1490" s="169">
        <v>44562</v>
      </c>
      <c r="B1490" t="s">
        <v>137</v>
      </c>
      <c r="C1490" s="26"/>
      <c r="D1490" s="26"/>
      <c r="E1490" s="170"/>
    </row>
    <row r="1491" spans="1:5" x14ac:dyDescent="0.25">
      <c r="A1491" s="169">
        <v>44593</v>
      </c>
      <c r="B1491" t="s">
        <v>137</v>
      </c>
      <c r="C1491" s="26"/>
      <c r="D1491" s="26"/>
      <c r="E1491" s="170"/>
    </row>
    <row r="1492" spans="1:5" x14ac:dyDescent="0.25">
      <c r="A1492" s="169">
        <v>44621</v>
      </c>
      <c r="B1492" t="s">
        <v>137</v>
      </c>
      <c r="C1492" s="26"/>
      <c r="D1492" s="26"/>
      <c r="E1492" s="170"/>
    </row>
    <row r="1493" spans="1:5" x14ac:dyDescent="0.25">
      <c r="A1493" s="169">
        <v>44652</v>
      </c>
      <c r="B1493" t="s">
        <v>137</v>
      </c>
      <c r="C1493" s="26"/>
      <c r="D1493" s="26"/>
      <c r="E1493" s="170"/>
    </row>
    <row r="1494" spans="1:5" x14ac:dyDescent="0.25">
      <c r="A1494" s="169">
        <v>44682</v>
      </c>
      <c r="B1494" t="s">
        <v>137</v>
      </c>
      <c r="C1494" s="26"/>
      <c r="D1494" s="26"/>
      <c r="E1494" s="170"/>
    </row>
    <row r="1495" spans="1:5" x14ac:dyDescent="0.25">
      <c r="A1495" s="169">
        <v>44713</v>
      </c>
      <c r="B1495" t="s">
        <v>137</v>
      </c>
      <c r="C1495" s="26"/>
      <c r="D1495" s="26"/>
      <c r="E1495" s="170"/>
    </row>
    <row r="1496" spans="1:5" x14ac:dyDescent="0.25">
      <c r="A1496" s="169">
        <v>44743</v>
      </c>
      <c r="B1496" t="s">
        <v>137</v>
      </c>
      <c r="C1496" s="26"/>
      <c r="D1496" s="26"/>
      <c r="E1496" s="170"/>
    </row>
    <row r="1497" spans="1:5" x14ac:dyDescent="0.25">
      <c r="A1497" s="169">
        <v>44774</v>
      </c>
      <c r="B1497" t="s">
        <v>137</v>
      </c>
      <c r="C1497" s="26"/>
      <c r="D1497" s="26"/>
      <c r="E1497" s="170"/>
    </row>
    <row r="1498" spans="1:5" x14ac:dyDescent="0.25">
      <c r="A1498" s="169">
        <v>44805</v>
      </c>
      <c r="B1498" t="s">
        <v>137</v>
      </c>
      <c r="C1498" s="26"/>
      <c r="D1498" s="26"/>
      <c r="E1498" s="170"/>
    </row>
    <row r="1499" spans="1:5" x14ac:dyDescent="0.25">
      <c r="A1499" s="169">
        <v>44835</v>
      </c>
      <c r="B1499" t="s">
        <v>137</v>
      </c>
      <c r="C1499" s="26"/>
      <c r="D1499" s="26"/>
      <c r="E1499" s="170"/>
    </row>
    <row r="1500" spans="1:5" x14ac:dyDescent="0.25">
      <c r="A1500" s="169">
        <v>44866</v>
      </c>
      <c r="B1500" t="s">
        <v>137</v>
      </c>
      <c r="C1500" s="26"/>
      <c r="D1500" s="26"/>
      <c r="E1500" s="170"/>
    </row>
    <row r="1501" spans="1:5" x14ac:dyDescent="0.25">
      <c r="A1501" s="169">
        <v>44896</v>
      </c>
      <c r="B1501" t="s">
        <v>137</v>
      </c>
      <c r="C1501" s="26"/>
      <c r="D1501" s="26"/>
      <c r="E1501" s="170"/>
    </row>
    <row r="1502" spans="1:5" x14ac:dyDescent="0.25">
      <c r="A1502" s="169">
        <v>44927</v>
      </c>
      <c r="B1502" t="s">
        <v>137</v>
      </c>
      <c r="C1502" s="26"/>
      <c r="D1502" s="26"/>
      <c r="E1502" s="170"/>
    </row>
    <row r="1503" spans="1:5" x14ac:dyDescent="0.25">
      <c r="A1503" s="169">
        <v>44958</v>
      </c>
      <c r="B1503" t="s">
        <v>137</v>
      </c>
      <c r="C1503" s="26"/>
      <c r="D1503" s="26"/>
      <c r="E1503" s="170"/>
    </row>
    <row r="1504" spans="1:5" x14ac:dyDescent="0.25">
      <c r="A1504" s="169">
        <v>44986</v>
      </c>
      <c r="B1504" t="s">
        <v>137</v>
      </c>
      <c r="C1504" s="26">
        <v>2</v>
      </c>
      <c r="D1504" s="26">
        <v>2</v>
      </c>
      <c r="E1504" s="170">
        <v>0</v>
      </c>
    </row>
    <row r="1505" spans="1:5" x14ac:dyDescent="0.25">
      <c r="A1505" s="169">
        <v>45017</v>
      </c>
      <c r="B1505" t="s">
        <v>137</v>
      </c>
      <c r="C1505" s="26">
        <v>1</v>
      </c>
      <c r="D1505" s="26">
        <v>1</v>
      </c>
      <c r="E1505" s="170">
        <v>0</v>
      </c>
    </row>
    <row r="1506" spans="1:5" x14ac:dyDescent="0.25">
      <c r="A1506" s="169">
        <v>45047</v>
      </c>
      <c r="B1506" t="s">
        <v>137</v>
      </c>
      <c r="C1506" s="26">
        <v>3</v>
      </c>
      <c r="D1506" s="26">
        <v>1</v>
      </c>
      <c r="E1506" s="170">
        <v>0</v>
      </c>
    </row>
    <row r="1507" spans="1:5" x14ac:dyDescent="0.25">
      <c r="A1507" s="169">
        <v>45078</v>
      </c>
      <c r="B1507" t="s">
        <v>137</v>
      </c>
      <c r="C1507" s="26">
        <v>2</v>
      </c>
      <c r="D1507" s="26">
        <v>1</v>
      </c>
      <c r="E1507" s="170">
        <v>0</v>
      </c>
    </row>
    <row r="1508" spans="1:5" x14ac:dyDescent="0.25">
      <c r="A1508" s="169">
        <v>45108</v>
      </c>
      <c r="B1508" t="s">
        <v>137</v>
      </c>
      <c r="C1508" s="26">
        <v>1</v>
      </c>
      <c r="D1508" s="26">
        <v>1</v>
      </c>
      <c r="E1508" s="170">
        <v>0</v>
      </c>
    </row>
    <row r="1509" spans="1:5" x14ac:dyDescent="0.25">
      <c r="A1509" s="169">
        <v>45139</v>
      </c>
      <c r="B1509" t="s">
        <v>137</v>
      </c>
      <c r="C1509" s="26">
        <v>1</v>
      </c>
      <c r="D1509" s="26">
        <v>2</v>
      </c>
      <c r="E1509" s="170">
        <v>0</v>
      </c>
    </row>
    <row r="1510" spans="1:5" x14ac:dyDescent="0.25">
      <c r="A1510" s="169">
        <v>45170</v>
      </c>
      <c r="B1510" t="s">
        <v>137</v>
      </c>
      <c r="C1510" s="26">
        <v>1</v>
      </c>
      <c r="D1510" s="26">
        <v>1</v>
      </c>
      <c r="E1510" s="170">
        <v>0</v>
      </c>
    </row>
    <row r="1511" spans="1:5" x14ac:dyDescent="0.25">
      <c r="A1511" s="169">
        <v>45200</v>
      </c>
      <c r="B1511" t="s">
        <v>137</v>
      </c>
      <c r="C1511" s="26">
        <v>0</v>
      </c>
      <c r="D1511" s="26">
        <v>2</v>
      </c>
      <c r="E1511" s="170">
        <v>0</v>
      </c>
    </row>
    <row r="1512" spans="1:5" x14ac:dyDescent="0.25">
      <c r="A1512" s="169">
        <v>45231</v>
      </c>
      <c r="B1512" t="s">
        <v>137</v>
      </c>
      <c r="C1512" s="26">
        <v>0</v>
      </c>
      <c r="D1512" s="26">
        <v>1</v>
      </c>
      <c r="E1512" s="170">
        <v>0</v>
      </c>
    </row>
    <row r="1513" spans="1:5" x14ac:dyDescent="0.25">
      <c r="A1513" s="169">
        <v>45261</v>
      </c>
      <c r="B1513" t="s">
        <v>137</v>
      </c>
      <c r="C1513" s="26">
        <v>0</v>
      </c>
      <c r="D1513" s="26">
        <v>1</v>
      </c>
      <c r="E1513" s="170">
        <v>0</v>
      </c>
    </row>
    <row r="1514" spans="1:5" x14ac:dyDescent="0.25">
      <c r="A1514" s="169">
        <v>45292</v>
      </c>
      <c r="B1514" t="s">
        <v>137</v>
      </c>
      <c r="C1514" s="26">
        <v>2</v>
      </c>
      <c r="D1514" s="26">
        <v>2</v>
      </c>
      <c r="E1514" s="170">
        <v>0</v>
      </c>
    </row>
    <row r="1515" spans="1:5" x14ac:dyDescent="0.25">
      <c r="A1515" s="169">
        <v>45323</v>
      </c>
      <c r="B1515" t="s">
        <v>137</v>
      </c>
      <c r="C1515" s="26">
        <v>2</v>
      </c>
      <c r="D1515" s="26">
        <v>1</v>
      </c>
      <c r="E1515" s="170">
        <v>0</v>
      </c>
    </row>
    <row r="1516" spans="1:5" x14ac:dyDescent="0.25">
      <c r="A1516" s="169">
        <v>45352</v>
      </c>
      <c r="B1516" t="s">
        <v>137</v>
      </c>
      <c r="C1516" s="26">
        <v>2</v>
      </c>
      <c r="D1516" s="26">
        <v>3</v>
      </c>
      <c r="E1516" s="170">
        <v>0</v>
      </c>
    </row>
    <row r="1517" spans="1:5" x14ac:dyDescent="0.25">
      <c r="A1517" s="169">
        <v>45383</v>
      </c>
      <c r="B1517" t="s">
        <v>137</v>
      </c>
      <c r="C1517" s="26">
        <v>1</v>
      </c>
      <c r="D1517" s="26">
        <v>3</v>
      </c>
      <c r="E1517" s="170">
        <v>0</v>
      </c>
    </row>
    <row r="1518" spans="1:5" x14ac:dyDescent="0.25">
      <c r="A1518" s="169">
        <v>45413</v>
      </c>
      <c r="B1518" t="s">
        <v>137</v>
      </c>
      <c r="C1518" s="26">
        <v>0</v>
      </c>
      <c r="D1518" s="26">
        <v>3</v>
      </c>
      <c r="E1518" s="170">
        <v>0</v>
      </c>
    </row>
    <row r="1519" spans="1:5" x14ac:dyDescent="0.25">
      <c r="A1519" s="169">
        <v>45444</v>
      </c>
      <c r="B1519" t="s">
        <v>137</v>
      </c>
      <c r="C1519" s="26">
        <v>1</v>
      </c>
      <c r="D1519" s="26">
        <v>3</v>
      </c>
      <c r="E1519" s="170">
        <v>0</v>
      </c>
    </row>
    <row r="1520" spans="1:5" x14ac:dyDescent="0.25">
      <c r="A1520" s="169">
        <v>45474</v>
      </c>
      <c r="B1520" t="s">
        <v>137</v>
      </c>
      <c r="C1520" s="26">
        <v>0</v>
      </c>
      <c r="D1520" s="26">
        <v>3</v>
      </c>
      <c r="E1520" s="170">
        <v>0</v>
      </c>
    </row>
    <row r="1521" spans="1:5" x14ac:dyDescent="0.25">
      <c r="A1521" s="169">
        <v>45505</v>
      </c>
      <c r="B1521" t="s">
        <v>137</v>
      </c>
      <c r="C1521" s="26">
        <v>0</v>
      </c>
      <c r="D1521" s="26">
        <v>3</v>
      </c>
      <c r="E1521" s="170">
        <v>0</v>
      </c>
    </row>
    <row r="1522" spans="1:5" x14ac:dyDescent="0.25">
      <c r="A1522" s="169">
        <v>45536</v>
      </c>
      <c r="B1522" t="s">
        <v>137</v>
      </c>
      <c r="C1522" s="26"/>
      <c r="D1522" s="26"/>
      <c r="E1522" s="170"/>
    </row>
    <row r="1523" spans="1:5" x14ac:dyDescent="0.25">
      <c r="A1523" s="169">
        <v>45566</v>
      </c>
      <c r="B1523" t="s">
        <v>137</v>
      </c>
      <c r="C1523" s="26"/>
      <c r="D1523" s="26"/>
      <c r="E1523" s="170"/>
    </row>
    <row r="1524" spans="1:5" x14ac:dyDescent="0.25">
      <c r="A1524" s="169">
        <v>45597</v>
      </c>
      <c r="B1524" t="s">
        <v>137</v>
      </c>
      <c r="C1524" s="26"/>
      <c r="D1524" s="26"/>
      <c r="E1524" s="170"/>
    </row>
    <row r="1525" spans="1:5" x14ac:dyDescent="0.25">
      <c r="A1525" s="169">
        <v>45627</v>
      </c>
      <c r="B1525" t="s">
        <v>137</v>
      </c>
      <c r="C1525" s="26"/>
      <c r="D1525" s="26"/>
      <c r="E1525" s="170"/>
    </row>
    <row r="1526" spans="1:5" x14ac:dyDescent="0.25">
      <c r="A1526" s="169">
        <v>45658</v>
      </c>
      <c r="B1526" t="s">
        <v>137</v>
      </c>
      <c r="C1526" s="26"/>
      <c r="D1526" s="26"/>
      <c r="E1526" s="170"/>
    </row>
    <row r="1527" spans="1:5" x14ac:dyDescent="0.25">
      <c r="A1527" s="169">
        <v>45689</v>
      </c>
      <c r="B1527" t="s">
        <v>137</v>
      </c>
      <c r="C1527" s="26"/>
      <c r="D1527" s="26"/>
      <c r="E1527" s="170"/>
    </row>
    <row r="1528" spans="1:5" x14ac:dyDescent="0.25">
      <c r="A1528" s="169">
        <v>45717</v>
      </c>
      <c r="B1528" t="s">
        <v>137</v>
      </c>
      <c r="C1528" s="26"/>
      <c r="D1528" s="26"/>
      <c r="E1528" s="170"/>
    </row>
    <row r="1529" spans="1:5" x14ac:dyDescent="0.25">
      <c r="A1529" s="169">
        <v>45748</v>
      </c>
      <c r="B1529" t="s">
        <v>137</v>
      </c>
      <c r="C1529" s="26"/>
      <c r="D1529" s="26"/>
      <c r="E1529" s="170"/>
    </row>
    <row r="1530" spans="1:5" x14ac:dyDescent="0.25">
      <c r="A1530" s="169">
        <v>45778</v>
      </c>
      <c r="B1530" t="s">
        <v>137</v>
      </c>
      <c r="C1530" s="26"/>
      <c r="D1530" s="26"/>
      <c r="E1530" s="170"/>
    </row>
    <row r="1531" spans="1:5" x14ac:dyDescent="0.25">
      <c r="A1531" s="169">
        <v>45809</v>
      </c>
      <c r="B1531" t="s">
        <v>137</v>
      </c>
      <c r="C1531" s="26"/>
      <c r="D1531" s="26"/>
      <c r="E1531" s="170"/>
    </row>
    <row r="1532" spans="1:5" x14ac:dyDescent="0.25">
      <c r="A1532" s="169">
        <v>43101</v>
      </c>
      <c r="B1532" t="s">
        <v>152</v>
      </c>
      <c r="C1532" s="26">
        <v>118</v>
      </c>
      <c r="D1532" s="26">
        <v>116</v>
      </c>
      <c r="E1532" s="170"/>
    </row>
    <row r="1533" spans="1:5" x14ac:dyDescent="0.25">
      <c r="A1533" s="169">
        <v>43132</v>
      </c>
      <c r="B1533" t="s">
        <v>152</v>
      </c>
      <c r="C1533" s="26">
        <v>13</v>
      </c>
      <c r="D1533" s="26">
        <v>8</v>
      </c>
      <c r="E1533" s="170"/>
    </row>
    <row r="1534" spans="1:5" x14ac:dyDescent="0.25">
      <c r="A1534" s="169">
        <v>43160</v>
      </c>
      <c r="B1534" t="s">
        <v>152</v>
      </c>
      <c r="C1534" s="26">
        <v>5</v>
      </c>
      <c r="D1534" s="26">
        <v>8</v>
      </c>
      <c r="E1534" s="170"/>
    </row>
    <row r="1535" spans="1:5" x14ac:dyDescent="0.25">
      <c r="A1535" s="169">
        <v>43191</v>
      </c>
      <c r="B1535" t="s">
        <v>152</v>
      </c>
      <c r="C1535" s="26">
        <v>4</v>
      </c>
      <c r="D1535" s="26">
        <v>2</v>
      </c>
      <c r="E1535" s="170"/>
    </row>
    <row r="1536" spans="1:5" x14ac:dyDescent="0.25">
      <c r="A1536" s="169">
        <v>43221</v>
      </c>
      <c r="B1536" t="s">
        <v>152</v>
      </c>
      <c r="C1536" s="26">
        <v>1</v>
      </c>
      <c r="D1536" s="26">
        <v>2</v>
      </c>
      <c r="E1536" s="170"/>
    </row>
    <row r="1537" spans="1:5" x14ac:dyDescent="0.25">
      <c r="A1537" s="169">
        <v>43252</v>
      </c>
      <c r="B1537" t="s">
        <v>152</v>
      </c>
      <c r="C1537" s="26">
        <v>5</v>
      </c>
      <c r="D1537" s="26">
        <v>2</v>
      </c>
      <c r="E1537" s="170"/>
    </row>
    <row r="1538" spans="1:5" x14ac:dyDescent="0.25">
      <c r="A1538" s="169">
        <v>43282</v>
      </c>
      <c r="B1538" t="s">
        <v>152</v>
      </c>
      <c r="C1538" s="26">
        <v>2</v>
      </c>
      <c r="D1538" s="26">
        <v>2</v>
      </c>
      <c r="E1538" s="170"/>
    </row>
    <row r="1539" spans="1:5" x14ac:dyDescent="0.25">
      <c r="A1539" s="169">
        <v>43313</v>
      </c>
      <c r="B1539" t="s">
        <v>152</v>
      </c>
      <c r="C1539" s="26">
        <v>4</v>
      </c>
      <c r="D1539" s="26">
        <v>2</v>
      </c>
      <c r="E1539" s="170"/>
    </row>
    <row r="1540" spans="1:5" x14ac:dyDescent="0.25">
      <c r="A1540" s="169">
        <v>43344</v>
      </c>
      <c r="B1540" t="s">
        <v>152</v>
      </c>
      <c r="C1540" s="26">
        <v>2</v>
      </c>
      <c r="D1540" s="26">
        <v>2</v>
      </c>
      <c r="E1540" s="170"/>
    </row>
    <row r="1541" spans="1:5" x14ac:dyDescent="0.25">
      <c r="A1541" s="169">
        <v>43374</v>
      </c>
      <c r="B1541" t="s">
        <v>152</v>
      </c>
      <c r="C1541" s="26">
        <v>0</v>
      </c>
      <c r="D1541" s="26">
        <v>2</v>
      </c>
      <c r="E1541" s="170"/>
    </row>
    <row r="1542" spans="1:5" x14ac:dyDescent="0.25">
      <c r="A1542" s="169">
        <v>43405</v>
      </c>
      <c r="B1542" t="s">
        <v>152</v>
      </c>
      <c r="C1542" s="26">
        <v>0</v>
      </c>
      <c r="D1542" s="26">
        <v>2</v>
      </c>
      <c r="E1542" s="170"/>
    </row>
    <row r="1543" spans="1:5" x14ac:dyDescent="0.25">
      <c r="A1543" s="169">
        <v>43435</v>
      </c>
      <c r="B1543" t="s">
        <v>152</v>
      </c>
      <c r="C1543" s="26">
        <v>1</v>
      </c>
      <c r="D1543" s="26">
        <v>2</v>
      </c>
      <c r="E1543" s="170"/>
    </row>
    <row r="1544" spans="1:5" x14ac:dyDescent="0.25">
      <c r="A1544" s="169">
        <v>43466</v>
      </c>
      <c r="B1544" t="s">
        <v>152</v>
      </c>
      <c r="C1544" s="26">
        <v>0</v>
      </c>
      <c r="D1544" s="26">
        <v>2</v>
      </c>
      <c r="E1544" s="170"/>
    </row>
    <row r="1545" spans="1:5" x14ac:dyDescent="0.25">
      <c r="A1545" s="169">
        <v>43497</v>
      </c>
      <c r="B1545" t="s">
        <v>152</v>
      </c>
      <c r="C1545" s="26">
        <v>0</v>
      </c>
      <c r="D1545" s="26">
        <v>2</v>
      </c>
      <c r="E1545" s="170"/>
    </row>
    <row r="1546" spans="1:5" x14ac:dyDescent="0.25">
      <c r="A1546" s="169">
        <v>43525</v>
      </c>
      <c r="B1546" t="s">
        <v>152</v>
      </c>
      <c r="C1546" s="26">
        <v>0</v>
      </c>
      <c r="D1546" s="26">
        <v>2</v>
      </c>
      <c r="E1546" s="170"/>
    </row>
    <row r="1547" spans="1:5" x14ac:dyDescent="0.25">
      <c r="A1547" s="169">
        <v>43556</v>
      </c>
      <c r="B1547" t="s">
        <v>152</v>
      </c>
      <c r="C1547" s="26">
        <v>1</v>
      </c>
      <c r="D1547" s="26">
        <v>2</v>
      </c>
      <c r="E1547" s="170"/>
    </row>
    <row r="1548" spans="1:5" x14ac:dyDescent="0.25">
      <c r="A1548" s="169">
        <v>43586</v>
      </c>
      <c r="B1548" t="s">
        <v>152</v>
      </c>
      <c r="C1548" s="26">
        <v>0</v>
      </c>
      <c r="D1548" s="26">
        <v>2</v>
      </c>
      <c r="E1548" s="170"/>
    </row>
    <row r="1549" spans="1:5" x14ac:dyDescent="0.25">
      <c r="A1549" s="169">
        <v>43617</v>
      </c>
      <c r="B1549" t="s">
        <v>152</v>
      </c>
      <c r="C1549" s="26">
        <v>0</v>
      </c>
      <c r="D1549" s="26">
        <v>2</v>
      </c>
      <c r="E1549" s="170"/>
    </row>
    <row r="1550" spans="1:5" x14ac:dyDescent="0.25">
      <c r="A1550" s="169">
        <v>43647</v>
      </c>
      <c r="B1550" t="s">
        <v>152</v>
      </c>
      <c r="C1550" s="26">
        <v>2</v>
      </c>
      <c r="D1550" s="26">
        <v>2</v>
      </c>
      <c r="E1550" s="170"/>
    </row>
    <row r="1551" spans="1:5" x14ac:dyDescent="0.25">
      <c r="A1551" s="169">
        <v>43678</v>
      </c>
      <c r="B1551" t="s">
        <v>152</v>
      </c>
      <c r="C1551" s="26">
        <v>0</v>
      </c>
      <c r="D1551" s="26">
        <v>2</v>
      </c>
      <c r="E1551" s="170"/>
    </row>
    <row r="1552" spans="1:5" x14ac:dyDescent="0.25">
      <c r="A1552" s="169">
        <v>43709</v>
      </c>
      <c r="B1552" t="s">
        <v>152</v>
      </c>
      <c r="C1552" s="26">
        <v>5</v>
      </c>
      <c r="D1552" s="26">
        <v>2</v>
      </c>
      <c r="E1552" s="170"/>
    </row>
    <row r="1553" spans="1:5" x14ac:dyDescent="0.25">
      <c r="A1553" s="169">
        <v>43739</v>
      </c>
      <c r="B1553" t="s">
        <v>152</v>
      </c>
      <c r="C1553" s="26">
        <v>0</v>
      </c>
      <c r="D1553" s="26">
        <v>2</v>
      </c>
      <c r="E1553" s="170">
        <v>2</v>
      </c>
    </row>
    <row r="1554" spans="1:5" x14ac:dyDescent="0.25">
      <c r="A1554" s="169">
        <v>43770</v>
      </c>
      <c r="B1554" t="s">
        <v>152</v>
      </c>
      <c r="C1554" s="26">
        <v>2</v>
      </c>
      <c r="D1554" s="26">
        <v>2</v>
      </c>
      <c r="E1554" s="170"/>
    </row>
    <row r="1555" spans="1:5" x14ac:dyDescent="0.25">
      <c r="A1555" s="169">
        <v>43800</v>
      </c>
      <c r="B1555" t="s">
        <v>152</v>
      </c>
      <c r="C1555" s="26">
        <v>0</v>
      </c>
      <c r="D1555" s="26">
        <v>2</v>
      </c>
      <c r="E1555" s="170"/>
    </row>
    <row r="1556" spans="1:5" x14ac:dyDescent="0.25">
      <c r="A1556" s="169">
        <v>43831</v>
      </c>
      <c r="B1556" t="s">
        <v>152</v>
      </c>
      <c r="C1556" s="26">
        <v>0</v>
      </c>
      <c r="D1556" s="26">
        <v>2</v>
      </c>
      <c r="E1556" s="170"/>
    </row>
    <row r="1557" spans="1:5" x14ac:dyDescent="0.25">
      <c r="A1557" s="169">
        <v>43862</v>
      </c>
      <c r="B1557" t="s">
        <v>152</v>
      </c>
      <c r="C1557" s="26">
        <v>0</v>
      </c>
      <c r="D1557" s="26">
        <v>0</v>
      </c>
      <c r="E1557" s="170">
        <v>3</v>
      </c>
    </row>
    <row r="1558" spans="1:5" x14ac:dyDescent="0.25">
      <c r="A1558" s="169">
        <v>43891</v>
      </c>
      <c r="B1558" t="s">
        <v>152</v>
      </c>
      <c r="C1558" s="26">
        <v>0</v>
      </c>
      <c r="D1558" s="26">
        <v>0</v>
      </c>
      <c r="E1558" s="170"/>
    </row>
    <row r="1559" spans="1:5" x14ac:dyDescent="0.25">
      <c r="A1559" s="169">
        <v>43922</v>
      </c>
      <c r="B1559" t="s">
        <v>152</v>
      </c>
      <c r="C1559" s="26">
        <v>0</v>
      </c>
      <c r="D1559" s="26">
        <v>0</v>
      </c>
      <c r="E1559" s="170"/>
    </row>
    <row r="1560" spans="1:5" x14ac:dyDescent="0.25">
      <c r="A1560" s="169">
        <v>43952</v>
      </c>
      <c r="B1560" t="s">
        <v>152</v>
      </c>
      <c r="C1560" s="26">
        <v>0</v>
      </c>
      <c r="D1560" s="26">
        <v>0</v>
      </c>
      <c r="E1560" s="170"/>
    </row>
    <row r="1561" spans="1:5" x14ac:dyDescent="0.25">
      <c r="A1561" s="169">
        <v>43983</v>
      </c>
      <c r="B1561" t="s">
        <v>152</v>
      </c>
      <c r="C1561" s="26">
        <v>0</v>
      </c>
      <c r="D1561" s="26">
        <v>0</v>
      </c>
      <c r="E1561" s="170"/>
    </row>
    <row r="1562" spans="1:5" x14ac:dyDescent="0.25">
      <c r="A1562" s="169">
        <v>44013</v>
      </c>
      <c r="B1562" t="s">
        <v>152</v>
      </c>
      <c r="C1562" s="26">
        <v>2</v>
      </c>
      <c r="D1562" s="26">
        <v>0</v>
      </c>
      <c r="E1562" s="170"/>
    </row>
    <row r="1563" spans="1:5" x14ac:dyDescent="0.25">
      <c r="A1563" s="169">
        <v>44044</v>
      </c>
      <c r="B1563" t="s">
        <v>152</v>
      </c>
      <c r="C1563" s="26">
        <v>0</v>
      </c>
      <c r="D1563" s="26">
        <v>0</v>
      </c>
      <c r="E1563" s="170"/>
    </row>
    <row r="1564" spans="1:5" x14ac:dyDescent="0.25">
      <c r="A1564" s="169">
        <v>44075</v>
      </c>
      <c r="B1564" t="s">
        <v>152</v>
      </c>
      <c r="C1564" s="26">
        <v>2</v>
      </c>
      <c r="D1564" s="26">
        <v>0</v>
      </c>
      <c r="E1564" s="170">
        <v>0</v>
      </c>
    </row>
    <row r="1565" spans="1:5" x14ac:dyDescent="0.25">
      <c r="A1565" s="169">
        <v>44105</v>
      </c>
      <c r="B1565" t="s">
        <v>152</v>
      </c>
      <c r="C1565" s="26">
        <v>0</v>
      </c>
      <c r="D1565" s="26">
        <v>0</v>
      </c>
      <c r="E1565" s="170"/>
    </row>
    <row r="1566" spans="1:5" x14ac:dyDescent="0.25">
      <c r="A1566" s="169">
        <v>44136</v>
      </c>
      <c r="B1566" t="s">
        <v>152</v>
      </c>
      <c r="C1566" s="26">
        <v>0</v>
      </c>
      <c r="D1566" s="26">
        <v>0</v>
      </c>
      <c r="E1566" s="170"/>
    </row>
    <row r="1567" spans="1:5" x14ac:dyDescent="0.25">
      <c r="A1567" s="169">
        <v>44166</v>
      </c>
      <c r="B1567" t="s">
        <v>152</v>
      </c>
      <c r="C1567" s="26">
        <v>2</v>
      </c>
      <c r="D1567" s="26">
        <v>0</v>
      </c>
      <c r="E1567" s="170">
        <v>2</v>
      </c>
    </row>
    <row r="1568" spans="1:5" x14ac:dyDescent="0.25">
      <c r="A1568" s="169">
        <v>44197</v>
      </c>
      <c r="B1568" t="s">
        <v>152</v>
      </c>
      <c r="C1568" s="26">
        <v>2</v>
      </c>
      <c r="D1568" s="26">
        <v>0</v>
      </c>
      <c r="E1568" s="170">
        <v>2</v>
      </c>
    </row>
    <row r="1569" spans="1:5" x14ac:dyDescent="0.25">
      <c r="A1569" s="169">
        <v>44228</v>
      </c>
      <c r="B1569" t="s">
        <v>152</v>
      </c>
      <c r="C1569" s="26">
        <v>0</v>
      </c>
      <c r="D1569" s="26">
        <v>0</v>
      </c>
      <c r="E1569" s="170">
        <v>1</v>
      </c>
    </row>
    <row r="1570" spans="1:5" x14ac:dyDescent="0.25">
      <c r="A1570" s="169">
        <v>44256</v>
      </c>
      <c r="B1570" t="s">
        <v>152</v>
      </c>
      <c r="C1570" s="26">
        <v>0</v>
      </c>
      <c r="D1570" s="26">
        <v>0</v>
      </c>
      <c r="E1570" s="170">
        <v>0</v>
      </c>
    </row>
    <row r="1571" spans="1:5" x14ac:dyDescent="0.25">
      <c r="A1571" s="169">
        <v>44287</v>
      </c>
      <c r="B1571" t="s">
        <v>152</v>
      </c>
      <c r="C1571" s="26">
        <v>1</v>
      </c>
      <c r="D1571" s="26">
        <v>0</v>
      </c>
      <c r="E1571" s="170">
        <v>0</v>
      </c>
    </row>
    <row r="1572" spans="1:5" x14ac:dyDescent="0.25">
      <c r="A1572" s="169">
        <v>44317</v>
      </c>
      <c r="B1572" t="s">
        <v>152</v>
      </c>
      <c r="C1572" s="26"/>
      <c r="D1572" s="26"/>
      <c r="E1572" s="170"/>
    </row>
    <row r="1573" spans="1:5" x14ac:dyDescent="0.25">
      <c r="A1573" s="169">
        <v>44348</v>
      </c>
      <c r="B1573" t="s">
        <v>152</v>
      </c>
      <c r="C1573" s="26"/>
      <c r="D1573" s="26"/>
      <c r="E1573" s="170"/>
    </row>
    <row r="1574" spans="1:5" x14ac:dyDescent="0.25">
      <c r="A1574" s="169">
        <v>44378</v>
      </c>
      <c r="B1574" t="s">
        <v>152</v>
      </c>
      <c r="C1574" s="26"/>
      <c r="D1574" s="26"/>
      <c r="E1574" s="170"/>
    </row>
    <row r="1575" spans="1:5" x14ac:dyDescent="0.25">
      <c r="A1575" s="169">
        <v>44409</v>
      </c>
      <c r="B1575" t="s">
        <v>152</v>
      </c>
      <c r="C1575" s="26"/>
      <c r="D1575" s="26"/>
      <c r="E1575" s="170"/>
    </row>
    <row r="1576" spans="1:5" x14ac:dyDescent="0.25">
      <c r="A1576" s="169">
        <v>44440</v>
      </c>
      <c r="B1576" t="s">
        <v>152</v>
      </c>
      <c r="C1576" s="26"/>
      <c r="D1576" s="26"/>
      <c r="E1576" s="170"/>
    </row>
    <row r="1577" spans="1:5" x14ac:dyDescent="0.25">
      <c r="A1577" s="169">
        <v>44470</v>
      </c>
      <c r="B1577" t="s">
        <v>152</v>
      </c>
      <c r="C1577" s="26"/>
      <c r="D1577" s="26"/>
      <c r="E1577" s="170"/>
    </row>
    <row r="1578" spans="1:5" x14ac:dyDescent="0.25">
      <c r="A1578" s="169">
        <v>44501</v>
      </c>
      <c r="B1578" t="s">
        <v>152</v>
      </c>
      <c r="C1578" s="26"/>
      <c r="D1578" s="26"/>
      <c r="E1578" s="170"/>
    </row>
    <row r="1579" spans="1:5" x14ac:dyDescent="0.25">
      <c r="A1579" s="169">
        <v>44531</v>
      </c>
      <c r="B1579" t="s">
        <v>152</v>
      </c>
      <c r="C1579" s="26"/>
      <c r="D1579" s="26"/>
      <c r="E1579" s="170"/>
    </row>
    <row r="1580" spans="1:5" x14ac:dyDescent="0.25">
      <c r="A1580" s="169">
        <v>44562</v>
      </c>
      <c r="B1580" t="s">
        <v>152</v>
      </c>
      <c r="C1580" s="26"/>
      <c r="D1580" s="26"/>
      <c r="E1580" s="170"/>
    </row>
    <row r="1581" spans="1:5" x14ac:dyDescent="0.25">
      <c r="A1581" s="169">
        <v>44593</v>
      </c>
      <c r="B1581" t="s">
        <v>152</v>
      </c>
      <c r="C1581" s="26"/>
      <c r="D1581" s="26"/>
      <c r="E1581" s="170"/>
    </row>
    <row r="1582" spans="1:5" x14ac:dyDescent="0.25">
      <c r="A1582" s="169">
        <v>44621</v>
      </c>
      <c r="B1582" t="s">
        <v>152</v>
      </c>
      <c r="C1582" s="26"/>
      <c r="D1582" s="26"/>
      <c r="E1582" s="170"/>
    </row>
    <row r="1583" spans="1:5" x14ac:dyDescent="0.25">
      <c r="A1583" s="169">
        <v>44652</v>
      </c>
      <c r="B1583" t="s">
        <v>152</v>
      </c>
      <c r="C1583" s="26"/>
      <c r="D1583" s="26"/>
      <c r="E1583" s="170"/>
    </row>
    <row r="1584" spans="1:5" x14ac:dyDescent="0.25">
      <c r="A1584" s="169">
        <v>44682</v>
      </c>
      <c r="B1584" t="s">
        <v>152</v>
      </c>
      <c r="C1584" s="26"/>
      <c r="D1584" s="26"/>
      <c r="E1584" s="170"/>
    </row>
    <row r="1585" spans="1:5" x14ac:dyDescent="0.25">
      <c r="A1585" s="169">
        <v>44713</v>
      </c>
      <c r="B1585" t="s">
        <v>152</v>
      </c>
      <c r="C1585" s="26"/>
      <c r="D1585" s="26"/>
      <c r="E1585" s="170"/>
    </row>
    <row r="1586" spans="1:5" x14ac:dyDescent="0.25">
      <c r="A1586" s="169">
        <v>44743</v>
      </c>
      <c r="B1586" t="s">
        <v>152</v>
      </c>
      <c r="C1586" s="26"/>
      <c r="D1586" s="26"/>
      <c r="E1586" s="170"/>
    </row>
    <row r="1587" spans="1:5" x14ac:dyDescent="0.25">
      <c r="A1587" s="169">
        <v>44774</v>
      </c>
      <c r="B1587" t="s">
        <v>152</v>
      </c>
      <c r="C1587" s="26"/>
      <c r="D1587" s="26"/>
      <c r="E1587" s="170"/>
    </row>
    <row r="1588" spans="1:5" x14ac:dyDescent="0.25">
      <c r="A1588" s="169">
        <v>44805</v>
      </c>
      <c r="B1588" t="s">
        <v>152</v>
      </c>
      <c r="C1588" s="26"/>
      <c r="D1588" s="26"/>
      <c r="E1588" s="170"/>
    </row>
    <row r="1589" spans="1:5" x14ac:dyDescent="0.25">
      <c r="A1589" s="169">
        <v>44835</v>
      </c>
      <c r="B1589" t="s">
        <v>152</v>
      </c>
      <c r="C1589" s="26"/>
      <c r="D1589" s="26"/>
      <c r="E1589" s="170"/>
    </row>
    <row r="1590" spans="1:5" x14ac:dyDescent="0.25">
      <c r="A1590" s="169">
        <v>44866</v>
      </c>
      <c r="B1590" t="s">
        <v>152</v>
      </c>
      <c r="C1590" s="26"/>
      <c r="D1590" s="26"/>
      <c r="E1590" s="170"/>
    </row>
    <row r="1591" spans="1:5" x14ac:dyDescent="0.25">
      <c r="A1591" s="169">
        <v>44896</v>
      </c>
      <c r="B1591" t="s">
        <v>152</v>
      </c>
      <c r="C1591" s="26"/>
      <c r="D1591" s="26"/>
      <c r="E1591" s="170"/>
    </row>
    <row r="1592" spans="1:5" x14ac:dyDescent="0.25">
      <c r="A1592" s="169">
        <v>44927</v>
      </c>
      <c r="B1592" t="s">
        <v>152</v>
      </c>
      <c r="C1592" s="26"/>
      <c r="D1592" s="26"/>
      <c r="E1592" s="170"/>
    </row>
    <row r="1593" spans="1:5" x14ac:dyDescent="0.25">
      <c r="A1593" s="169">
        <v>44958</v>
      </c>
      <c r="B1593" t="s">
        <v>152</v>
      </c>
      <c r="C1593" s="26"/>
      <c r="D1593" s="26"/>
      <c r="E1593" s="170"/>
    </row>
    <row r="1594" spans="1:5" x14ac:dyDescent="0.25">
      <c r="A1594" s="169">
        <v>44986</v>
      </c>
      <c r="B1594" t="s">
        <v>152</v>
      </c>
      <c r="C1594" s="26"/>
      <c r="D1594" s="26"/>
      <c r="E1594" s="170"/>
    </row>
    <row r="1595" spans="1:5" x14ac:dyDescent="0.25">
      <c r="A1595" s="169">
        <v>45017</v>
      </c>
      <c r="B1595" t="s">
        <v>152</v>
      </c>
      <c r="C1595" s="26"/>
      <c r="D1595" s="26"/>
      <c r="E1595" s="170"/>
    </row>
    <row r="1596" spans="1:5" x14ac:dyDescent="0.25">
      <c r="A1596" s="169">
        <v>45047</v>
      </c>
      <c r="B1596" t="s">
        <v>152</v>
      </c>
      <c r="C1596" s="26"/>
      <c r="D1596" s="26"/>
      <c r="E1596" s="170"/>
    </row>
    <row r="1597" spans="1:5" x14ac:dyDescent="0.25">
      <c r="A1597" s="169">
        <v>45078</v>
      </c>
      <c r="B1597" t="s">
        <v>152</v>
      </c>
      <c r="C1597" s="26"/>
      <c r="D1597" s="26"/>
      <c r="E1597" s="170"/>
    </row>
    <row r="1598" spans="1:5" x14ac:dyDescent="0.25">
      <c r="A1598" s="169">
        <v>45108</v>
      </c>
      <c r="B1598" t="s">
        <v>152</v>
      </c>
      <c r="C1598" s="26"/>
      <c r="D1598" s="26"/>
      <c r="E1598" s="170"/>
    </row>
    <row r="1599" spans="1:5" x14ac:dyDescent="0.25">
      <c r="A1599" s="169">
        <v>45139</v>
      </c>
      <c r="B1599" t="s">
        <v>152</v>
      </c>
      <c r="C1599" s="26"/>
      <c r="D1599" s="26"/>
      <c r="E1599" s="170"/>
    </row>
    <row r="1600" spans="1:5" x14ac:dyDescent="0.25">
      <c r="A1600" s="169">
        <v>45170</v>
      </c>
      <c r="B1600" t="s">
        <v>152</v>
      </c>
      <c r="C1600" s="26"/>
      <c r="D1600" s="26"/>
      <c r="E1600" s="170"/>
    </row>
    <row r="1601" spans="1:5" x14ac:dyDescent="0.25">
      <c r="A1601" s="169">
        <v>45200</v>
      </c>
      <c r="B1601" t="s">
        <v>152</v>
      </c>
      <c r="C1601" s="26"/>
      <c r="D1601" s="26"/>
      <c r="E1601" s="170"/>
    </row>
    <row r="1602" spans="1:5" x14ac:dyDescent="0.25">
      <c r="A1602" s="169">
        <v>45231</v>
      </c>
      <c r="B1602" t="s">
        <v>152</v>
      </c>
      <c r="C1602" s="26"/>
      <c r="D1602" s="26"/>
      <c r="E1602" s="170"/>
    </row>
    <row r="1603" spans="1:5" x14ac:dyDescent="0.25">
      <c r="A1603" s="169">
        <v>45261</v>
      </c>
      <c r="B1603" t="s">
        <v>152</v>
      </c>
      <c r="C1603" s="26"/>
      <c r="D1603" s="26"/>
      <c r="E1603" s="170"/>
    </row>
    <row r="1604" spans="1:5" x14ac:dyDescent="0.25">
      <c r="A1604" s="169">
        <v>45292</v>
      </c>
      <c r="B1604" t="s">
        <v>152</v>
      </c>
      <c r="C1604" s="26"/>
      <c r="D1604" s="26"/>
      <c r="E1604" s="170"/>
    </row>
    <row r="1605" spans="1:5" x14ac:dyDescent="0.25">
      <c r="A1605" s="169">
        <v>45323</v>
      </c>
      <c r="B1605" t="s">
        <v>152</v>
      </c>
      <c r="C1605" s="26"/>
      <c r="D1605" s="26"/>
      <c r="E1605" s="170"/>
    </row>
    <row r="1606" spans="1:5" x14ac:dyDescent="0.25">
      <c r="A1606" s="169">
        <v>45352</v>
      </c>
      <c r="B1606" t="s">
        <v>152</v>
      </c>
      <c r="C1606" s="26"/>
      <c r="D1606" s="26"/>
      <c r="E1606" s="170"/>
    </row>
    <row r="1607" spans="1:5" x14ac:dyDescent="0.25">
      <c r="A1607" s="169">
        <v>45383</v>
      </c>
      <c r="B1607" t="s">
        <v>152</v>
      </c>
      <c r="C1607" s="26"/>
      <c r="D1607" s="26"/>
      <c r="E1607" s="170"/>
    </row>
    <row r="1608" spans="1:5" x14ac:dyDescent="0.25">
      <c r="A1608" s="169">
        <v>45413</v>
      </c>
      <c r="B1608" t="s">
        <v>152</v>
      </c>
      <c r="C1608" s="26"/>
      <c r="D1608" s="26"/>
      <c r="E1608" s="170"/>
    </row>
    <row r="1609" spans="1:5" x14ac:dyDescent="0.25">
      <c r="A1609" s="169">
        <v>45444</v>
      </c>
      <c r="B1609" t="s">
        <v>152</v>
      </c>
      <c r="C1609" s="26"/>
      <c r="D1609" s="26"/>
      <c r="E1609" s="170"/>
    </row>
    <row r="1610" spans="1:5" x14ac:dyDescent="0.25">
      <c r="A1610" s="169">
        <v>45474</v>
      </c>
      <c r="B1610" t="s">
        <v>152</v>
      </c>
      <c r="C1610" s="26"/>
      <c r="D1610" s="26"/>
      <c r="E1610" s="170"/>
    </row>
    <row r="1611" spans="1:5" x14ac:dyDescent="0.25">
      <c r="A1611" s="169">
        <v>45505</v>
      </c>
      <c r="B1611" t="s">
        <v>152</v>
      </c>
      <c r="C1611" s="26"/>
      <c r="D1611" s="26"/>
      <c r="E1611" s="170"/>
    </row>
    <row r="1612" spans="1:5" x14ac:dyDescent="0.25">
      <c r="A1612" s="169">
        <v>45536</v>
      </c>
      <c r="B1612" t="s">
        <v>152</v>
      </c>
      <c r="C1612" s="26"/>
      <c r="D1612" s="26"/>
      <c r="E1612" s="170"/>
    </row>
    <row r="1613" spans="1:5" x14ac:dyDescent="0.25">
      <c r="A1613" s="169">
        <v>45566</v>
      </c>
      <c r="B1613" t="s">
        <v>152</v>
      </c>
      <c r="C1613" s="26"/>
      <c r="D1613" s="26"/>
      <c r="E1613" s="170"/>
    </row>
    <row r="1614" spans="1:5" x14ac:dyDescent="0.25">
      <c r="A1614" s="169">
        <v>45597</v>
      </c>
      <c r="B1614" t="s">
        <v>152</v>
      </c>
      <c r="C1614" s="26"/>
      <c r="D1614" s="26"/>
      <c r="E1614" s="170"/>
    </row>
    <row r="1615" spans="1:5" x14ac:dyDescent="0.25">
      <c r="A1615" s="169">
        <v>45627</v>
      </c>
      <c r="B1615" t="s">
        <v>152</v>
      </c>
      <c r="C1615" s="26"/>
      <c r="D1615" s="26"/>
      <c r="E1615" s="170"/>
    </row>
    <row r="1616" spans="1:5" x14ac:dyDescent="0.25">
      <c r="A1616" s="169">
        <v>45658</v>
      </c>
      <c r="B1616" t="s">
        <v>152</v>
      </c>
      <c r="C1616" s="26"/>
      <c r="D1616" s="26"/>
      <c r="E1616" s="170"/>
    </row>
    <row r="1617" spans="1:5" x14ac:dyDescent="0.25">
      <c r="A1617" s="169">
        <v>45689</v>
      </c>
      <c r="B1617" t="s">
        <v>152</v>
      </c>
      <c r="C1617" s="26"/>
      <c r="D1617" s="26"/>
      <c r="E1617" s="170"/>
    </row>
    <row r="1618" spans="1:5" x14ac:dyDescent="0.25">
      <c r="A1618" s="169">
        <v>45717</v>
      </c>
      <c r="B1618" t="s">
        <v>152</v>
      </c>
      <c r="C1618" s="26"/>
      <c r="D1618" s="26"/>
      <c r="E1618" s="170"/>
    </row>
    <row r="1619" spans="1:5" x14ac:dyDescent="0.25">
      <c r="A1619" s="169">
        <v>45748</v>
      </c>
      <c r="B1619" t="s">
        <v>152</v>
      </c>
      <c r="C1619" s="26"/>
      <c r="D1619" s="26"/>
      <c r="E1619" s="170"/>
    </row>
    <row r="1620" spans="1:5" x14ac:dyDescent="0.25">
      <c r="A1620" s="169">
        <v>45778</v>
      </c>
      <c r="B1620" t="s">
        <v>152</v>
      </c>
      <c r="C1620" s="26"/>
      <c r="D1620" s="26"/>
      <c r="E1620" s="170"/>
    </row>
    <row r="1621" spans="1:5" x14ac:dyDescent="0.25">
      <c r="A1621" s="169">
        <v>45809</v>
      </c>
      <c r="B1621" t="s">
        <v>152</v>
      </c>
      <c r="C1621" s="26"/>
      <c r="D1621" s="26"/>
      <c r="E1621" s="170"/>
    </row>
    <row r="1622" spans="1:5" x14ac:dyDescent="0.25">
      <c r="A1622" s="169">
        <v>43101</v>
      </c>
      <c r="B1622" t="s">
        <v>138</v>
      </c>
      <c r="C1622" s="26"/>
      <c r="D1622" s="26"/>
      <c r="E1622" s="170"/>
    </row>
    <row r="1623" spans="1:5" x14ac:dyDescent="0.25">
      <c r="A1623" s="169">
        <v>43132</v>
      </c>
      <c r="B1623" t="s">
        <v>138</v>
      </c>
      <c r="C1623" s="26"/>
      <c r="D1623" s="26"/>
      <c r="E1623" s="170"/>
    </row>
    <row r="1624" spans="1:5" x14ac:dyDescent="0.25">
      <c r="A1624" s="169">
        <v>43160</v>
      </c>
      <c r="B1624" t="s">
        <v>138</v>
      </c>
      <c r="C1624" s="26">
        <v>3</v>
      </c>
      <c r="D1624" s="26">
        <v>4</v>
      </c>
      <c r="E1624" s="170">
        <v>0</v>
      </c>
    </row>
    <row r="1625" spans="1:5" x14ac:dyDescent="0.25">
      <c r="A1625" s="169">
        <v>43191</v>
      </c>
      <c r="B1625" t="s">
        <v>138</v>
      </c>
      <c r="C1625" s="26">
        <v>5</v>
      </c>
      <c r="D1625" s="26">
        <v>4</v>
      </c>
      <c r="E1625" s="170">
        <v>0</v>
      </c>
    </row>
    <row r="1626" spans="1:5" x14ac:dyDescent="0.25">
      <c r="A1626" s="169">
        <v>43221</v>
      </c>
      <c r="B1626" t="s">
        <v>138</v>
      </c>
      <c r="C1626" s="26">
        <v>1</v>
      </c>
      <c r="D1626" s="26">
        <v>4</v>
      </c>
      <c r="E1626" s="170">
        <v>0</v>
      </c>
    </row>
    <row r="1627" spans="1:5" x14ac:dyDescent="0.25">
      <c r="A1627" s="169">
        <v>43252</v>
      </c>
      <c r="B1627" t="s">
        <v>138</v>
      </c>
      <c r="C1627" s="26">
        <v>3</v>
      </c>
      <c r="D1627" s="26">
        <v>4</v>
      </c>
      <c r="E1627" s="170">
        <v>0</v>
      </c>
    </row>
    <row r="1628" spans="1:5" x14ac:dyDescent="0.25">
      <c r="A1628" s="169">
        <v>43282</v>
      </c>
      <c r="B1628" t="s">
        <v>138</v>
      </c>
      <c r="C1628" s="26">
        <v>1</v>
      </c>
      <c r="D1628" s="26">
        <v>4</v>
      </c>
      <c r="E1628" s="170">
        <v>0</v>
      </c>
    </row>
    <row r="1629" spans="1:5" x14ac:dyDescent="0.25">
      <c r="A1629" s="169">
        <v>43313</v>
      </c>
      <c r="B1629" t="s">
        <v>138</v>
      </c>
      <c r="C1629" s="26">
        <v>5</v>
      </c>
      <c r="D1629" s="26">
        <v>6</v>
      </c>
      <c r="E1629" s="170">
        <v>0</v>
      </c>
    </row>
    <row r="1630" spans="1:5" x14ac:dyDescent="0.25">
      <c r="A1630" s="169">
        <v>43344</v>
      </c>
      <c r="B1630" t="s">
        <v>138</v>
      </c>
      <c r="C1630" s="26">
        <v>6</v>
      </c>
      <c r="D1630" s="26">
        <v>6</v>
      </c>
      <c r="E1630" s="170">
        <v>0</v>
      </c>
    </row>
    <row r="1631" spans="1:5" x14ac:dyDescent="0.25">
      <c r="A1631" s="169">
        <v>43374</v>
      </c>
      <c r="B1631" t="s">
        <v>138</v>
      </c>
      <c r="C1631" s="26">
        <v>7</v>
      </c>
      <c r="D1631" s="26">
        <v>6</v>
      </c>
      <c r="E1631" s="170">
        <v>1</v>
      </c>
    </row>
    <row r="1632" spans="1:5" x14ac:dyDescent="0.25">
      <c r="A1632" s="169">
        <v>43405</v>
      </c>
      <c r="B1632" t="s">
        <v>138</v>
      </c>
      <c r="C1632" s="26">
        <v>6</v>
      </c>
      <c r="D1632" s="26">
        <v>6</v>
      </c>
      <c r="E1632" s="170">
        <v>0</v>
      </c>
    </row>
    <row r="1633" spans="1:5" x14ac:dyDescent="0.25">
      <c r="A1633" s="169">
        <v>43435</v>
      </c>
      <c r="B1633" t="s">
        <v>138</v>
      </c>
      <c r="C1633" s="26">
        <v>1</v>
      </c>
      <c r="D1633" s="26">
        <v>6</v>
      </c>
      <c r="E1633" s="170">
        <v>0</v>
      </c>
    </row>
    <row r="1634" spans="1:5" x14ac:dyDescent="0.25">
      <c r="A1634" s="169">
        <v>43466</v>
      </c>
      <c r="B1634" t="s">
        <v>138</v>
      </c>
      <c r="C1634" s="26">
        <v>5</v>
      </c>
      <c r="D1634" s="26">
        <v>6</v>
      </c>
      <c r="E1634" s="170">
        <v>3</v>
      </c>
    </row>
    <row r="1635" spans="1:5" x14ac:dyDescent="0.25">
      <c r="A1635" s="169">
        <v>43497</v>
      </c>
      <c r="B1635" t="s">
        <v>138</v>
      </c>
      <c r="C1635" s="26">
        <v>7</v>
      </c>
      <c r="D1635" s="26">
        <v>6</v>
      </c>
      <c r="E1635" s="170">
        <v>0</v>
      </c>
    </row>
    <row r="1636" spans="1:5" x14ac:dyDescent="0.25">
      <c r="A1636" s="169">
        <v>43525</v>
      </c>
      <c r="B1636" t="s">
        <v>138</v>
      </c>
      <c r="C1636" s="26">
        <v>7</v>
      </c>
      <c r="D1636" s="26">
        <v>6</v>
      </c>
      <c r="E1636" s="170">
        <v>0</v>
      </c>
    </row>
    <row r="1637" spans="1:5" x14ac:dyDescent="0.25">
      <c r="A1637" s="169">
        <v>43556</v>
      </c>
      <c r="B1637" t="s">
        <v>138</v>
      </c>
      <c r="C1637" s="26">
        <v>5</v>
      </c>
      <c r="D1637" s="26">
        <v>6</v>
      </c>
      <c r="E1637" s="170">
        <v>0</v>
      </c>
    </row>
    <row r="1638" spans="1:5" x14ac:dyDescent="0.25">
      <c r="A1638" s="169">
        <v>43586</v>
      </c>
      <c r="B1638" t="s">
        <v>138</v>
      </c>
      <c r="C1638" s="26">
        <v>1</v>
      </c>
      <c r="D1638" s="26">
        <v>6</v>
      </c>
      <c r="E1638" s="170">
        <v>1</v>
      </c>
    </row>
    <row r="1639" spans="1:5" x14ac:dyDescent="0.25">
      <c r="A1639" s="169">
        <v>43617</v>
      </c>
      <c r="B1639" t="s">
        <v>138</v>
      </c>
      <c r="C1639" s="26">
        <v>7</v>
      </c>
      <c r="D1639" s="26">
        <v>6</v>
      </c>
      <c r="E1639" s="170">
        <v>3</v>
      </c>
    </row>
    <row r="1640" spans="1:5" x14ac:dyDescent="0.25">
      <c r="A1640" s="169">
        <v>43647</v>
      </c>
      <c r="B1640" t="s">
        <v>138</v>
      </c>
      <c r="C1640" s="26">
        <v>11</v>
      </c>
      <c r="D1640" s="26">
        <v>6</v>
      </c>
      <c r="E1640" s="170">
        <v>0</v>
      </c>
    </row>
    <row r="1641" spans="1:5" x14ac:dyDescent="0.25">
      <c r="A1641" s="169">
        <v>43678</v>
      </c>
      <c r="B1641" t="s">
        <v>138</v>
      </c>
      <c r="C1641" s="26">
        <v>14</v>
      </c>
      <c r="D1641" s="26">
        <v>6</v>
      </c>
      <c r="E1641" s="170">
        <v>0</v>
      </c>
    </row>
    <row r="1642" spans="1:5" x14ac:dyDescent="0.25">
      <c r="A1642" s="169">
        <v>43709</v>
      </c>
      <c r="B1642" t="s">
        <v>138</v>
      </c>
      <c r="C1642" s="26">
        <v>10</v>
      </c>
      <c r="D1642" s="26">
        <v>6</v>
      </c>
      <c r="E1642" s="170">
        <v>1</v>
      </c>
    </row>
    <row r="1643" spans="1:5" x14ac:dyDescent="0.25">
      <c r="A1643" s="169">
        <v>43739</v>
      </c>
      <c r="B1643" t="s">
        <v>138</v>
      </c>
      <c r="C1643" s="26">
        <v>5</v>
      </c>
      <c r="D1643" s="26">
        <v>6</v>
      </c>
      <c r="E1643" s="170">
        <v>0</v>
      </c>
    </row>
    <row r="1644" spans="1:5" x14ac:dyDescent="0.25">
      <c r="A1644" s="169">
        <v>43770</v>
      </c>
      <c r="B1644" t="s">
        <v>138</v>
      </c>
      <c r="C1644" s="26">
        <v>2</v>
      </c>
      <c r="D1644" s="26">
        <v>6</v>
      </c>
      <c r="E1644" s="170">
        <v>0</v>
      </c>
    </row>
    <row r="1645" spans="1:5" x14ac:dyDescent="0.25">
      <c r="A1645" s="169">
        <v>43800</v>
      </c>
      <c r="B1645" t="s">
        <v>138</v>
      </c>
      <c r="C1645" s="26">
        <v>4</v>
      </c>
      <c r="D1645" s="26">
        <v>6</v>
      </c>
      <c r="E1645" s="170">
        <v>0</v>
      </c>
    </row>
    <row r="1646" spans="1:5" x14ac:dyDescent="0.25">
      <c r="A1646" s="169">
        <v>43831</v>
      </c>
      <c r="B1646" t="s">
        <v>138</v>
      </c>
      <c r="C1646" s="26">
        <v>7</v>
      </c>
      <c r="D1646" s="26">
        <v>6</v>
      </c>
      <c r="E1646" s="170">
        <v>1</v>
      </c>
    </row>
    <row r="1647" spans="1:5" x14ac:dyDescent="0.25">
      <c r="A1647" s="169">
        <v>43862</v>
      </c>
      <c r="B1647" t="s">
        <v>138</v>
      </c>
      <c r="C1647" s="26">
        <v>10</v>
      </c>
      <c r="D1647" s="26">
        <v>6</v>
      </c>
      <c r="E1647" s="170">
        <v>0</v>
      </c>
    </row>
    <row r="1648" spans="1:5" x14ac:dyDescent="0.25">
      <c r="A1648" s="169">
        <v>43891</v>
      </c>
      <c r="B1648" t="s">
        <v>138</v>
      </c>
      <c r="C1648" s="26">
        <v>7</v>
      </c>
      <c r="D1648" s="26">
        <v>6</v>
      </c>
      <c r="E1648" s="170">
        <v>0</v>
      </c>
    </row>
    <row r="1649" spans="1:5" x14ac:dyDescent="0.25">
      <c r="A1649" s="169">
        <v>43922</v>
      </c>
      <c r="B1649" t="s">
        <v>138</v>
      </c>
      <c r="C1649" s="26">
        <v>0</v>
      </c>
      <c r="D1649" s="26">
        <v>6</v>
      </c>
      <c r="E1649" s="170">
        <v>0</v>
      </c>
    </row>
    <row r="1650" spans="1:5" x14ac:dyDescent="0.25">
      <c r="A1650" s="169">
        <v>43952</v>
      </c>
      <c r="B1650" t="s">
        <v>138</v>
      </c>
      <c r="C1650" s="26">
        <v>0</v>
      </c>
      <c r="D1650" s="26">
        <v>6</v>
      </c>
      <c r="E1650" s="170">
        <v>0</v>
      </c>
    </row>
    <row r="1651" spans="1:5" x14ac:dyDescent="0.25">
      <c r="A1651" s="169">
        <v>43983</v>
      </c>
      <c r="B1651" t="s">
        <v>138</v>
      </c>
      <c r="C1651" s="26">
        <v>7</v>
      </c>
      <c r="D1651" s="26">
        <v>6</v>
      </c>
      <c r="E1651" s="170">
        <v>0</v>
      </c>
    </row>
    <row r="1652" spans="1:5" x14ac:dyDescent="0.25">
      <c r="A1652" s="169">
        <v>44013</v>
      </c>
      <c r="B1652" t="s">
        <v>138</v>
      </c>
      <c r="C1652" s="26">
        <v>14</v>
      </c>
      <c r="D1652" s="26">
        <v>6</v>
      </c>
      <c r="E1652" s="170">
        <v>1</v>
      </c>
    </row>
    <row r="1653" spans="1:5" x14ac:dyDescent="0.25">
      <c r="A1653" s="169">
        <v>44044</v>
      </c>
      <c r="B1653" t="s">
        <v>138</v>
      </c>
      <c r="C1653" s="26">
        <v>15</v>
      </c>
      <c r="D1653" s="26">
        <v>6</v>
      </c>
      <c r="E1653" s="170">
        <v>1</v>
      </c>
    </row>
    <row r="1654" spans="1:5" x14ac:dyDescent="0.25">
      <c r="A1654" s="169">
        <v>44075</v>
      </c>
      <c r="B1654" t="s">
        <v>138</v>
      </c>
      <c r="C1654" s="26">
        <v>6</v>
      </c>
      <c r="D1654" s="26">
        <v>4</v>
      </c>
      <c r="E1654" s="170">
        <v>0</v>
      </c>
    </row>
    <row r="1655" spans="1:5" x14ac:dyDescent="0.25">
      <c r="A1655" s="169">
        <v>44105</v>
      </c>
      <c r="B1655" t="s">
        <v>138</v>
      </c>
      <c r="C1655" s="26">
        <v>4</v>
      </c>
      <c r="D1655" s="26">
        <v>2</v>
      </c>
      <c r="E1655" s="170">
        <v>1</v>
      </c>
    </row>
    <row r="1656" spans="1:5" x14ac:dyDescent="0.25">
      <c r="A1656" s="169">
        <v>44136</v>
      </c>
      <c r="B1656" t="s">
        <v>138</v>
      </c>
      <c r="C1656" s="26">
        <v>2</v>
      </c>
      <c r="D1656" s="26">
        <v>0</v>
      </c>
      <c r="E1656" s="170">
        <v>0</v>
      </c>
    </row>
    <row r="1657" spans="1:5" x14ac:dyDescent="0.25">
      <c r="A1657" s="169">
        <v>44166</v>
      </c>
      <c r="B1657" t="s">
        <v>138</v>
      </c>
      <c r="C1657" s="26">
        <v>0</v>
      </c>
      <c r="D1657" s="26">
        <v>0</v>
      </c>
      <c r="E1657" s="170">
        <v>1</v>
      </c>
    </row>
    <row r="1658" spans="1:5" x14ac:dyDescent="0.25">
      <c r="A1658" s="169">
        <v>44197</v>
      </c>
      <c r="B1658" t="s">
        <v>138</v>
      </c>
      <c r="C1658" s="26">
        <v>2</v>
      </c>
      <c r="D1658" s="26">
        <v>0</v>
      </c>
      <c r="E1658" s="170">
        <v>0</v>
      </c>
    </row>
    <row r="1659" spans="1:5" x14ac:dyDescent="0.25">
      <c r="A1659" s="169">
        <v>44228</v>
      </c>
      <c r="B1659" t="s">
        <v>138</v>
      </c>
      <c r="C1659" s="26">
        <v>0</v>
      </c>
      <c r="D1659" s="26">
        <v>0</v>
      </c>
      <c r="E1659" s="170">
        <v>1</v>
      </c>
    </row>
    <row r="1660" spans="1:5" x14ac:dyDescent="0.25">
      <c r="A1660" s="169">
        <v>44256</v>
      </c>
      <c r="B1660" t="s">
        <v>138</v>
      </c>
      <c r="C1660" s="26">
        <v>2</v>
      </c>
      <c r="D1660" s="26">
        <v>0</v>
      </c>
      <c r="E1660" s="170">
        <v>1</v>
      </c>
    </row>
    <row r="1661" spans="1:5" x14ac:dyDescent="0.25">
      <c r="A1661" s="169">
        <v>44287</v>
      </c>
      <c r="B1661" t="s">
        <v>138</v>
      </c>
      <c r="C1661" s="26">
        <v>0</v>
      </c>
      <c r="D1661" s="26">
        <v>0</v>
      </c>
      <c r="E1661" s="170">
        <v>0</v>
      </c>
    </row>
    <row r="1662" spans="1:5" x14ac:dyDescent="0.25">
      <c r="A1662" s="169">
        <v>44317</v>
      </c>
      <c r="B1662" t="s">
        <v>138</v>
      </c>
      <c r="C1662" s="26">
        <v>0</v>
      </c>
      <c r="D1662" s="26">
        <v>0</v>
      </c>
      <c r="E1662" s="170">
        <v>1</v>
      </c>
    </row>
    <row r="1663" spans="1:5" x14ac:dyDescent="0.25">
      <c r="A1663" s="169">
        <v>44348</v>
      </c>
      <c r="B1663" t="s">
        <v>138</v>
      </c>
      <c r="C1663" s="26">
        <v>1</v>
      </c>
      <c r="D1663" s="26">
        <v>0</v>
      </c>
      <c r="E1663" s="170">
        <v>1</v>
      </c>
    </row>
    <row r="1664" spans="1:5" x14ac:dyDescent="0.25">
      <c r="A1664" s="169">
        <v>44378</v>
      </c>
      <c r="B1664" t="s">
        <v>138</v>
      </c>
      <c r="C1664" s="26">
        <v>1</v>
      </c>
      <c r="D1664" s="26">
        <v>0</v>
      </c>
      <c r="E1664" s="170">
        <v>0</v>
      </c>
    </row>
    <row r="1665" spans="1:5" x14ac:dyDescent="0.25">
      <c r="A1665" s="169">
        <v>44409</v>
      </c>
      <c r="B1665" t="s">
        <v>138</v>
      </c>
      <c r="C1665" s="26">
        <v>0</v>
      </c>
      <c r="D1665" s="26">
        <v>0</v>
      </c>
      <c r="E1665" s="170">
        <v>2</v>
      </c>
    </row>
    <row r="1666" spans="1:5" x14ac:dyDescent="0.25">
      <c r="A1666" s="169">
        <v>44440</v>
      </c>
      <c r="B1666" t="s">
        <v>138</v>
      </c>
      <c r="C1666" s="26">
        <v>3</v>
      </c>
      <c r="D1666" s="26">
        <v>0</v>
      </c>
      <c r="E1666" s="170">
        <v>2</v>
      </c>
    </row>
    <row r="1667" spans="1:5" x14ac:dyDescent="0.25">
      <c r="A1667" s="169">
        <v>44470</v>
      </c>
      <c r="B1667" t="s">
        <v>138</v>
      </c>
      <c r="C1667" s="26">
        <v>0</v>
      </c>
      <c r="D1667" s="26">
        <v>0</v>
      </c>
      <c r="E1667" s="170">
        <v>1</v>
      </c>
    </row>
    <row r="1668" spans="1:5" x14ac:dyDescent="0.25">
      <c r="A1668" s="169">
        <v>44501</v>
      </c>
      <c r="B1668" t="s">
        <v>138</v>
      </c>
      <c r="C1668" s="26">
        <v>1</v>
      </c>
      <c r="D1668" s="26">
        <v>0</v>
      </c>
      <c r="E1668" s="170">
        <v>1</v>
      </c>
    </row>
    <row r="1669" spans="1:5" x14ac:dyDescent="0.25">
      <c r="A1669" s="169">
        <v>44531</v>
      </c>
      <c r="B1669" t="s">
        <v>138</v>
      </c>
      <c r="C1669" s="26">
        <v>1</v>
      </c>
      <c r="D1669" s="26">
        <v>0</v>
      </c>
      <c r="E1669" s="170">
        <v>0</v>
      </c>
    </row>
    <row r="1670" spans="1:5" x14ac:dyDescent="0.25">
      <c r="A1670" s="169">
        <v>44562</v>
      </c>
      <c r="B1670" t="s">
        <v>138</v>
      </c>
      <c r="C1670" s="26">
        <v>0</v>
      </c>
      <c r="D1670" s="26">
        <v>0</v>
      </c>
      <c r="E1670" s="170">
        <v>0</v>
      </c>
    </row>
    <row r="1671" spans="1:5" x14ac:dyDescent="0.25">
      <c r="A1671" s="169">
        <v>44593</v>
      </c>
      <c r="B1671" t="s">
        <v>138</v>
      </c>
      <c r="C1671" s="26">
        <v>2</v>
      </c>
      <c r="D1671" s="26">
        <v>0</v>
      </c>
      <c r="E1671" s="170">
        <v>2</v>
      </c>
    </row>
    <row r="1672" spans="1:5" x14ac:dyDescent="0.25">
      <c r="A1672" s="169">
        <v>44621</v>
      </c>
      <c r="B1672" t="s">
        <v>138</v>
      </c>
      <c r="C1672" s="26">
        <v>0</v>
      </c>
      <c r="D1672" s="26">
        <v>0</v>
      </c>
      <c r="E1672" s="170">
        <v>0</v>
      </c>
    </row>
    <row r="1673" spans="1:5" x14ac:dyDescent="0.25">
      <c r="A1673" s="169">
        <v>44652</v>
      </c>
      <c r="B1673" t="s">
        <v>138</v>
      </c>
      <c r="C1673" s="26">
        <v>0</v>
      </c>
      <c r="D1673" s="26">
        <v>0</v>
      </c>
      <c r="E1673" s="170">
        <v>0</v>
      </c>
    </row>
    <row r="1674" spans="1:5" x14ac:dyDescent="0.25">
      <c r="A1674" s="169">
        <v>44682</v>
      </c>
      <c r="B1674" t="s">
        <v>138</v>
      </c>
      <c r="C1674" s="26">
        <v>0</v>
      </c>
      <c r="D1674" s="26">
        <v>0</v>
      </c>
      <c r="E1674" s="170">
        <v>0</v>
      </c>
    </row>
    <row r="1675" spans="1:5" x14ac:dyDescent="0.25">
      <c r="A1675" s="169">
        <v>44713</v>
      </c>
      <c r="B1675" t="s">
        <v>138</v>
      </c>
      <c r="C1675" s="26">
        <v>0</v>
      </c>
      <c r="D1675" s="26">
        <v>0</v>
      </c>
      <c r="E1675" s="170">
        <v>0</v>
      </c>
    </row>
    <row r="1676" spans="1:5" x14ac:dyDescent="0.25">
      <c r="A1676" s="169">
        <v>44743</v>
      </c>
      <c r="B1676" t="s">
        <v>138</v>
      </c>
      <c r="C1676" s="26">
        <v>0</v>
      </c>
      <c r="D1676" s="26">
        <v>0</v>
      </c>
      <c r="E1676" s="170">
        <v>0</v>
      </c>
    </row>
    <row r="1677" spans="1:5" x14ac:dyDescent="0.25">
      <c r="A1677" s="169">
        <v>44774</v>
      </c>
      <c r="B1677" t="s">
        <v>138</v>
      </c>
      <c r="C1677" s="26">
        <v>0</v>
      </c>
      <c r="D1677" s="26">
        <v>0</v>
      </c>
      <c r="E1677" s="170">
        <v>0</v>
      </c>
    </row>
    <row r="1678" spans="1:5" x14ac:dyDescent="0.25">
      <c r="A1678" s="169">
        <v>44805</v>
      </c>
      <c r="B1678" t="s">
        <v>138</v>
      </c>
      <c r="C1678" s="26">
        <v>0</v>
      </c>
      <c r="D1678" s="26">
        <v>0</v>
      </c>
      <c r="E1678" s="170">
        <v>0</v>
      </c>
    </row>
    <row r="1679" spans="1:5" x14ac:dyDescent="0.25">
      <c r="A1679" s="169">
        <v>44835</v>
      </c>
      <c r="B1679" t="s">
        <v>138</v>
      </c>
      <c r="C1679" s="26">
        <v>0</v>
      </c>
      <c r="D1679" s="26">
        <v>0</v>
      </c>
      <c r="E1679" s="170">
        <v>0</v>
      </c>
    </row>
    <row r="1680" spans="1:5" x14ac:dyDescent="0.25">
      <c r="A1680" s="169">
        <v>44866</v>
      </c>
      <c r="B1680" t="s">
        <v>138</v>
      </c>
      <c r="C1680" s="26">
        <v>0</v>
      </c>
      <c r="D1680" s="26">
        <v>0</v>
      </c>
      <c r="E1680" s="170">
        <v>0</v>
      </c>
    </row>
    <row r="1681" spans="1:5" x14ac:dyDescent="0.25">
      <c r="A1681" s="169">
        <v>44896</v>
      </c>
      <c r="B1681" t="s">
        <v>138</v>
      </c>
      <c r="C1681" s="26">
        <v>0</v>
      </c>
      <c r="D1681" s="26">
        <v>0</v>
      </c>
      <c r="E1681" s="170">
        <v>0</v>
      </c>
    </row>
    <row r="1682" spans="1:5" x14ac:dyDescent="0.25">
      <c r="A1682" s="169">
        <v>44927</v>
      </c>
      <c r="B1682" t="s">
        <v>138</v>
      </c>
      <c r="C1682" s="26">
        <v>1</v>
      </c>
      <c r="D1682" s="26">
        <v>0</v>
      </c>
      <c r="E1682" s="170">
        <v>0</v>
      </c>
    </row>
    <row r="1683" spans="1:5" x14ac:dyDescent="0.25">
      <c r="A1683" s="169">
        <v>44958</v>
      </c>
      <c r="B1683" t="s">
        <v>138</v>
      </c>
      <c r="C1683" s="26">
        <v>0</v>
      </c>
      <c r="D1683" s="26">
        <v>0</v>
      </c>
      <c r="E1683" s="170">
        <v>0</v>
      </c>
    </row>
    <row r="1684" spans="1:5" x14ac:dyDescent="0.25">
      <c r="A1684" s="169">
        <v>44986</v>
      </c>
      <c r="B1684" t="s">
        <v>138</v>
      </c>
      <c r="C1684" s="26"/>
      <c r="D1684" s="26"/>
      <c r="E1684" s="170"/>
    </row>
    <row r="1685" spans="1:5" x14ac:dyDescent="0.25">
      <c r="A1685" s="169">
        <v>45017</v>
      </c>
      <c r="B1685" t="s">
        <v>138</v>
      </c>
      <c r="C1685" s="26"/>
      <c r="D1685" s="26"/>
      <c r="E1685" s="170"/>
    </row>
    <row r="1686" spans="1:5" x14ac:dyDescent="0.25">
      <c r="A1686" s="169">
        <v>45047</v>
      </c>
      <c r="B1686" t="s">
        <v>138</v>
      </c>
      <c r="C1686" s="26"/>
      <c r="D1686" s="26"/>
      <c r="E1686" s="170"/>
    </row>
    <row r="1687" spans="1:5" x14ac:dyDescent="0.25">
      <c r="A1687" s="169">
        <v>45078</v>
      </c>
      <c r="B1687" t="s">
        <v>138</v>
      </c>
      <c r="C1687" s="26"/>
      <c r="D1687" s="26"/>
      <c r="E1687" s="170"/>
    </row>
    <row r="1688" spans="1:5" x14ac:dyDescent="0.25">
      <c r="A1688" s="169">
        <v>45108</v>
      </c>
      <c r="B1688" t="s">
        <v>138</v>
      </c>
      <c r="C1688" s="26"/>
      <c r="D1688" s="26"/>
      <c r="E1688" s="170"/>
    </row>
    <row r="1689" spans="1:5" x14ac:dyDescent="0.25">
      <c r="A1689" s="169">
        <v>45139</v>
      </c>
      <c r="B1689" t="s">
        <v>138</v>
      </c>
      <c r="C1689" s="26"/>
      <c r="D1689" s="26"/>
      <c r="E1689" s="170"/>
    </row>
    <row r="1690" spans="1:5" x14ac:dyDescent="0.25">
      <c r="A1690" s="169">
        <v>45170</v>
      </c>
      <c r="B1690" t="s">
        <v>138</v>
      </c>
      <c r="C1690" s="26"/>
      <c r="D1690" s="26"/>
      <c r="E1690" s="170"/>
    </row>
    <row r="1691" spans="1:5" x14ac:dyDescent="0.25">
      <c r="A1691" s="169">
        <v>45200</v>
      </c>
      <c r="B1691" t="s">
        <v>138</v>
      </c>
      <c r="C1691" s="26"/>
      <c r="D1691" s="26"/>
      <c r="E1691" s="170"/>
    </row>
    <row r="1692" spans="1:5" x14ac:dyDescent="0.25">
      <c r="A1692" s="169">
        <v>45231</v>
      </c>
      <c r="B1692" t="s">
        <v>138</v>
      </c>
      <c r="C1692" s="26"/>
      <c r="D1692" s="26"/>
      <c r="E1692" s="170"/>
    </row>
    <row r="1693" spans="1:5" x14ac:dyDescent="0.25">
      <c r="A1693" s="169">
        <v>45261</v>
      </c>
      <c r="B1693" t="s">
        <v>138</v>
      </c>
      <c r="C1693" s="26"/>
      <c r="D1693" s="26"/>
      <c r="E1693" s="170"/>
    </row>
    <row r="1694" spans="1:5" x14ac:dyDescent="0.25">
      <c r="A1694" s="169">
        <v>45292</v>
      </c>
      <c r="B1694" t="s">
        <v>138</v>
      </c>
      <c r="C1694" s="26"/>
      <c r="D1694" s="26"/>
      <c r="E1694" s="170"/>
    </row>
    <row r="1695" spans="1:5" x14ac:dyDescent="0.25">
      <c r="A1695" s="169">
        <v>45323</v>
      </c>
      <c r="B1695" t="s">
        <v>138</v>
      </c>
      <c r="C1695" s="26"/>
      <c r="D1695" s="26"/>
      <c r="E1695" s="170"/>
    </row>
    <row r="1696" spans="1:5" x14ac:dyDescent="0.25">
      <c r="A1696" s="169">
        <v>45352</v>
      </c>
      <c r="B1696" t="s">
        <v>138</v>
      </c>
      <c r="C1696" s="26"/>
      <c r="D1696" s="26"/>
      <c r="E1696" s="170"/>
    </row>
    <row r="1697" spans="1:5" x14ac:dyDescent="0.25">
      <c r="A1697" s="169">
        <v>45383</v>
      </c>
      <c r="B1697" t="s">
        <v>138</v>
      </c>
      <c r="C1697" s="26"/>
      <c r="D1697" s="26"/>
      <c r="E1697" s="170"/>
    </row>
    <row r="1698" spans="1:5" x14ac:dyDescent="0.25">
      <c r="A1698" s="169">
        <v>45413</v>
      </c>
      <c r="B1698" t="s">
        <v>138</v>
      </c>
      <c r="C1698" s="26"/>
      <c r="D1698" s="26"/>
      <c r="E1698" s="170"/>
    </row>
    <row r="1699" spans="1:5" x14ac:dyDescent="0.25">
      <c r="A1699" s="169">
        <v>45444</v>
      </c>
      <c r="B1699" t="s">
        <v>138</v>
      </c>
      <c r="C1699" s="26"/>
      <c r="D1699" s="26"/>
      <c r="E1699" s="170"/>
    </row>
    <row r="1700" spans="1:5" x14ac:dyDescent="0.25">
      <c r="A1700" s="169">
        <v>45474</v>
      </c>
      <c r="B1700" t="s">
        <v>138</v>
      </c>
      <c r="C1700" s="26"/>
      <c r="D1700" s="26"/>
      <c r="E1700" s="170"/>
    </row>
    <row r="1701" spans="1:5" x14ac:dyDescent="0.25">
      <c r="A1701" s="169">
        <v>45505</v>
      </c>
      <c r="B1701" t="s">
        <v>138</v>
      </c>
      <c r="C1701" s="26"/>
      <c r="D1701" s="26"/>
      <c r="E1701" s="170"/>
    </row>
    <row r="1702" spans="1:5" x14ac:dyDescent="0.25">
      <c r="A1702" s="169">
        <v>45536</v>
      </c>
      <c r="B1702" t="s">
        <v>138</v>
      </c>
      <c r="C1702" s="26"/>
      <c r="D1702" s="26"/>
      <c r="E1702" s="170"/>
    </row>
    <row r="1703" spans="1:5" x14ac:dyDescent="0.25">
      <c r="A1703" s="169">
        <v>45566</v>
      </c>
      <c r="B1703" t="s">
        <v>138</v>
      </c>
      <c r="C1703" s="26"/>
      <c r="D1703" s="26"/>
      <c r="E1703" s="170"/>
    </row>
    <row r="1704" spans="1:5" x14ac:dyDescent="0.25">
      <c r="A1704" s="169">
        <v>45597</v>
      </c>
      <c r="B1704" t="s">
        <v>138</v>
      </c>
      <c r="C1704" s="26"/>
      <c r="D1704" s="26"/>
      <c r="E1704" s="170"/>
    </row>
    <row r="1705" spans="1:5" x14ac:dyDescent="0.25">
      <c r="A1705" s="169">
        <v>45627</v>
      </c>
      <c r="B1705" t="s">
        <v>138</v>
      </c>
      <c r="C1705" s="26"/>
      <c r="D1705" s="26"/>
      <c r="E1705" s="170"/>
    </row>
    <row r="1706" spans="1:5" x14ac:dyDescent="0.25">
      <c r="A1706" s="169">
        <v>45658</v>
      </c>
      <c r="B1706" t="s">
        <v>138</v>
      </c>
      <c r="C1706" s="26"/>
      <c r="D1706" s="26"/>
      <c r="E1706" s="170"/>
    </row>
    <row r="1707" spans="1:5" x14ac:dyDescent="0.25">
      <c r="A1707" s="169">
        <v>45689</v>
      </c>
      <c r="B1707" t="s">
        <v>138</v>
      </c>
      <c r="C1707" s="26"/>
      <c r="D1707" s="26"/>
      <c r="E1707" s="170"/>
    </row>
    <row r="1708" spans="1:5" x14ac:dyDescent="0.25">
      <c r="A1708" s="169">
        <v>45717</v>
      </c>
      <c r="B1708" t="s">
        <v>138</v>
      </c>
      <c r="C1708" s="26"/>
      <c r="D1708" s="26"/>
      <c r="E1708" s="170"/>
    </row>
    <row r="1709" spans="1:5" x14ac:dyDescent="0.25">
      <c r="A1709" s="169">
        <v>45748</v>
      </c>
      <c r="B1709" t="s">
        <v>138</v>
      </c>
      <c r="C1709" s="26"/>
      <c r="D1709" s="26"/>
      <c r="E1709" s="170"/>
    </row>
    <row r="1710" spans="1:5" x14ac:dyDescent="0.25">
      <c r="A1710" s="169">
        <v>45778</v>
      </c>
      <c r="B1710" t="s">
        <v>138</v>
      </c>
      <c r="C1710" s="26"/>
      <c r="D1710" s="26"/>
      <c r="E1710" s="170"/>
    </row>
    <row r="1711" spans="1:5" x14ac:dyDescent="0.25">
      <c r="A1711" s="169">
        <v>45809</v>
      </c>
      <c r="B1711" t="s">
        <v>138</v>
      </c>
      <c r="C1711" s="26"/>
      <c r="D1711" s="26"/>
      <c r="E1711" s="170"/>
    </row>
    <row r="1712" spans="1:5" x14ac:dyDescent="0.25">
      <c r="A1712" s="169">
        <v>43101</v>
      </c>
      <c r="B1712" t="s">
        <v>88</v>
      </c>
      <c r="C1712" s="26"/>
      <c r="D1712" s="26"/>
      <c r="E1712" s="170"/>
    </row>
    <row r="1713" spans="1:5" x14ac:dyDescent="0.25">
      <c r="A1713" s="169">
        <v>43132</v>
      </c>
      <c r="B1713" t="s">
        <v>88</v>
      </c>
      <c r="C1713" s="26"/>
      <c r="D1713" s="26"/>
      <c r="E1713" s="170"/>
    </row>
    <row r="1714" spans="1:5" x14ac:dyDescent="0.25">
      <c r="A1714" s="169">
        <v>43160</v>
      </c>
      <c r="B1714" t="s">
        <v>88</v>
      </c>
      <c r="C1714" s="26"/>
      <c r="D1714" s="26"/>
      <c r="E1714" s="170"/>
    </row>
    <row r="1715" spans="1:5" x14ac:dyDescent="0.25">
      <c r="A1715" s="169">
        <v>43191</v>
      </c>
      <c r="B1715" t="s">
        <v>88</v>
      </c>
      <c r="C1715" s="26"/>
      <c r="D1715" s="26"/>
      <c r="E1715" s="170"/>
    </row>
    <row r="1716" spans="1:5" x14ac:dyDescent="0.25">
      <c r="A1716" s="169">
        <v>43221</v>
      </c>
      <c r="B1716" t="s">
        <v>88</v>
      </c>
      <c r="C1716" s="26"/>
      <c r="D1716" s="26"/>
      <c r="E1716" s="170"/>
    </row>
    <row r="1717" spans="1:5" x14ac:dyDescent="0.25">
      <c r="A1717" s="169">
        <v>43252</v>
      </c>
      <c r="B1717" t="s">
        <v>88</v>
      </c>
      <c r="C1717" s="26"/>
      <c r="D1717" s="26"/>
      <c r="E1717" s="170"/>
    </row>
    <row r="1718" spans="1:5" x14ac:dyDescent="0.25">
      <c r="A1718" s="169">
        <v>43282</v>
      </c>
      <c r="B1718" t="s">
        <v>88</v>
      </c>
      <c r="C1718" s="26"/>
      <c r="D1718" s="26"/>
      <c r="E1718" s="170"/>
    </row>
    <row r="1719" spans="1:5" x14ac:dyDescent="0.25">
      <c r="A1719" s="169">
        <v>43313</v>
      </c>
      <c r="B1719" t="s">
        <v>88</v>
      </c>
      <c r="C1719" s="26"/>
      <c r="D1719" s="26"/>
      <c r="E1719" s="170"/>
    </row>
    <row r="1720" spans="1:5" x14ac:dyDescent="0.25">
      <c r="A1720" s="169">
        <v>43344</v>
      </c>
      <c r="B1720" t="s">
        <v>88</v>
      </c>
      <c r="C1720" s="26"/>
      <c r="D1720" s="26"/>
      <c r="E1720" s="170"/>
    </row>
    <row r="1721" spans="1:5" x14ac:dyDescent="0.25">
      <c r="A1721" s="169">
        <v>43374</v>
      </c>
      <c r="B1721" t="s">
        <v>88</v>
      </c>
      <c r="C1721" s="26"/>
      <c r="D1721" s="26"/>
      <c r="E1721" s="170"/>
    </row>
    <row r="1722" spans="1:5" x14ac:dyDescent="0.25">
      <c r="A1722" s="169">
        <v>43405</v>
      </c>
      <c r="B1722" t="s">
        <v>88</v>
      </c>
      <c r="C1722" s="26"/>
      <c r="D1722" s="26"/>
      <c r="E1722" s="170"/>
    </row>
    <row r="1723" spans="1:5" x14ac:dyDescent="0.25">
      <c r="A1723" s="169">
        <v>43435</v>
      </c>
      <c r="B1723" t="s">
        <v>88</v>
      </c>
      <c r="C1723" s="26"/>
      <c r="D1723" s="26"/>
      <c r="E1723" s="170"/>
    </row>
    <row r="1724" spans="1:5" x14ac:dyDescent="0.25">
      <c r="A1724" s="169">
        <v>43466</v>
      </c>
      <c r="B1724" t="s">
        <v>88</v>
      </c>
      <c r="C1724" s="26"/>
      <c r="D1724" s="26"/>
      <c r="E1724" s="170"/>
    </row>
    <row r="1725" spans="1:5" x14ac:dyDescent="0.25">
      <c r="A1725" s="169">
        <v>43497</v>
      </c>
      <c r="B1725" t="s">
        <v>88</v>
      </c>
      <c r="C1725" s="26"/>
      <c r="D1725" s="26"/>
      <c r="E1725" s="170"/>
    </row>
    <row r="1726" spans="1:5" x14ac:dyDescent="0.25">
      <c r="A1726" s="169">
        <v>43525</v>
      </c>
      <c r="B1726" t="s">
        <v>88</v>
      </c>
      <c r="C1726" s="26"/>
      <c r="D1726" s="26"/>
      <c r="E1726" s="170"/>
    </row>
    <row r="1727" spans="1:5" x14ac:dyDescent="0.25">
      <c r="A1727" s="169">
        <v>43556</v>
      </c>
      <c r="B1727" t="s">
        <v>88</v>
      </c>
      <c r="C1727" s="26"/>
      <c r="D1727" s="26"/>
      <c r="E1727" s="170"/>
    </row>
    <row r="1728" spans="1:5" x14ac:dyDescent="0.25">
      <c r="A1728" s="169">
        <v>43586</v>
      </c>
      <c r="B1728" t="s">
        <v>88</v>
      </c>
      <c r="C1728" s="26"/>
      <c r="D1728" s="26"/>
      <c r="E1728" s="170"/>
    </row>
    <row r="1729" spans="1:5" x14ac:dyDescent="0.25">
      <c r="A1729" s="169">
        <v>43617</v>
      </c>
      <c r="B1729" t="s">
        <v>88</v>
      </c>
      <c r="C1729" s="26"/>
      <c r="D1729" s="26"/>
      <c r="E1729" s="170"/>
    </row>
    <row r="1730" spans="1:5" x14ac:dyDescent="0.25">
      <c r="A1730" s="169">
        <v>43647</v>
      </c>
      <c r="B1730" t="s">
        <v>88</v>
      </c>
      <c r="C1730" s="26"/>
      <c r="D1730" s="26"/>
      <c r="E1730" s="170"/>
    </row>
    <row r="1731" spans="1:5" x14ac:dyDescent="0.25">
      <c r="A1731" s="169">
        <v>43678</v>
      </c>
      <c r="B1731" t="s">
        <v>88</v>
      </c>
      <c r="C1731" s="26"/>
      <c r="D1731" s="26"/>
      <c r="E1731" s="170"/>
    </row>
    <row r="1732" spans="1:5" x14ac:dyDescent="0.25">
      <c r="A1732" s="169">
        <v>43709</v>
      </c>
      <c r="B1732" t="s">
        <v>88</v>
      </c>
      <c r="C1732" s="26"/>
      <c r="D1732" s="26"/>
      <c r="E1732" s="170"/>
    </row>
    <row r="1733" spans="1:5" x14ac:dyDescent="0.25">
      <c r="A1733" s="169">
        <v>43739</v>
      </c>
      <c r="B1733" t="s">
        <v>88</v>
      </c>
      <c r="C1733" s="26"/>
      <c r="D1733" s="26"/>
      <c r="E1733" s="170"/>
    </row>
    <row r="1734" spans="1:5" x14ac:dyDescent="0.25">
      <c r="A1734" s="169">
        <v>43770</v>
      </c>
      <c r="B1734" t="s">
        <v>88</v>
      </c>
      <c r="C1734" s="26"/>
      <c r="D1734" s="26"/>
      <c r="E1734" s="170"/>
    </row>
    <row r="1735" spans="1:5" x14ac:dyDescent="0.25">
      <c r="A1735" s="169">
        <v>43800</v>
      </c>
      <c r="B1735" t="s">
        <v>88</v>
      </c>
      <c r="C1735" s="26"/>
      <c r="D1735" s="26"/>
      <c r="E1735" s="170"/>
    </row>
    <row r="1736" spans="1:5" x14ac:dyDescent="0.25">
      <c r="A1736" s="169">
        <v>43831</v>
      </c>
      <c r="B1736" t="s">
        <v>88</v>
      </c>
      <c r="C1736" s="26"/>
      <c r="D1736" s="26"/>
      <c r="E1736" s="170"/>
    </row>
    <row r="1737" spans="1:5" x14ac:dyDescent="0.25">
      <c r="A1737" s="169">
        <v>43862</v>
      </c>
      <c r="B1737" t="s">
        <v>88</v>
      </c>
      <c r="C1737" s="26"/>
      <c r="D1737" s="26"/>
      <c r="E1737" s="170"/>
    </row>
    <row r="1738" spans="1:5" x14ac:dyDescent="0.25">
      <c r="A1738" s="169">
        <v>43891</v>
      </c>
      <c r="B1738" t="s">
        <v>88</v>
      </c>
      <c r="C1738" s="26"/>
      <c r="D1738" s="26"/>
      <c r="E1738" s="170"/>
    </row>
    <row r="1739" spans="1:5" x14ac:dyDescent="0.25">
      <c r="A1739" s="169">
        <v>43922</v>
      </c>
      <c r="B1739" t="s">
        <v>88</v>
      </c>
      <c r="C1739" s="26"/>
      <c r="D1739" s="26"/>
      <c r="E1739" s="170"/>
    </row>
    <row r="1740" spans="1:5" x14ac:dyDescent="0.25">
      <c r="A1740" s="169">
        <v>43952</v>
      </c>
      <c r="B1740" t="s">
        <v>88</v>
      </c>
      <c r="C1740" s="26"/>
      <c r="D1740" s="26"/>
      <c r="E1740" s="170"/>
    </row>
    <row r="1741" spans="1:5" x14ac:dyDescent="0.25">
      <c r="A1741" s="169">
        <v>43983</v>
      </c>
      <c r="B1741" t="s">
        <v>88</v>
      </c>
      <c r="C1741" s="26"/>
      <c r="D1741" s="26"/>
      <c r="E1741" s="170"/>
    </row>
    <row r="1742" spans="1:5" x14ac:dyDescent="0.25">
      <c r="A1742" s="169">
        <v>44013</v>
      </c>
      <c r="B1742" t="s">
        <v>88</v>
      </c>
      <c r="C1742" s="26"/>
      <c r="D1742" s="26"/>
      <c r="E1742" s="170"/>
    </row>
    <row r="1743" spans="1:5" x14ac:dyDescent="0.25">
      <c r="A1743" s="169">
        <v>44044</v>
      </c>
      <c r="B1743" t="s">
        <v>88</v>
      </c>
      <c r="C1743" s="26"/>
      <c r="D1743" s="26"/>
      <c r="E1743" s="170"/>
    </row>
    <row r="1744" spans="1:5" x14ac:dyDescent="0.25">
      <c r="A1744" s="169">
        <v>44075</v>
      </c>
      <c r="B1744" t="s">
        <v>88</v>
      </c>
      <c r="C1744" s="26"/>
      <c r="D1744" s="26"/>
      <c r="E1744" s="170"/>
    </row>
    <row r="1745" spans="1:5" x14ac:dyDescent="0.25">
      <c r="A1745" s="169">
        <v>44105</v>
      </c>
      <c r="B1745" t="s">
        <v>88</v>
      </c>
      <c r="C1745" s="26">
        <v>16</v>
      </c>
      <c r="D1745" s="26">
        <v>6</v>
      </c>
      <c r="E1745" s="170">
        <v>0</v>
      </c>
    </row>
    <row r="1746" spans="1:5" x14ac:dyDescent="0.25">
      <c r="A1746" s="169">
        <v>44136</v>
      </c>
      <c r="B1746" t="s">
        <v>88</v>
      </c>
      <c r="C1746" s="26">
        <v>18</v>
      </c>
      <c r="D1746" s="26">
        <v>6</v>
      </c>
      <c r="E1746" s="170">
        <v>0</v>
      </c>
    </row>
    <row r="1747" spans="1:5" x14ac:dyDescent="0.25">
      <c r="A1747" s="169">
        <v>44166</v>
      </c>
      <c r="B1747" t="s">
        <v>88</v>
      </c>
      <c r="C1747" s="26">
        <v>12</v>
      </c>
      <c r="D1747" s="26">
        <v>6</v>
      </c>
      <c r="E1747" s="170">
        <v>0</v>
      </c>
    </row>
    <row r="1748" spans="1:5" x14ac:dyDescent="0.25">
      <c r="A1748" s="169">
        <v>44197</v>
      </c>
      <c r="B1748" t="s">
        <v>88</v>
      </c>
      <c r="C1748" s="26">
        <v>11</v>
      </c>
      <c r="D1748" s="26">
        <v>7</v>
      </c>
      <c r="E1748" s="170">
        <v>0</v>
      </c>
    </row>
    <row r="1749" spans="1:5" x14ac:dyDescent="0.25">
      <c r="A1749" s="169">
        <v>44228</v>
      </c>
      <c r="B1749" t="s">
        <v>88</v>
      </c>
      <c r="C1749" s="26">
        <v>16</v>
      </c>
      <c r="D1749" s="26">
        <v>7</v>
      </c>
      <c r="E1749" s="170">
        <v>0</v>
      </c>
    </row>
    <row r="1750" spans="1:5" x14ac:dyDescent="0.25">
      <c r="A1750" s="169">
        <v>44256</v>
      </c>
      <c r="B1750" t="s">
        <v>88</v>
      </c>
      <c r="C1750" s="26">
        <v>13</v>
      </c>
      <c r="D1750" s="26">
        <v>7</v>
      </c>
      <c r="E1750" s="170">
        <v>1</v>
      </c>
    </row>
    <row r="1751" spans="1:5" x14ac:dyDescent="0.25">
      <c r="A1751" s="169">
        <v>44287</v>
      </c>
      <c r="B1751" t="s">
        <v>88</v>
      </c>
      <c r="C1751" s="26">
        <v>15</v>
      </c>
      <c r="D1751" s="26">
        <v>7</v>
      </c>
      <c r="E1751" s="170">
        <v>1</v>
      </c>
    </row>
    <row r="1752" spans="1:5" x14ac:dyDescent="0.25">
      <c r="A1752" s="169">
        <v>44317</v>
      </c>
      <c r="B1752" t="s">
        <v>88</v>
      </c>
      <c r="C1752" s="26">
        <v>9</v>
      </c>
      <c r="D1752" s="26">
        <v>7</v>
      </c>
      <c r="E1752" s="170">
        <v>0</v>
      </c>
    </row>
    <row r="1753" spans="1:5" x14ac:dyDescent="0.25">
      <c r="A1753" s="169">
        <v>44348</v>
      </c>
      <c r="B1753" t="s">
        <v>88</v>
      </c>
      <c r="C1753" s="26">
        <v>10</v>
      </c>
      <c r="D1753" s="26">
        <v>7</v>
      </c>
      <c r="E1753" s="170">
        <v>0</v>
      </c>
    </row>
    <row r="1754" spans="1:5" x14ac:dyDescent="0.25">
      <c r="A1754" s="169">
        <v>44378</v>
      </c>
      <c r="B1754" t="s">
        <v>88</v>
      </c>
      <c r="C1754" s="26">
        <v>3</v>
      </c>
      <c r="D1754" s="26">
        <v>7</v>
      </c>
      <c r="E1754" s="170">
        <v>0</v>
      </c>
    </row>
    <row r="1755" spans="1:5" x14ac:dyDescent="0.25">
      <c r="A1755" s="169">
        <v>44409</v>
      </c>
      <c r="B1755" t="s">
        <v>88</v>
      </c>
      <c r="C1755" s="26">
        <v>9</v>
      </c>
      <c r="D1755" s="26">
        <v>7</v>
      </c>
      <c r="E1755" s="170">
        <v>2</v>
      </c>
    </row>
    <row r="1756" spans="1:5" x14ac:dyDescent="0.25">
      <c r="A1756" s="169">
        <v>44440</v>
      </c>
      <c r="B1756" t="s">
        <v>88</v>
      </c>
      <c r="C1756" s="26">
        <v>10</v>
      </c>
      <c r="D1756" s="26">
        <v>7</v>
      </c>
      <c r="E1756" s="170">
        <v>2</v>
      </c>
    </row>
    <row r="1757" spans="1:5" x14ac:dyDescent="0.25">
      <c r="A1757" s="169">
        <v>44470</v>
      </c>
      <c r="B1757" t="s">
        <v>88</v>
      </c>
      <c r="C1757" s="26">
        <v>4</v>
      </c>
      <c r="D1757" s="26">
        <v>7</v>
      </c>
      <c r="E1757" s="170">
        <v>1</v>
      </c>
    </row>
    <row r="1758" spans="1:5" x14ac:dyDescent="0.25">
      <c r="A1758" s="169">
        <v>44501</v>
      </c>
      <c r="B1758" t="s">
        <v>88</v>
      </c>
      <c r="C1758" s="26">
        <v>3</v>
      </c>
      <c r="D1758" s="26">
        <v>7</v>
      </c>
      <c r="E1758" s="170">
        <v>2</v>
      </c>
    </row>
    <row r="1759" spans="1:5" x14ac:dyDescent="0.25">
      <c r="A1759" s="169">
        <v>44531</v>
      </c>
      <c r="B1759" t="s">
        <v>88</v>
      </c>
      <c r="C1759" s="26">
        <v>3</v>
      </c>
      <c r="D1759" s="26">
        <v>7</v>
      </c>
      <c r="E1759" s="170">
        <v>2</v>
      </c>
    </row>
    <row r="1760" spans="1:5" x14ac:dyDescent="0.25">
      <c r="A1760" s="169">
        <v>44562</v>
      </c>
      <c r="B1760" t="s">
        <v>88</v>
      </c>
      <c r="C1760" s="26">
        <v>6</v>
      </c>
      <c r="D1760" s="26">
        <v>7</v>
      </c>
      <c r="E1760" s="170">
        <v>2</v>
      </c>
    </row>
    <row r="1761" spans="1:5" x14ac:dyDescent="0.25">
      <c r="A1761" s="169">
        <v>44593</v>
      </c>
      <c r="B1761" t="s">
        <v>88</v>
      </c>
      <c r="C1761" s="26">
        <v>9</v>
      </c>
      <c r="D1761" s="26">
        <v>6</v>
      </c>
      <c r="E1761" s="170">
        <v>1</v>
      </c>
    </row>
    <row r="1762" spans="1:5" x14ac:dyDescent="0.25">
      <c r="A1762" s="169">
        <v>44621</v>
      </c>
      <c r="B1762" t="s">
        <v>88</v>
      </c>
      <c r="C1762" s="26">
        <v>1</v>
      </c>
      <c r="D1762" s="26">
        <v>6</v>
      </c>
      <c r="E1762" s="170">
        <v>0</v>
      </c>
    </row>
    <row r="1763" spans="1:5" x14ac:dyDescent="0.25">
      <c r="A1763" s="169">
        <v>44652</v>
      </c>
      <c r="B1763" t="s">
        <v>88</v>
      </c>
      <c r="C1763" s="26">
        <v>7</v>
      </c>
      <c r="D1763" s="26">
        <v>6</v>
      </c>
      <c r="E1763" s="170">
        <v>2</v>
      </c>
    </row>
    <row r="1764" spans="1:5" x14ac:dyDescent="0.25">
      <c r="A1764" s="169">
        <v>44682</v>
      </c>
      <c r="B1764" t="s">
        <v>88</v>
      </c>
      <c r="C1764" s="26">
        <v>2</v>
      </c>
      <c r="D1764" s="26">
        <v>6</v>
      </c>
      <c r="E1764" s="170">
        <v>1</v>
      </c>
    </row>
    <row r="1765" spans="1:5" x14ac:dyDescent="0.25">
      <c r="A1765" s="169">
        <v>44713</v>
      </c>
      <c r="B1765" t="s">
        <v>88</v>
      </c>
      <c r="C1765" s="26">
        <v>3</v>
      </c>
      <c r="D1765" s="26">
        <v>5</v>
      </c>
      <c r="E1765" s="170">
        <v>2</v>
      </c>
    </row>
    <row r="1766" spans="1:5" x14ac:dyDescent="0.25">
      <c r="A1766" s="169">
        <v>44743</v>
      </c>
      <c r="B1766" t="s">
        <v>88</v>
      </c>
      <c r="C1766" s="26">
        <v>5</v>
      </c>
      <c r="D1766" s="26">
        <v>5</v>
      </c>
      <c r="E1766" s="170">
        <v>3</v>
      </c>
    </row>
    <row r="1767" spans="1:5" x14ac:dyDescent="0.25">
      <c r="A1767" s="169">
        <v>44774</v>
      </c>
      <c r="B1767" t="s">
        <v>88</v>
      </c>
      <c r="C1767" s="26">
        <v>3</v>
      </c>
      <c r="D1767" s="26">
        <v>5</v>
      </c>
      <c r="E1767" s="170">
        <v>2</v>
      </c>
    </row>
    <row r="1768" spans="1:5" x14ac:dyDescent="0.25">
      <c r="A1768" s="169">
        <v>44805</v>
      </c>
      <c r="B1768" t="s">
        <v>88</v>
      </c>
      <c r="C1768" s="26">
        <v>3</v>
      </c>
      <c r="D1768" s="26">
        <v>5</v>
      </c>
      <c r="E1768" s="170">
        <v>5</v>
      </c>
    </row>
    <row r="1769" spans="1:5" x14ac:dyDescent="0.25">
      <c r="A1769" s="169">
        <v>44835</v>
      </c>
      <c r="B1769" t="s">
        <v>88</v>
      </c>
      <c r="C1769" s="26">
        <v>3</v>
      </c>
      <c r="D1769" s="26">
        <v>1</v>
      </c>
      <c r="E1769" s="170">
        <v>2</v>
      </c>
    </row>
    <row r="1770" spans="1:5" x14ac:dyDescent="0.25">
      <c r="A1770" s="169">
        <v>44866</v>
      </c>
      <c r="B1770" t="s">
        <v>88</v>
      </c>
      <c r="C1770" s="26">
        <v>2</v>
      </c>
      <c r="D1770" s="26">
        <v>1</v>
      </c>
      <c r="E1770" s="170">
        <v>1</v>
      </c>
    </row>
    <row r="1771" spans="1:5" x14ac:dyDescent="0.25">
      <c r="A1771" s="169">
        <v>44896</v>
      </c>
      <c r="B1771" t="s">
        <v>88</v>
      </c>
      <c r="C1771" s="26">
        <v>3</v>
      </c>
      <c r="D1771" s="26">
        <v>1</v>
      </c>
      <c r="E1771" s="170">
        <v>1</v>
      </c>
    </row>
    <row r="1772" spans="1:5" x14ac:dyDescent="0.25">
      <c r="A1772" s="169">
        <v>44927</v>
      </c>
      <c r="B1772" t="s">
        <v>88</v>
      </c>
      <c r="C1772" s="26">
        <v>1</v>
      </c>
      <c r="D1772" s="26">
        <v>1</v>
      </c>
      <c r="E1772" s="170">
        <v>0</v>
      </c>
    </row>
    <row r="1773" spans="1:5" x14ac:dyDescent="0.25">
      <c r="A1773" s="169">
        <v>44958</v>
      </c>
      <c r="B1773" t="s">
        <v>88</v>
      </c>
      <c r="C1773" s="26">
        <v>0</v>
      </c>
      <c r="D1773" s="26">
        <v>1</v>
      </c>
      <c r="E1773" s="170">
        <v>1</v>
      </c>
    </row>
    <row r="1774" spans="1:5" x14ac:dyDescent="0.25">
      <c r="A1774" s="169">
        <v>44986</v>
      </c>
      <c r="B1774" t="s">
        <v>88</v>
      </c>
      <c r="C1774" s="26">
        <v>0</v>
      </c>
      <c r="D1774" s="26">
        <v>1</v>
      </c>
      <c r="E1774" s="170">
        <v>2</v>
      </c>
    </row>
    <row r="1775" spans="1:5" x14ac:dyDescent="0.25">
      <c r="A1775" s="169">
        <v>45017</v>
      </c>
      <c r="B1775" t="s">
        <v>88</v>
      </c>
      <c r="C1775" s="26">
        <v>1</v>
      </c>
      <c r="D1775" s="26">
        <v>1</v>
      </c>
      <c r="E1775" s="170">
        <v>4</v>
      </c>
    </row>
    <row r="1776" spans="1:5" x14ac:dyDescent="0.25">
      <c r="A1776" s="169">
        <v>45047</v>
      </c>
      <c r="B1776" t="s">
        <v>88</v>
      </c>
      <c r="C1776" s="26">
        <v>0</v>
      </c>
      <c r="D1776" s="26">
        <v>0</v>
      </c>
      <c r="E1776" s="170">
        <v>4</v>
      </c>
    </row>
    <row r="1777" spans="1:5" x14ac:dyDescent="0.25">
      <c r="A1777" s="169">
        <v>45078</v>
      </c>
      <c r="B1777" t="s">
        <v>88</v>
      </c>
      <c r="C1777" s="26">
        <v>0</v>
      </c>
      <c r="D1777" s="26">
        <v>0</v>
      </c>
      <c r="E1777" s="170">
        <v>3</v>
      </c>
    </row>
    <row r="1778" spans="1:5" x14ac:dyDescent="0.25">
      <c r="A1778" s="169">
        <v>45108</v>
      </c>
      <c r="B1778" t="s">
        <v>88</v>
      </c>
      <c r="C1778" s="26">
        <v>3</v>
      </c>
      <c r="D1778" s="26">
        <v>1</v>
      </c>
      <c r="E1778" s="170">
        <v>0</v>
      </c>
    </row>
    <row r="1779" spans="1:5" x14ac:dyDescent="0.25">
      <c r="A1779" s="169">
        <v>45139</v>
      </c>
      <c r="B1779" t="s">
        <v>88</v>
      </c>
      <c r="C1779" s="26">
        <v>0</v>
      </c>
      <c r="D1779" s="26">
        <v>1</v>
      </c>
      <c r="E1779" s="170">
        <v>0</v>
      </c>
    </row>
    <row r="1780" spans="1:5" x14ac:dyDescent="0.25">
      <c r="A1780" s="169">
        <v>45170</v>
      </c>
      <c r="B1780" t="s">
        <v>88</v>
      </c>
      <c r="C1780" s="26">
        <v>0</v>
      </c>
      <c r="D1780" s="26">
        <v>2</v>
      </c>
      <c r="E1780" s="170">
        <v>3</v>
      </c>
    </row>
    <row r="1781" spans="1:5" x14ac:dyDescent="0.25">
      <c r="A1781" s="169">
        <v>45200</v>
      </c>
      <c r="B1781" t="s">
        <v>88</v>
      </c>
      <c r="C1781" s="26">
        <v>0</v>
      </c>
      <c r="D1781" s="26">
        <v>2</v>
      </c>
      <c r="E1781" s="170">
        <v>0</v>
      </c>
    </row>
    <row r="1782" spans="1:5" x14ac:dyDescent="0.25">
      <c r="A1782" s="169">
        <v>45231</v>
      </c>
      <c r="B1782" t="s">
        <v>88</v>
      </c>
      <c r="C1782" s="26">
        <v>0</v>
      </c>
      <c r="D1782" s="26">
        <v>1</v>
      </c>
      <c r="E1782" s="170">
        <v>1</v>
      </c>
    </row>
    <row r="1783" spans="1:5" x14ac:dyDescent="0.25">
      <c r="A1783" s="169">
        <v>45261</v>
      </c>
      <c r="B1783" t="s">
        <v>88</v>
      </c>
      <c r="C1783" s="26">
        <v>1</v>
      </c>
      <c r="D1783" s="26">
        <v>1</v>
      </c>
      <c r="E1783" s="170">
        <v>0</v>
      </c>
    </row>
    <row r="1784" spans="1:5" x14ac:dyDescent="0.25">
      <c r="A1784" s="169">
        <v>45292</v>
      </c>
      <c r="B1784" t="s">
        <v>88</v>
      </c>
      <c r="C1784" s="26">
        <v>2</v>
      </c>
      <c r="D1784" s="26">
        <v>1</v>
      </c>
      <c r="E1784" s="170">
        <v>0</v>
      </c>
    </row>
    <row r="1785" spans="1:5" x14ac:dyDescent="0.25">
      <c r="A1785" s="169">
        <v>45323</v>
      </c>
      <c r="B1785" t="s">
        <v>88</v>
      </c>
      <c r="C1785" s="26">
        <v>3</v>
      </c>
      <c r="D1785" s="26">
        <v>1</v>
      </c>
      <c r="E1785" s="170">
        <v>2</v>
      </c>
    </row>
    <row r="1786" spans="1:5" x14ac:dyDescent="0.25">
      <c r="A1786" s="169">
        <v>45352</v>
      </c>
      <c r="B1786" t="s">
        <v>88</v>
      </c>
      <c r="C1786" s="26">
        <v>7</v>
      </c>
      <c r="D1786" s="26">
        <v>1</v>
      </c>
      <c r="E1786" s="170">
        <v>3</v>
      </c>
    </row>
    <row r="1787" spans="1:5" x14ac:dyDescent="0.25">
      <c r="A1787" s="169">
        <v>45383</v>
      </c>
      <c r="B1787" t="s">
        <v>88</v>
      </c>
      <c r="C1787" s="26">
        <v>0</v>
      </c>
      <c r="D1787" s="26">
        <v>1</v>
      </c>
      <c r="E1787" s="170">
        <v>1</v>
      </c>
    </row>
    <row r="1788" spans="1:5" x14ac:dyDescent="0.25">
      <c r="A1788" s="169">
        <v>45413</v>
      </c>
      <c r="B1788" t="s">
        <v>88</v>
      </c>
      <c r="C1788" s="26">
        <v>2</v>
      </c>
      <c r="D1788" s="26">
        <v>1</v>
      </c>
      <c r="E1788" s="170">
        <v>1</v>
      </c>
    </row>
    <row r="1789" spans="1:5" x14ac:dyDescent="0.25">
      <c r="A1789" s="169">
        <v>45444</v>
      </c>
      <c r="B1789" t="s">
        <v>88</v>
      </c>
      <c r="C1789" s="26">
        <v>2</v>
      </c>
      <c r="D1789" s="26">
        <v>1</v>
      </c>
      <c r="E1789" s="170">
        <v>0</v>
      </c>
    </row>
    <row r="1790" spans="1:5" x14ac:dyDescent="0.25">
      <c r="A1790" s="169">
        <v>45474</v>
      </c>
      <c r="B1790" t="s">
        <v>88</v>
      </c>
      <c r="C1790" s="26">
        <v>5</v>
      </c>
      <c r="D1790" s="26">
        <v>1</v>
      </c>
      <c r="E1790" s="170">
        <v>2</v>
      </c>
    </row>
    <row r="1791" spans="1:5" x14ac:dyDescent="0.25">
      <c r="A1791" s="169">
        <v>45505</v>
      </c>
      <c r="B1791" t="s">
        <v>88</v>
      </c>
      <c r="C1791" s="26">
        <v>4</v>
      </c>
      <c r="D1791" s="26">
        <v>1</v>
      </c>
      <c r="E1791" s="170">
        <v>0</v>
      </c>
    </row>
    <row r="1792" spans="1:5" x14ac:dyDescent="0.25">
      <c r="A1792" s="169">
        <v>45536</v>
      </c>
      <c r="B1792" t="s">
        <v>88</v>
      </c>
      <c r="C1792" s="26">
        <v>2</v>
      </c>
      <c r="D1792" s="26">
        <v>1</v>
      </c>
      <c r="E1792" s="170">
        <v>0</v>
      </c>
    </row>
    <row r="1793" spans="1:5" x14ac:dyDescent="0.25">
      <c r="A1793" s="169">
        <v>45566</v>
      </c>
      <c r="B1793" t="s">
        <v>88</v>
      </c>
      <c r="C1793" s="26">
        <v>2</v>
      </c>
      <c r="D1793" s="26">
        <v>1</v>
      </c>
      <c r="E1793" s="170">
        <v>1</v>
      </c>
    </row>
    <row r="1794" spans="1:5" x14ac:dyDescent="0.25">
      <c r="A1794" s="169">
        <v>45597</v>
      </c>
      <c r="B1794" t="s">
        <v>88</v>
      </c>
      <c r="C1794" s="26">
        <v>1</v>
      </c>
      <c r="D1794" s="26">
        <v>1</v>
      </c>
      <c r="E1794" s="170">
        <v>0</v>
      </c>
    </row>
    <row r="1795" spans="1:5" x14ac:dyDescent="0.25">
      <c r="A1795" s="169">
        <v>45627</v>
      </c>
      <c r="B1795" t="s">
        <v>88</v>
      </c>
      <c r="C1795" s="26">
        <v>0</v>
      </c>
      <c r="D1795" s="26">
        <v>1</v>
      </c>
      <c r="E1795" s="170">
        <v>1</v>
      </c>
    </row>
    <row r="1796" spans="1:5" x14ac:dyDescent="0.25">
      <c r="A1796" s="169">
        <v>45658</v>
      </c>
      <c r="B1796" t="s">
        <v>88</v>
      </c>
      <c r="C1796" s="26">
        <v>0</v>
      </c>
      <c r="D1796" s="26">
        <v>0</v>
      </c>
      <c r="E1796" s="170">
        <v>0</v>
      </c>
    </row>
    <row r="1797" spans="1:5" x14ac:dyDescent="0.25">
      <c r="A1797" s="169">
        <v>45689</v>
      </c>
      <c r="B1797" t="s">
        <v>88</v>
      </c>
      <c r="C1797" s="26">
        <v>0</v>
      </c>
      <c r="D1797" s="26">
        <v>0</v>
      </c>
      <c r="E1797" s="170">
        <v>0</v>
      </c>
    </row>
    <row r="1798" spans="1:5" x14ac:dyDescent="0.25">
      <c r="A1798" s="169">
        <v>45717</v>
      </c>
      <c r="B1798" t="s">
        <v>88</v>
      </c>
      <c r="C1798" s="26">
        <v>2</v>
      </c>
      <c r="D1798" s="26">
        <v>0</v>
      </c>
      <c r="E1798" s="170">
        <v>0</v>
      </c>
    </row>
    <row r="1799" spans="1:5" x14ac:dyDescent="0.25">
      <c r="A1799" s="169">
        <v>45748</v>
      </c>
      <c r="B1799" t="s">
        <v>88</v>
      </c>
      <c r="C1799" s="26">
        <v>0</v>
      </c>
      <c r="D1799" s="26">
        <v>0</v>
      </c>
      <c r="E1799" s="170">
        <v>0</v>
      </c>
    </row>
    <row r="1800" spans="1:5" x14ac:dyDescent="0.25">
      <c r="A1800" s="169">
        <v>45778</v>
      </c>
      <c r="B1800" t="s">
        <v>88</v>
      </c>
      <c r="C1800" s="26">
        <v>0</v>
      </c>
      <c r="D1800" s="26">
        <v>0</v>
      </c>
      <c r="E1800" s="170">
        <v>0</v>
      </c>
    </row>
    <row r="1801" spans="1:5" x14ac:dyDescent="0.25">
      <c r="A1801" s="169">
        <v>45809</v>
      </c>
      <c r="B1801" t="s">
        <v>88</v>
      </c>
      <c r="C1801" s="26">
        <v>0</v>
      </c>
      <c r="D1801" s="26">
        <v>0</v>
      </c>
      <c r="E1801" s="170">
        <v>0</v>
      </c>
    </row>
    <row r="1802" spans="1:5" x14ac:dyDescent="0.25">
      <c r="A1802" s="169">
        <v>43101</v>
      </c>
      <c r="B1802" t="s">
        <v>139</v>
      </c>
      <c r="C1802" s="26"/>
      <c r="D1802" s="26"/>
      <c r="E1802" s="170"/>
    </row>
    <row r="1803" spans="1:5" x14ac:dyDescent="0.25">
      <c r="A1803" s="169">
        <v>43132</v>
      </c>
      <c r="B1803" t="s">
        <v>139</v>
      </c>
      <c r="C1803" s="26"/>
      <c r="D1803" s="26"/>
      <c r="E1803" s="170"/>
    </row>
    <row r="1804" spans="1:5" x14ac:dyDescent="0.25">
      <c r="A1804" s="169">
        <v>43160</v>
      </c>
      <c r="B1804" t="s">
        <v>139</v>
      </c>
      <c r="C1804" s="26"/>
      <c r="D1804" s="26"/>
      <c r="E1804" s="170"/>
    </row>
    <row r="1805" spans="1:5" x14ac:dyDescent="0.25">
      <c r="A1805" s="169">
        <v>43191</v>
      </c>
      <c r="B1805" t="s">
        <v>139</v>
      </c>
      <c r="C1805" s="26"/>
      <c r="D1805" s="26"/>
      <c r="E1805" s="170"/>
    </row>
    <row r="1806" spans="1:5" x14ac:dyDescent="0.25">
      <c r="A1806" s="169">
        <v>43221</v>
      </c>
      <c r="B1806" t="s">
        <v>139</v>
      </c>
      <c r="C1806" s="26"/>
      <c r="D1806" s="26"/>
      <c r="E1806" s="170"/>
    </row>
    <row r="1807" spans="1:5" x14ac:dyDescent="0.25">
      <c r="A1807" s="169">
        <v>43252</v>
      </c>
      <c r="B1807" t="s">
        <v>139</v>
      </c>
      <c r="C1807" s="26"/>
      <c r="D1807" s="26"/>
      <c r="E1807" s="170"/>
    </row>
    <row r="1808" spans="1:5" x14ac:dyDescent="0.25">
      <c r="A1808" s="169">
        <v>43282</v>
      </c>
      <c r="B1808" t="s">
        <v>139</v>
      </c>
      <c r="C1808" s="26"/>
      <c r="D1808" s="26"/>
      <c r="E1808" s="170"/>
    </row>
    <row r="1809" spans="1:5" x14ac:dyDescent="0.25">
      <c r="A1809" s="169">
        <v>43313</v>
      </c>
      <c r="B1809" t="s">
        <v>139</v>
      </c>
      <c r="C1809" s="26"/>
      <c r="D1809" s="26"/>
      <c r="E1809" s="170"/>
    </row>
    <row r="1810" spans="1:5" x14ac:dyDescent="0.25">
      <c r="A1810" s="169">
        <v>43344</v>
      </c>
      <c r="B1810" t="s">
        <v>139</v>
      </c>
      <c r="C1810" s="26"/>
      <c r="D1810" s="26"/>
      <c r="E1810" s="170"/>
    </row>
    <row r="1811" spans="1:5" x14ac:dyDescent="0.25">
      <c r="A1811" s="169">
        <v>43374</v>
      </c>
      <c r="B1811" t="s">
        <v>139</v>
      </c>
      <c r="C1811" s="26"/>
      <c r="D1811" s="26"/>
      <c r="E1811" s="170"/>
    </row>
    <row r="1812" spans="1:5" x14ac:dyDescent="0.25">
      <c r="A1812" s="169">
        <v>43405</v>
      </c>
      <c r="B1812" t="s">
        <v>139</v>
      </c>
      <c r="C1812" s="26"/>
      <c r="D1812" s="26"/>
      <c r="E1812" s="170"/>
    </row>
    <row r="1813" spans="1:5" x14ac:dyDescent="0.25">
      <c r="A1813" s="169">
        <v>43435</v>
      </c>
      <c r="B1813" t="s">
        <v>139</v>
      </c>
      <c r="C1813" s="26"/>
      <c r="D1813" s="26"/>
      <c r="E1813" s="170"/>
    </row>
    <row r="1814" spans="1:5" x14ac:dyDescent="0.25">
      <c r="A1814" s="169">
        <v>43466</v>
      </c>
      <c r="B1814" t="s">
        <v>139</v>
      </c>
      <c r="C1814" s="26"/>
      <c r="D1814" s="26"/>
      <c r="E1814" s="170"/>
    </row>
    <row r="1815" spans="1:5" x14ac:dyDescent="0.25">
      <c r="A1815" s="169">
        <v>43497</v>
      </c>
      <c r="B1815" t="s">
        <v>139</v>
      </c>
      <c r="C1815" s="26"/>
      <c r="D1815" s="26"/>
      <c r="E1815" s="170"/>
    </row>
    <row r="1816" spans="1:5" x14ac:dyDescent="0.25">
      <c r="A1816" s="169">
        <v>43525</v>
      </c>
      <c r="B1816" t="s">
        <v>139</v>
      </c>
      <c r="C1816" s="26"/>
      <c r="D1816" s="26"/>
      <c r="E1816" s="170"/>
    </row>
    <row r="1817" spans="1:5" x14ac:dyDescent="0.25">
      <c r="A1817" s="169">
        <v>43556</v>
      </c>
      <c r="B1817" t="s">
        <v>139</v>
      </c>
      <c r="C1817" s="26"/>
      <c r="D1817" s="26"/>
      <c r="E1817" s="170"/>
    </row>
    <row r="1818" spans="1:5" x14ac:dyDescent="0.25">
      <c r="A1818" s="169">
        <v>43586</v>
      </c>
      <c r="B1818" t="s">
        <v>139</v>
      </c>
      <c r="C1818" s="26"/>
      <c r="D1818" s="26"/>
      <c r="E1818" s="170"/>
    </row>
    <row r="1819" spans="1:5" x14ac:dyDescent="0.25">
      <c r="A1819" s="169">
        <v>43617</v>
      </c>
      <c r="B1819" t="s">
        <v>139</v>
      </c>
      <c r="C1819" s="26"/>
      <c r="D1819" s="26"/>
      <c r="E1819" s="170"/>
    </row>
    <row r="1820" spans="1:5" x14ac:dyDescent="0.25">
      <c r="A1820" s="169">
        <v>43647</v>
      </c>
      <c r="B1820" t="s">
        <v>139</v>
      </c>
      <c r="C1820" s="26"/>
      <c r="D1820" s="26"/>
      <c r="E1820" s="170"/>
    </row>
    <row r="1821" spans="1:5" x14ac:dyDescent="0.25">
      <c r="A1821" s="169">
        <v>43678</v>
      </c>
      <c r="B1821" t="s">
        <v>139</v>
      </c>
      <c r="C1821" s="26"/>
      <c r="D1821" s="26"/>
      <c r="E1821" s="170"/>
    </row>
    <row r="1822" spans="1:5" x14ac:dyDescent="0.25">
      <c r="A1822" s="169">
        <v>43709</v>
      </c>
      <c r="B1822" t="s">
        <v>139</v>
      </c>
      <c r="C1822" s="26"/>
      <c r="D1822" s="26"/>
      <c r="E1822" s="170"/>
    </row>
    <row r="1823" spans="1:5" x14ac:dyDescent="0.25">
      <c r="A1823" s="169">
        <v>43739</v>
      </c>
      <c r="B1823" t="s">
        <v>139</v>
      </c>
      <c r="C1823" s="26"/>
      <c r="D1823" s="26"/>
      <c r="E1823" s="170"/>
    </row>
    <row r="1824" spans="1:5" x14ac:dyDescent="0.25">
      <c r="A1824" s="169">
        <v>43770</v>
      </c>
      <c r="B1824" t="s">
        <v>139</v>
      </c>
      <c r="C1824" s="26"/>
      <c r="D1824" s="26"/>
      <c r="E1824" s="170"/>
    </row>
    <row r="1825" spans="1:5" x14ac:dyDescent="0.25">
      <c r="A1825" s="169">
        <v>43800</v>
      </c>
      <c r="B1825" t="s">
        <v>139</v>
      </c>
      <c r="C1825" s="26"/>
      <c r="D1825" s="26"/>
      <c r="E1825" s="170"/>
    </row>
    <row r="1826" spans="1:5" x14ac:dyDescent="0.25">
      <c r="A1826" s="169">
        <v>43831</v>
      </c>
      <c r="B1826" t="s">
        <v>139</v>
      </c>
      <c r="C1826" s="26"/>
      <c r="D1826" s="26"/>
      <c r="E1826" s="170"/>
    </row>
    <row r="1827" spans="1:5" x14ac:dyDescent="0.25">
      <c r="A1827" s="169">
        <v>43862</v>
      </c>
      <c r="B1827" t="s">
        <v>139</v>
      </c>
      <c r="C1827" s="26"/>
      <c r="D1827" s="26"/>
      <c r="E1827" s="170"/>
    </row>
    <row r="1828" spans="1:5" x14ac:dyDescent="0.25">
      <c r="A1828" s="169">
        <v>43891</v>
      </c>
      <c r="B1828" t="s">
        <v>139</v>
      </c>
      <c r="C1828" s="26"/>
      <c r="D1828" s="26"/>
      <c r="E1828" s="170"/>
    </row>
    <row r="1829" spans="1:5" x14ac:dyDescent="0.25">
      <c r="A1829" s="169">
        <v>43922</v>
      </c>
      <c r="B1829" t="s">
        <v>139</v>
      </c>
      <c r="C1829" s="26"/>
      <c r="D1829" s="26"/>
      <c r="E1829" s="170"/>
    </row>
    <row r="1830" spans="1:5" x14ac:dyDescent="0.25">
      <c r="A1830" s="169">
        <v>43952</v>
      </c>
      <c r="B1830" t="s">
        <v>139</v>
      </c>
      <c r="C1830" s="26"/>
      <c r="D1830" s="26"/>
      <c r="E1830" s="170"/>
    </row>
    <row r="1831" spans="1:5" x14ac:dyDescent="0.25">
      <c r="A1831" s="169">
        <v>43983</v>
      </c>
      <c r="B1831" t="s">
        <v>139</v>
      </c>
      <c r="C1831" s="26"/>
      <c r="D1831" s="26"/>
      <c r="E1831" s="170"/>
    </row>
    <row r="1832" spans="1:5" x14ac:dyDescent="0.25">
      <c r="A1832" s="169">
        <v>44013</v>
      </c>
      <c r="B1832" t="s">
        <v>139</v>
      </c>
      <c r="C1832" s="26"/>
      <c r="D1832" s="26"/>
      <c r="E1832" s="170"/>
    </row>
    <row r="1833" spans="1:5" x14ac:dyDescent="0.25">
      <c r="A1833" s="169">
        <v>44044</v>
      </c>
      <c r="B1833" t="s">
        <v>139</v>
      </c>
      <c r="C1833" s="26"/>
      <c r="D1833" s="26"/>
      <c r="E1833" s="170"/>
    </row>
    <row r="1834" spans="1:5" x14ac:dyDescent="0.25">
      <c r="A1834" s="169">
        <v>44075</v>
      </c>
      <c r="B1834" t="s">
        <v>139</v>
      </c>
      <c r="C1834" s="26"/>
      <c r="D1834" s="26"/>
      <c r="E1834" s="170"/>
    </row>
    <row r="1835" spans="1:5" x14ac:dyDescent="0.25">
      <c r="A1835" s="169">
        <v>44105</v>
      </c>
      <c r="B1835" t="s">
        <v>139</v>
      </c>
      <c r="C1835" s="26"/>
      <c r="D1835" s="26"/>
      <c r="E1835" s="170"/>
    </row>
    <row r="1836" spans="1:5" x14ac:dyDescent="0.25">
      <c r="A1836" s="169">
        <v>44136</v>
      </c>
      <c r="B1836" t="s">
        <v>139</v>
      </c>
      <c r="C1836" s="26"/>
      <c r="D1836" s="26"/>
      <c r="E1836" s="170"/>
    </row>
    <row r="1837" spans="1:5" x14ac:dyDescent="0.25">
      <c r="A1837" s="169">
        <v>44166</v>
      </c>
      <c r="B1837" t="s">
        <v>139</v>
      </c>
      <c r="C1837" s="26"/>
      <c r="D1837" s="26"/>
      <c r="E1837" s="170"/>
    </row>
    <row r="1838" spans="1:5" x14ac:dyDescent="0.25">
      <c r="A1838" s="169">
        <v>44197</v>
      </c>
      <c r="B1838" t="s">
        <v>139</v>
      </c>
      <c r="C1838" s="26"/>
      <c r="D1838" s="26"/>
      <c r="E1838" s="170"/>
    </row>
    <row r="1839" spans="1:5" x14ac:dyDescent="0.25">
      <c r="A1839" s="169">
        <v>44228</v>
      </c>
      <c r="B1839" t="s">
        <v>139</v>
      </c>
      <c r="C1839" s="26"/>
      <c r="D1839" s="26"/>
      <c r="E1839" s="170"/>
    </row>
    <row r="1840" spans="1:5" x14ac:dyDescent="0.25">
      <c r="A1840" s="169">
        <v>44256</v>
      </c>
      <c r="B1840" t="s">
        <v>139</v>
      </c>
      <c r="C1840" s="26"/>
      <c r="D1840" s="26"/>
      <c r="E1840" s="170"/>
    </row>
    <row r="1841" spans="1:5" x14ac:dyDescent="0.25">
      <c r="A1841" s="169">
        <v>44287</v>
      </c>
      <c r="B1841" t="s">
        <v>139</v>
      </c>
      <c r="C1841" s="26"/>
      <c r="D1841" s="26"/>
      <c r="E1841" s="170"/>
    </row>
    <row r="1842" spans="1:5" x14ac:dyDescent="0.25">
      <c r="A1842" s="169">
        <v>44317</v>
      </c>
      <c r="B1842" t="s">
        <v>139</v>
      </c>
      <c r="C1842" s="26"/>
      <c r="D1842" s="26"/>
      <c r="E1842" s="170"/>
    </row>
    <row r="1843" spans="1:5" x14ac:dyDescent="0.25">
      <c r="A1843" s="169">
        <v>44348</v>
      </c>
      <c r="B1843" t="s">
        <v>139</v>
      </c>
      <c r="C1843" s="26"/>
      <c r="D1843" s="26"/>
      <c r="E1843" s="170"/>
    </row>
    <row r="1844" spans="1:5" x14ac:dyDescent="0.25">
      <c r="A1844" s="169">
        <v>44378</v>
      </c>
      <c r="B1844" t="s">
        <v>139</v>
      </c>
      <c r="C1844" s="26"/>
      <c r="D1844" s="26"/>
      <c r="E1844" s="170"/>
    </row>
    <row r="1845" spans="1:5" x14ac:dyDescent="0.25">
      <c r="A1845" s="169">
        <v>44409</v>
      </c>
      <c r="B1845" t="s">
        <v>139</v>
      </c>
      <c r="C1845" s="26"/>
      <c r="D1845" s="26"/>
      <c r="E1845" s="170"/>
    </row>
    <row r="1846" spans="1:5" x14ac:dyDescent="0.25">
      <c r="A1846" s="169">
        <v>44440</v>
      </c>
      <c r="B1846" t="s">
        <v>139</v>
      </c>
      <c r="C1846" s="26">
        <v>7</v>
      </c>
      <c r="D1846" s="26">
        <v>6</v>
      </c>
      <c r="E1846" s="170">
        <v>0</v>
      </c>
    </row>
    <row r="1847" spans="1:5" x14ac:dyDescent="0.25">
      <c r="A1847" s="169">
        <v>44470</v>
      </c>
      <c r="B1847" t="s">
        <v>139</v>
      </c>
      <c r="C1847" s="26">
        <v>14</v>
      </c>
      <c r="D1847" s="26">
        <v>6</v>
      </c>
      <c r="E1847" s="170">
        <v>0</v>
      </c>
    </row>
    <row r="1848" spans="1:5" x14ac:dyDescent="0.25">
      <c r="A1848" s="169">
        <v>44501</v>
      </c>
      <c r="B1848" t="s">
        <v>139</v>
      </c>
      <c r="C1848" s="26">
        <v>3</v>
      </c>
      <c r="D1848" s="26">
        <v>6</v>
      </c>
      <c r="E1848" s="170">
        <v>0</v>
      </c>
    </row>
    <row r="1849" spans="1:5" x14ac:dyDescent="0.25">
      <c r="A1849" s="169">
        <v>44531</v>
      </c>
      <c r="B1849" t="s">
        <v>139</v>
      </c>
      <c r="C1849" s="26">
        <v>4</v>
      </c>
      <c r="D1849" s="26">
        <v>6</v>
      </c>
      <c r="E1849" s="170">
        <v>0</v>
      </c>
    </row>
    <row r="1850" spans="1:5" x14ac:dyDescent="0.25">
      <c r="A1850" s="169">
        <v>44562</v>
      </c>
      <c r="B1850" t="s">
        <v>139</v>
      </c>
      <c r="C1850" s="26">
        <v>3</v>
      </c>
      <c r="D1850" s="26">
        <v>6</v>
      </c>
      <c r="E1850" s="170">
        <v>1</v>
      </c>
    </row>
    <row r="1851" spans="1:5" x14ac:dyDescent="0.25">
      <c r="A1851" s="169">
        <v>44593</v>
      </c>
      <c r="B1851" t="s">
        <v>139</v>
      </c>
      <c r="C1851" s="26">
        <v>5</v>
      </c>
      <c r="D1851" s="26">
        <v>6</v>
      </c>
      <c r="E1851" s="170">
        <v>0</v>
      </c>
    </row>
    <row r="1852" spans="1:5" x14ac:dyDescent="0.25">
      <c r="A1852" s="169">
        <v>44621</v>
      </c>
      <c r="B1852" t="s">
        <v>139</v>
      </c>
      <c r="C1852" s="26">
        <v>6</v>
      </c>
      <c r="D1852" s="26">
        <v>4</v>
      </c>
      <c r="E1852" s="170">
        <v>0</v>
      </c>
    </row>
    <row r="1853" spans="1:5" x14ac:dyDescent="0.25">
      <c r="A1853" s="169">
        <v>44652</v>
      </c>
      <c r="B1853" t="s">
        <v>139</v>
      </c>
      <c r="C1853" s="26">
        <v>4</v>
      </c>
      <c r="D1853" s="26">
        <v>4</v>
      </c>
      <c r="E1853" s="170">
        <v>1</v>
      </c>
    </row>
    <row r="1854" spans="1:5" x14ac:dyDescent="0.25">
      <c r="A1854" s="169">
        <v>44682</v>
      </c>
      <c r="B1854" t="s">
        <v>139</v>
      </c>
      <c r="C1854" s="26">
        <v>4</v>
      </c>
      <c r="D1854" s="26">
        <v>4</v>
      </c>
      <c r="E1854" s="170">
        <v>0</v>
      </c>
    </row>
    <row r="1855" spans="1:5" x14ac:dyDescent="0.25">
      <c r="A1855" s="169">
        <v>44713</v>
      </c>
      <c r="B1855" t="s">
        <v>139</v>
      </c>
      <c r="C1855" s="26">
        <v>0</v>
      </c>
      <c r="D1855" s="26">
        <v>0</v>
      </c>
      <c r="E1855" s="170">
        <v>0</v>
      </c>
    </row>
    <row r="1856" spans="1:5" x14ac:dyDescent="0.25">
      <c r="A1856" s="169">
        <v>44743</v>
      </c>
      <c r="B1856" t="s">
        <v>139</v>
      </c>
      <c r="C1856" s="26">
        <v>1</v>
      </c>
      <c r="D1856" s="26">
        <v>1</v>
      </c>
      <c r="E1856" s="170">
        <v>0</v>
      </c>
    </row>
    <row r="1857" spans="1:5" x14ac:dyDescent="0.25">
      <c r="A1857" s="169">
        <v>44774</v>
      </c>
      <c r="B1857" t="s">
        <v>139</v>
      </c>
      <c r="C1857" s="26">
        <v>2</v>
      </c>
      <c r="D1857" s="26">
        <v>1</v>
      </c>
      <c r="E1857" s="170">
        <v>1</v>
      </c>
    </row>
    <row r="1858" spans="1:5" x14ac:dyDescent="0.25">
      <c r="A1858" s="169">
        <v>44805</v>
      </c>
      <c r="B1858" t="s">
        <v>139</v>
      </c>
      <c r="C1858" s="26">
        <v>4</v>
      </c>
      <c r="D1858" s="26">
        <v>2</v>
      </c>
      <c r="E1858" s="170">
        <v>2</v>
      </c>
    </row>
    <row r="1859" spans="1:5" x14ac:dyDescent="0.25">
      <c r="A1859" s="169">
        <v>44835</v>
      </c>
      <c r="B1859" t="s">
        <v>139</v>
      </c>
      <c r="C1859" s="26">
        <v>2</v>
      </c>
      <c r="D1859" s="26">
        <v>2</v>
      </c>
      <c r="E1859" s="170">
        <v>1</v>
      </c>
    </row>
    <row r="1860" spans="1:5" x14ac:dyDescent="0.25">
      <c r="A1860" s="169">
        <v>44866</v>
      </c>
      <c r="B1860" t="s">
        <v>139</v>
      </c>
      <c r="C1860" s="26">
        <v>4</v>
      </c>
      <c r="D1860" s="26">
        <v>2</v>
      </c>
      <c r="E1860" s="170">
        <v>1</v>
      </c>
    </row>
    <row r="1861" spans="1:5" x14ac:dyDescent="0.25">
      <c r="A1861" s="169">
        <v>44896</v>
      </c>
      <c r="B1861" t="s">
        <v>139</v>
      </c>
      <c r="C1861" s="26">
        <v>2</v>
      </c>
      <c r="D1861" s="26">
        <v>2</v>
      </c>
      <c r="E1861" s="170">
        <v>0</v>
      </c>
    </row>
    <row r="1862" spans="1:5" x14ac:dyDescent="0.25">
      <c r="A1862" s="169">
        <v>44927</v>
      </c>
      <c r="B1862" t="s">
        <v>139</v>
      </c>
      <c r="C1862" s="26">
        <v>4</v>
      </c>
      <c r="D1862" s="26">
        <v>2</v>
      </c>
      <c r="E1862" s="170">
        <v>0</v>
      </c>
    </row>
    <row r="1863" spans="1:5" x14ac:dyDescent="0.25">
      <c r="A1863" s="169">
        <v>44958</v>
      </c>
      <c r="B1863" t="s">
        <v>139</v>
      </c>
      <c r="C1863" s="26">
        <v>1</v>
      </c>
      <c r="D1863" s="26">
        <v>2</v>
      </c>
      <c r="E1863" s="170">
        <v>0</v>
      </c>
    </row>
    <row r="1864" spans="1:5" x14ac:dyDescent="0.25">
      <c r="A1864" s="169">
        <v>44986</v>
      </c>
      <c r="B1864" t="s">
        <v>139</v>
      </c>
      <c r="C1864" s="26">
        <v>3</v>
      </c>
      <c r="D1864" s="26">
        <v>3</v>
      </c>
      <c r="E1864" s="170">
        <v>0</v>
      </c>
    </row>
    <row r="1865" spans="1:5" x14ac:dyDescent="0.25">
      <c r="A1865" s="169">
        <v>45017</v>
      </c>
      <c r="B1865" t="s">
        <v>139</v>
      </c>
      <c r="C1865" s="26">
        <v>1</v>
      </c>
      <c r="D1865" s="26">
        <v>2</v>
      </c>
      <c r="E1865" s="170">
        <v>0</v>
      </c>
    </row>
    <row r="1866" spans="1:5" x14ac:dyDescent="0.25">
      <c r="A1866" s="169">
        <v>45047</v>
      </c>
      <c r="B1866" t="s">
        <v>139</v>
      </c>
      <c r="C1866" s="26">
        <v>1</v>
      </c>
      <c r="D1866" s="26">
        <v>1</v>
      </c>
      <c r="E1866" s="170">
        <v>0</v>
      </c>
    </row>
    <row r="1867" spans="1:5" x14ac:dyDescent="0.25">
      <c r="A1867" s="169">
        <v>45078</v>
      </c>
      <c r="B1867" t="s">
        <v>139</v>
      </c>
      <c r="C1867" s="26">
        <v>1</v>
      </c>
      <c r="D1867" s="26">
        <v>1</v>
      </c>
      <c r="E1867" s="170">
        <v>0</v>
      </c>
    </row>
    <row r="1868" spans="1:5" x14ac:dyDescent="0.25">
      <c r="A1868" s="169">
        <v>45108</v>
      </c>
      <c r="B1868" t="s">
        <v>139</v>
      </c>
      <c r="C1868" s="26">
        <v>2</v>
      </c>
      <c r="D1868" s="26">
        <v>1</v>
      </c>
      <c r="E1868" s="170">
        <v>0</v>
      </c>
    </row>
    <row r="1869" spans="1:5" x14ac:dyDescent="0.25">
      <c r="A1869" s="169">
        <v>45139</v>
      </c>
      <c r="B1869" t="s">
        <v>139</v>
      </c>
      <c r="C1869" s="26">
        <v>0</v>
      </c>
      <c r="D1869" s="26">
        <v>1</v>
      </c>
      <c r="E1869" s="170">
        <v>0</v>
      </c>
    </row>
    <row r="1870" spans="1:5" x14ac:dyDescent="0.25">
      <c r="A1870" s="169">
        <v>45170</v>
      </c>
      <c r="B1870" t="s">
        <v>139</v>
      </c>
      <c r="C1870" s="26">
        <v>6</v>
      </c>
      <c r="D1870" s="26">
        <v>2</v>
      </c>
      <c r="E1870" s="170">
        <v>0</v>
      </c>
    </row>
    <row r="1871" spans="1:5" x14ac:dyDescent="0.25">
      <c r="A1871" s="169">
        <v>45200</v>
      </c>
      <c r="B1871" t="s">
        <v>139</v>
      </c>
      <c r="C1871" s="26">
        <v>1</v>
      </c>
      <c r="D1871" s="26">
        <v>2</v>
      </c>
      <c r="E1871" s="170">
        <v>0</v>
      </c>
    </row>
    <row r="1872" spans="1:5" x14ac:dyDescent="0.25">
      <c r="A1872" s="169">
        <v>45231</v>
      </c>
      <c r="B1872" t="s">
        <v>139</v>
      </c>
      <c r="C1872" s="26">
        <v>0</v>
      </c>
      <c r="D1872" s="26">
        <v>1</v>
      </c>
      <c r="E1872" s="170">
        <v>0</v>
      </c>
    </row>
    <row r="1873" spans="1:5" x14ac:dyDescent="0.25">
      <c r="A1873" s="169">
        <v>45261</v>
      </c>
      <c r="B1873" t="s">
        <v>139</v>
      </c>
      <c r="C1873" s="26">
        <v>0</v>
      </c>
      <c r="D1873" s="26">
        <v>1</v>
      </c>
      <c r="E1873" s="170">
        <v>0</v>
      </c>
    </row>
    <row r="1874" spans="1:5" x14ac:dyDescent="0.25">
      <c r="A1874" s="169">
        <v>45292</v>
      </c>
      <c r="B1874" t="s">
        <v>139</v>
      </c>
      <c r="C1874" s="26">
        <v>0</v>
      </c>
      <c r="D1874" s="26">
        <v>1</v>
      </c>
      <c r="E1874" s="170">
        <v>0</v>
      </c>
    </row>
    <row r="1875" spans="1:5" x14ac:dyDescent="0.25">
      <c r="A1875" s="169">
        <v>45323</v>
      </c>
      <c r="B1875" t="s">
        <v>139</v>
      </c>
      <c r="C1875" s="26">
        <v>1</v>
      </c>
      <c r="D1875" s="26">
        <v>1</v>
      </c>
      <c r="E1875" s="170">
        <v>0</v>
      </c>
    </row>
    <row r="1876" spans="1:5" x14ac:dyDescent="0.25">
      <c r="A1876" s="169">
        <v>45352</v>
      </c>
      <c r="B1876" t="s">
        <v>139</v>
      </c>
      <c r="C1876" s="26">
        <v>0</v>
      </c>
      <c r="D1876" s="26">
        <v>2</v>
      </c>
      <c r="E1876" s="170">
        <v>0</v>
      </c>
    </row>
    <row r="1877" spans="1:5" x14ac:dyDescent="0.25">
      <c r="A1877" s="169">
        <v>45383</v>
      </c>
      <c r="B1877" t="s">
        <v>139</v>
      </c>
      <c r="C1877" s="26">
        <v>0</v>
      </c>
      <c r="D1877" s="26">
        <v>2</v>
      </c>
      <c r="E1877" s="170">
        <v>0</v>
      </c>
    </row>
    <row r="1878" spans="1:5" x14ac:dyDescent="0.25">
      <c r="A1878" s="169">
        <v>45413</v>
      </c>
      <c r="B1878" t="s">
        <v>139</v>
      </c>
      <c r="C1878" s="26">
        <v>0</v>
      </c>
      <c r="D1878" s="26">
        <v>1</v>
      </c>
      <c r="E1878" s="170">
        <v>0</v>
      </c>
    </row>
    <row r="1879" spans="1:5" x14ac:dyDescent="0.25">
      <c r="A1879" s="169">
        <v>45444</v>
      </c>
      <c r="B1879" t="s">
        <v>139</v>
      </c>
      <c r="C1879" s="26">
        <v>1</v>
      </c>
      <c r="D1879" s="26">
        <v>1</v>
      </c>
      <c r="E1879" s="170">
        <v>0</v>
      </c>
    </row>
    <row r="1880" spans="1:5" x14ac:dyDescent="0.25">
      <c r="A1880" s="169">
        <v>45474</v>
      </c>
      <c r="B1880" t="s">
        <v>139</v>
      </c>
      <c r="C1880" s="26">
        <v>0</v>
      </c>
      <c r="D1880" s="26">
        <v>1</v>
      </c>
      <c r="E1880" s="170">
        <v>0</v>
      </c>
    </row>
    <row r="1881" spans="1:5" x14ac:dyDescent="0.25">
      <c r="A1881" s="169">
        <v>45505</v>
      </c>
      <c r="B1881" t="s">
        <v>139</v>
      </c>
      <c r="C1881" s="26">
        <v>0</v>
      </c>
      <c r="D1881" s="26">
        <v>0</v>
      </c>
      <c r="E1881" s="170">
        <v>1</v>
      </c>
    </row>
    <row r="1882" spans="1:5" x14ac:dyDescent="0.25">
      <c r="A1882" s="169">
        <v>45536</v>
      </c>
      <c r="B1882" t="s">
        <v>139</v>
      </c>
      <c r="C1882" s="26">
        <v>0</v>
      </c>
      <c r="D1882" s="26">
        <v>0</v>
      </c>
      <c r="E1882" s="170">
        <v>0</v>
      </c>
    </row>
    <row r="1883" spans="1:5" x14ac:dyDescent="0.25">
      <c r="A1883" s="169">
        <v>45566</v>
      </c>
      <c r="B1883" t="s">
        <v>139</v>
      </c>
      <c r="C1883" s="26">
        <v>0</v>
      </c>
      <c r="D1883" s="26">
        <v>0</v>
      </c>
      <c r="E1883" s="170">
        <v>0</v>
      </c>
    </row>
    <row r="1884" spans="1:5" x14ac:dyDescent="0.25">
      <c r="A1884" s="169">
        <v>45597</v>
      </c>
      <c r="B1884" t="s">
        <v>139</v>
      </c>
      <c r="C1884" s="26">
        <v>0</v>
      </c>
      <c r="D1884" s="26">
        <v>0</v>
      </c>
      <c r="E1884" s="170">
        <v>0</v>
      </c>
    </row>
    <row r="1885" spans="1:5" x14ac:dyDescent="0.25">
      <c r="A1885" s="169">
        <v>45627</v>
      </c>
      <c r="B1885" t="s">
        <v>139</v>
      </c>
      <c r="C1885" s="26">
        <v>1</v>
      </c>
      <c r="D1885" s="26">
        <v>0</v>
      </c>
      <c r="E1885" s="170">
        <v>1</v>
      </c>
    </row>
    <row r="1886" spans="1:5" x14ac:dyDescent="0.25">
      <c r="A1886" s="169">
        <v>45658</v>
      </c>
      <c r="B1886" t="s">
        <v>139</v>
      </c>
      <c r="C1886" s="26">
        <v>0</v>
      </c>
      <c r="D1886" s="26">
        <v>0</v>
      </c>
      <c r="E1886" s="170">
        <v>0</v>
      </c>
    </row>
    <row r="1887" spans="1:5" x14ac:dyDescent="0.25">
      <c r="A1887" s="169">
        <v>45689</v>
      </c>
      <c r="B1887" t="s">
        <v>139</v>
      </c>
      <c r="C1887" s="26">
        <v>1</v>
      </c>
      <c r="D1887" s="26">
        <v>0</v>
      </c>
      <c r="E1887" s="170">
        <v>0</v>
      </c>
    </row>
    <row r="1888" spans="1:5" x14ac:dyDescent="0.25">
      <c r="A1888" s="169">
        <v>45717</v>
      </c>
      <c r="B1888" t="s">
        <v>139</v>
      </c>
      <c r="C1888" s="26">
        <v>0</v>
      </c>
      <c r="D1888" s="26">
        <v>0</v>
      </c>
      <c r="E1888" s="170">
        <v>0</v>
      </c>
    </row>
    <row r="1889" spans="1:5" x14ac:dyDescent="0.25">
      <c r="A1889" s="169">
        <v>45748</v>
      </c>
      <c r="B1889" t="s">
        <v>139</v>
      </c>
      <c r="C1889" s="26">
        <v>1</v>
      </c>
      <c r="D1889" s="26">
        <v>0</v>
      </c>
      <c r="E1889" s="170">
        <v>0</v>
      </c>
    </row>
    <row r="1890" spans="1:5" x14ac:dyDescent="0.25">
      <c r="A1890" s="169">
        <v>45778</v>
      </c>
      <c r="B1890" t="s">
        <v>139</v>
      </c>
      <c r="C1890" s="26">
        <v>0</v>
      </c>
      <c r="D1890" s="26">
        <v>0</v>
      </c>
      <c r="E1890" s="170">
        <v>0</v>
      </c>
    </row>
    <row r="1891" spans="1:5" x14ac:dyDescent="0.25">
      <c r="A1891" s="169">
        <v>45809</v>
      </c>
      <c r="B1891" t="s">
        <v>139</v>
      </c>
      <c r="C1891" s="26">
        <v>1</v>
      </c>
      <c r="D1891" s="26">
        <v>0</v>
      </c>
      <c r="E1891" s="170">
        <v>0</v>
      </c>
    </row>
    <row r="1892" spans="1:5" x14ac:dyDescent="0.25">
      <c r="A1892" s="169">
        <v>43101</v>
      </c>
      <c r="B1892" t="s">
        <v>140</v>
      </c>
      <c r="C1892" s="26"/>
      <c r="D1892" s="26"/>
      <c r="E1892" s="170"/>
    </row>
    <row r="1893" spans="1:5" x14ac:dyDescent="0.25">
      <c r="A1893" s="169">
        <v>43132</v>
      </c>
      <c r="B1893" t="s">
        <v>140</v>
      </c>
      <c r="C1893" s="26"/>
      <c r="D1893" s="26"/>
      <c r="E1893" s="170"/>
    </row>
    <row r="1894" spans="1:5" x14ac:dyDescent="0.25">
      <c r="A1894" s="169">
        <v>43160</v>
      </c>
      <c r="B1894" t="s">
        <v>140</v>
      </c>
      <c r="C1894" s="26"/>
      <c r="D1894" s="26"/>
      <c r="E1894" s="170"/>
    </row>
    <row r="1895" spans="1:5" x14ac:dyDescent="0.25">
      <c r="A1895" s="169">
        <v>43191</v>
      </c>
      <c r="B1895" t="s">
        <v>140</v>
      </c>
      <c r="C1895" s="26"/>
      <c r="D1895" s="26"/>
      <c r="E1895" s="170"/>
    </row>
    <row r="1896" spans="1:5" x14ac:dyDescent="0.25">
      <c r="A1896" s="169">
        <v>43221</v>
      </c>
      <c r="B1896" t="s">
        <v>140</v>
      </c>
      <c r="C1896" s="26"/>
      <c r="D1896" s="26"/>
      <c r="E1896" s="170"/>
    </row>
    <row r="1897" spans="1:5" x14ac:dyDescent="0.25">
      <c r="A1897" s="169">
        <v>43252</v>
      </c>
      <c r="B1897" t="s">
        <v>140</v>
      </c>
      <c r="C1897" s="26"/>
      <c r="D1897" s="26"/>
      <c r="E1897" s="170"/>
    </row>
    <row r="1898" spans="1:5" x14ac:dyDescent="0.25">
      <c r="A1898" s="169">
        <v>43282</v>
      </c>
      <c r="B1898" t="s">
        <v>140</v>
      </c>
      <c r="C1898" s="26"/>
      <c r="D1898" s="26"/>
      <c r="E1898" s="170"/>
    </row>
    <row r="1899" spans="1:5" x14ac:dyDescent="0.25">
      <c r="A1899" s="169">
        <v>43313</v>
      </c>
      <c r="B1899" t="s">
        <v>140</v>
      </c>
      <c r="C1899" s="26"/>
      <c r="D1899" s="26"/>
      <c r="E1899" s="170"/>
    </row>
    <row r="1900" spans="1:5" x14ac:dyDescent="0.25">
      <c r="A1900" s="169">
        <v>43344</v>
      </c>
      <c r="B1900" t="s">
        <v>140</v>
      </c>
      <c r="C1900" s="26"/>
      <c r="D1900" s="26"/>
      <c r="E1900" s="170"/>
    </row>
    <row r="1901" spans="1:5" x14ac:dyDescent="0.25">
      <c r="A1901" s="169">
        <v>43374</v>
      </c>
      <c r="B1901" t="s">
        <v>140</v>
      </c>
      <c r="C1901" s="26"/>
      <c r="D1901" s="26"/>
      <c r="E1901" s="170"/>
    </row>
    <row r="1902" spans="1:5" x14ac:dyDescent="0.25">
      <c r="A1902" s="169">
        <v>43405</v>
      </c>
      <c r="B1902" t="s">
        <v>140</v>
      </c>
      <c r="C1902" s="26"/>
      <c r="D1902" s="26"/>
      <c r="E1902" s="170"/>
    </row>
    <row r="1903" spans="1:5" x14ac:dyDescent="0.25">
      <c r="A1903" s="169">
        <v>43435</v>
      </c>
      <c r="B1903" t="s">
        <v>140</v>
      </c>
      <c r="C1903" s="26"/>
      <c r="D1903" s="26"/>
      <c r="E1903" s="170"/>
    </row>
    <row r="1904" spans="1:5" x14ac:dyDescent="0.25">
      <c r="A1904" s="169">
        <v>43466</v>
      </c>
      <c r="B1904" t="s">
        <v>140</v>
      </c>
      <c r="C1904" s="26"/>
      <c r="D1904" s="26"/>
      <c r="E1904" s="170"/>
    </row>
    <row r="1905" spans="1:5" x14ac:dyDescent="0.25">
      <c r="A1905" s="169">
        <v>43497</v>
      </c>
      <c r="B1905" t="s">
        <v>140</v>
      </c>
      <c r="C1905" s="26"/>
      <c r="D1905" s="26"/>
      <c r="E1905" s="170"/>
    </row>
    <row r="1906" spans="1:5" x14ac:dyDescent="0.25">
      <c r="A1906" s="169">
        <v>43525</v>
      </c>
      <c r="B1906" t="s">
        <v>140</v>
      </c>
      <c r="C1906" s="26"/>
      <c r="D1906" s="26"/>
      <c r="E1906" s="170"/>
    </row>
    <row r="1907" spans="1:5" x14ac:dyDescent="0.25">
      <c r="A1907" s="169">
        <v>43556</v>
      </c>
      <c r="B1907" t="s">
        <v>140</v>
      </c>
      <c r="C1907" s="26"/>
      <c r="D1907" s="26"/>
      <c r="E1907" s="170"/>
    </row>
    <row r="1908" spans="1:5" x14ac:dyDescent="0.25">
      <c r="A1908" s="169">
        <v>43586</v>
      </c>
      <c r="B1908" t="s">
        <v>140</v>
      </c>
      <c r="C1908" s="26"/>
      <c r="D1908" s="26"/>
      <c r="E1908" s="170"/>
    </row>
    <row r="1909" spans="1:5" x14ac:dyDescent="0.25">
      <c r="A1909" s="169">
        <v>43617</v>
      </c>
      <c r="B1909" t="s">
        <v>140</v>
      </c>
      <c r="C1909" s="26"/>
      <c r="D1909" s="26"/>
      <c r="E1909" s="170"/>
    </row>
    <row r="1910" spans="1:5" x14ac:dyDescent="0.25">
      <c r="A1910" s="169">
        <v>43647</v>
      </c>
      <c r="B1910" t="s">
        <v>140</v>
      </c>
      <c r="C1910" s="26"/>
      <c r="D1910" s="26"/>
      <c r="E1910" s="170"/>
    </row>
    <row r="1911" spans="1:5" x14ac:dyDescent="0.25">
      <c r="A1911" s="169">
        <v>43678</v>
      </c>
      <c r="B1911" t="s">
        <v>140</v>
      </c>
      <c r="C1911" s="26"/>
      <c r="D1911" s="26"/>
      <c r="E1911" s="170"/>
    </row>
    <row r="1912" spans="1:5" x14ac:dyDescent="0.25">
      <c r="A1912" s="169">
        <v>43709</v>
      </c>
      <c r="B1912" t="s">
        <v>140</v>
      </c>
      <c r="C1912" s="26"/>
      <c r="D1912" s="26"/>
      <c r="E1912" s="170"/>
    </row>
    <row r="1913" spans="1:5" x14ac:dyDescent="0.25">
      <c r="A1913" s="169">
        <v>43739</v>
      </c>
      <c r="B1913" t="s">
        <v>140</v>
      </c>
      <c r="C1913" s="26"/>
      <c r="D1913" s="26"/>
      <c r="E1913" s="170"/>
    </row>
    <row r="1914" spans="1:5" x14ac:dyDescent="0.25">
      <c r="A1914" s="169">
        <v>43770</v>
      </c>
      <c r="B1914" t="s">
        <v>140</v>
      </c>
      <c r="C1914" s="26"/>
      <c r="D1914" s="26"/>
      <c r="E1914" s="170"/>
    </row>
    <row r="1915" spans="1:5" x14ac:dyDescent="0.25">
      <c r="A1915" s="169">
        <v>43800</v>
      </c>
      <c r="B1915" t="s">
        <v>140</v>
      </c>
      <c r="C1915" s="26"/>
      <c r="D1915" s="26"/>
      <c r="E1915" s="170"/>
    </row>
    <row r="1916" spans="1:5" x14ac:dyDescent="0.25">
      <c r="A1916" s="169">
        <v>43831</v>
      </c>
      <c r="B1916" t="s">
        <v>140</v>
      </c>
      <c r="C1916" s="26"/>
      <c r="D1916" s="26"/>
      <c r="E1916" s="170"/>
    </row>
    <row r="1917" spans="1:5" x14ac:dyDescent="0.25">
      <c r="A1917" s="169">
        <v>43862</v>
      </c>
      <c r="B1917" t="s">
        <v>140</v>
      </c>
      <c r="C1917" s="26"/>
      <c r="D1917" s="26"/>
      <c r="E1917" s="170"/>
    </row>
    <row r="1918" spans="1:5" x14ac:dyDescent="0.25">
      <c r="A1918" s="169">
        <v>43891</v>
      </c>
      <c r="B1918" t="s">
        <v>140</v>
      </c>
      <c r="C1918" s="26"/>
      <c r="D1918" s="26"/>
      <c r="E1918" s="170"/>
    </row>
    <row r="1919" spans="1:5" x14ac:dyDescent="0.25">
      <c r="A1919" s="169">
        <v>43922</v>
      </c>
      <c r="B1919" t="s">
        <v>140</v>
      </c>
      <c r="C1919" s="26"/>
      <c r="D1919" s="26"/>
      <c r="E1919" s="170"/>
    </row>
    <row r="1920" spans="1:5" x14ac:dyDescent="0.25">
      <c r="A1920" s="169">
        <v>43952</v>
      </c>
      <c r="B1920" t="s">
        <v>140</v>
      </c>
      <c r="C1920" s="26"/>
      <c r="D1920" s="26"/>
      <c r="E1920" s="170"/>
    </row>
    <row r="1921" spans="1:5" x14ac:dyDescent="0.25">
      <c r="A1921" s="169">
        <v>43983</v>
      </c>
      <c r="B1921" t="s">
        <v>140</v>
      </c>
      <c r="C1921" s="26"/>
      <c r="D1921" s="26"/>
      <c r="E1921" s="170"/>
    </row>
    <row r="1922" spans="1:5" x14ac:dyDescent="0.25">
      <c r="A1922" s="169">
        <v>44013</v>
      </c>
      <c r="B1922" t="s">
        <v>140</v>
      </c>
      <c r="C1922" s="26"/>
      <c r="D1922" s="26"/>
      <c r="E1922" s="170"/>
    </row>
    <row r="1923" spans="1:5" x14ac:dyDescent="0.25">
      <c r="A1923" s="169">
        <v>44044</v>
      </c>
      <c r="B1923" t="s">
        <v>140</v>
      </c>
      <c r="C1923" s="26"/>
      <c r="D1923" s="26"/>
      <c r="E1923" s="170"/>
    </row>
    <row r="1924" spans="1:5" x14ac:dyDescent="0.25">
      <c r="A1924" s="169">
        <v>44075</v>
      </c>
      <c r="B1924" t="s">
        <v>140</v>
      </c>
      <c r="C1924" s="26"/>
      <c r="D1924" s="26"/>
      <c r="E1924" s="170"/>
    </row>
    <row r="1925" spans="1:5" x14ac:dyDescent="0.25">
      <c r="A1925" s="169">
        <v>44105</v>
      </c>
      <c r="B1925" t="s">
        <v>140</v>
      </c>
      <c r="C1925" s="26"/>
      <c r="D1925" s="26"/>
      <c r="E1925" s="170"/>
    </row>
    <row r="1926" spans="1:5" x14ac:dyDescent="0.25">
      <c r="A1926" s="169">
        <v>44136</v>
      </c>
      <c r="B1926" t="s">
        <v>140</v>
      </c>
      <c r="C1926" s="26"/>
      <c r="D1926" s="26"/>
      <c r="E1926" s="170"/>
    </row>
    <row r="1927" spans="1:5" x14ac:dyDescent="0.25">
      <c r="A1927" s="169">
        <v>44166</v>
      </c>
      <c r="B1927" t="s">
        <v>140</v>
      </c>
      <c r="C1927" s="26"/>
      <c r="D1927" s="26"/>
      <c r="E1927" s="170"/>
    </row>
    <row r="1928" spans="1:5" x14ac:dyDescent="0.25">
      <c r="A1928" s="169">
        <v>44197</v>
      </c>
      <c r="B1928" t="s">
        <v>140</v>
      </c>
      <c r="C1928" s="26"/>
      <c r="D1928" s="26"/>
      <c r="E1928" s="170"/>
    </row>
    <row r="1929" spans="1:5" x14ac:dyDescent="0.25">
      <c r="A1929" s="169">
        <v>44228</v>
      </c>
      <c r="B1929" t="s">
        <v>140</v>
      </c>
      <c r="C1929" s="26"/>
      <c r="D1929" s="26"/>
      <c r="E1929" s="170"/>
    </row>
    <row r="1930" spans="1:5" x14ac:dyDescent="0.25">
      <c r="A1930" s="169">
        <v>44256</v>
      </c>
      <c r="B1930" t="s">
        <v>140</v>
      </c>
      <c r="C1930" s="26"/>
      <c r="D1930" s="26"/>
      <c r="E1930" s="170"/>
    </row>
    <row r="1931" spans="1:5" x14ac:dyDescent="0.25">
      <c r="A1931" s="169">
        <v>44287</v>
      </c>
      <c r="B1931" t="s">
        <v>140</v>
      </c>
      <c r="C1931" s="26"/>
      <c r="D1931" s="26"/>
      <c r="E1931" s="170"/>
    </row>
    <row r="1932" spans="1:5" x14ac:dyDescent="0.25">
      <c r="A1932" s="169">
        <v>44317</v>
      </c>
      <c r="B1932" t="s">
        <v>140</v>
      </c>
      <c r="C1932" s="26"/>
      <c r="D1932" s="26"/>
      <c r="E1932" s="170"/>
    </row>
    <row r="1933" spans="1:5" x14ac:dyDescent="0.25">
      <c r="A1933" s="169">
        <v>44348</v>
      </c>
      <c r="B1933" t="s">
        <v>140</v>
      </c>
      <c r="C1933" s="26"/>
      <c r="D1933" s="26"/>
      <c r="E1933" s="170"/>
    </row>
    <row r="1934" spans="1:5" x14ac:dyDescent="0.25">
      <c r="A1934" s="169">
        <v>44378</v>
      </c>
      <c r="B1934" t="s">
        <v>140</v>
      </c>
      <c r="C1934" s="26"/>
      <c r="D1934" s="26"/>
      <c r="E1934" s="170"/>
    </row>
    <row r="1935" spans="1:5" x14ac:dyDescent="0.25">
      <c r="A1935" s="169">
        <v>44409</v>
      </c>
      <c r="B1935" t="s">
        <v>140</v>
      </c>
      <c r="C1935" s="26"/>
      <c r="D1935" s="26"/>
      <c r="E1935" s="170"/>
    </row>
    <row r="1936" spans="1:5" x14ac:dyDescent="0.25">
      <c r="A1936" s="169">
        <v>44440</v>
      </c>
      <c r="B1936" t="s">
        <v>140</v>
      </c>
      <c r="C1936" s="26"/>
      <c r="D1936" s="26"/>
      <c r="E1936" s="170"/>
    </row>
    <row r="1937" spans="1:5" x14ac:dyDescent="0.25">
      <c r="A1937" s="169">
        <v>44470</v>
      </c>
      <c r="B1937" t="s">
        <v>140</v>
      </c>
      <c r="C1937" s="26">
        <v>5</v>
      </c>
      <c r="D1937" s="26">
        <v>5</v>
      </c>
      <c r="E1937" s="170">
        <v>0</v>
      </c>
    </row>
    <row r="1938" spans="1:5" x14ac:dyDescent="0.25">
      <c r="A1938" s="169">
        <v>44501</v>
      </c>
      <c r="B1938" t="s">
        <v>140</v>
      </c>
      <c r="C1938" s="26">
        <v>10</v>
      </c>
      <c r="D1938" s="26">
        <v>10</v>
      </c>
      <c r="E1938" s="170">
        <v>0</v>
      </c>
    </row>
    <row r="1939" spans="1:5" x14ac:dyDescent="0.25">
      <c r="A1939" s="169">
        <v>44531</v>
      </c>
      <c r="B1939" t="s">
        <v>140</v>
      </c>
      <c r="C1939" s="26">
        <v>6</v>
      </c>
      <c r="D1939" s="26">
        <v>6</v>
      </c>
      <c r="E1939" s="170">
        <v>0</v>
      </c>
    </row>
    <row r="1940" spans="1:5" x14ac:dyDescent="0.25">
      <c r="A1940" s="169">
        <v>44562</v>
      </c>
      <c r="B1940" t="s">
        <v>140</v>
      </c>
      <c r="C1940" s="26">
        <v>4</v>
      </c>
      <c r="D1940" s="26">
        <v>4</v>
      </c>
      <c r="E1940" s="170">
        <v>0</v>
      </c>
    </row>
    <row r="1941" spans="1:5" x14ac:dyDescent="0.25">
      <c r="A1941" s="169">
        <v>44593</v>
      </c>
      <c r="B1941" t="s">
        <v>140</v>
      </c>
      <c r="C1941" s="26">
        <v>2</v>
      </c>
      <c r="D1941" s="26">
        <v>4</v>
      </c>
      <c r="E1941" s="170">
        <v>0</v>
      </c>
    </row>
    <row r="1942" spans="1:5" x14ac:dyDescent="0.25">
      <c r="A1942" s="169">
        <v>44621</v>
      </c>
      <c r="B1942" t="s">
        <v>140</v>
      </c>
      <c r="C1942" s="26">
        <v>3</v>
      </c>
      <c r="D1942" s="26">
        <v>4</v>
      </c>
      <c r="E1942" s="170">
        <v>0</v>
      </c>
    </row>
    <row r="1943" spans="1:5" x14ac:dyDescent="0.25">
      <c r="A1943" s="169">
        <v>44652</v>
      </c>
      <c r="B1943" t="s">
        <v>140</v>
      </c>
      <c r="C1943" s="26">
        <v>0</v>
      </c>
      <c r="D1943" s="26">
        <v>4</v>
      </c>
      <c r="E1943" s="170">
        <v>0</v>
      </c>
    </row>
    <row r="1944" spans="1:5" x14ac:dyDescent="0.25">
      <c r="A1944" s="169">
        <v>44682</v>
      </c>
      <c r="B1944" t="s">
        <v>140</v>
      </c>
      <c r="C1944" s="26">
        <v>1</v>
      </c>
      <c r="D1944" s="26">
        <v>4</v>
      </c>
      <c r="E1944" s="170">
        <v>0</v>
      </c>
    </row>
    <row r="1945" spans="1:5" x14ac:dyDescent="0.25">
      <c r="A1945" s="169">
        <v>44713</v>
      </c>
      <c r="B1945" t="s">
        <v>140</v>
      </c>
      <c r="C1945" s="26">
        <v>2</v>
      </c>
      <c r="D1945" s="26">
        <v>4</v>
      </c>
      <c r="E1945" s="170">
        <v>0</v>
      </c>
    </row>
    <row r="1946" spans="1:5" x14ac:dyDescent="0.25">
      <c r="A1946" s="169">
        <v>44743</v>
      </c>
      <c r="B1946" t="s">
        <v>140</v>
      </c>
      <c r="C1946" s="26">
        <v>1</v>
      </c>
      <c r="D1946" s="26">
        <v>4</v>
      </c>
      <c r="E1946" s="170">
        <v>0</v>
      </c>
    </row>
    <row r="1947" spans="1:5" x14ac:dyDescent="0.25">
      <c r="A1947" s="169">
        <v>44774</v>
      </c>
      <c r="B1947" t="s">
        <v>140</v>
      </c>
      <c r="C1947" s="26">
        <v>0</v>
      </c>
      <c r="D1947" s="26">
        <v>4</v>
      </c>
      <c r="E1947" s="170">
        <v>0</v>
      </c>
    </row>
    <row r="1948" spans="1:5" x14ac:dyDescent="0.25">
      <c r="A1948" s="169">
        <v>44805</v>
      </c>
      <c r="B1948" t="s">
        <v>140</v>
      </c>
      <c r="C1948" s="26">
        <v>2</v>
      </c>
      <c r="D1948" s="26">
        <v>4</v>
      </c>
      <c r="E1948" s="170">
        <v>0</v>
      </c>
    </row>
    <row r="1949" spans="1:5" x14ac:dyDescent="0.25">
      <c r="A1949" s="169">
        <v>44835</v>
      </c>
      <c r="B1949" t="s">
        <v>140</v>
      </c>
      <c r="C1949" s="26">
        <v>2</v>
      </c>
      <c r="D1949" s="26">
        <v>3</v>
      </c>
      <c r="E1949" s="170">
        <v>0</v>
      </c>
    </row>
    <row r="1950" spans="1:5" x14ac:dyDescent="0.25">
      <c r="A1950" s="169">
        <v>44866</v>
      </c>
      <c r="B1950" t="s">
        <v>140</v>
      </c>
      <c r="C1950" s="26">
        <v>0</v>
      </c>
      <c r="D1950" s="26">
        <v>3</v>
      </c>
      <c r="E1950" s="170">
        <v>0</v>
      </c>
    </row>
    <row r="1951" spans="1:5" x14ac:dyDescent="0.25">
      <c r="A1951" s="169">
        <v>44896</v>
      </c>
      <c r="B1951" t="s">
        <v>140</v>
      </c>
      <c r="C1951" s="26">
        <v>1</v>
      </c>
      <c r="D1951" s="26">
        <v>3</v>
      </c>
      <c r="E1951" s="170">
        <v>0</v>
      </c>
    </row>
    <row r="1952" spans="1:5" x14ac:dyDescent="0.25">
      <c r="A1952" s="169">
        <v>44927</v>
      </c>
      <c r="B1952" t="s">
        <v>140</v>
      </c>
      <c r="C1952" s="26">
        <v>0</v>
      </c>
      <c r="D1952" s="26">
        <v>2</v>
      </c>
      <c r="E1952" s="170">
        <v>0</v>
      </c>
    </row>
    <row r="1953" spans="1:5" x14ac:dyDescent="0.25">
      <c r="A1953" s="169">
        <v>44958</v>
      </c>
      <c r="B1953" t="s">
        <v>140</v>
      </c>
      <c r="C1953" s="26">
        <v>2</v>
      </c>
      <c r="D1953" s="26">
        <v>2</v>
      </c>
      <c r="E1953" s="170">
        <v>4</v>
      </c>
    </row>
    <row r="1954" spans="1:5" x14ac:dyDescent="0.25">
      <c r="A1954" s="169">
        <v>44986</v>
      </c>
      <c r="B1954" t="s">
        <v>140</v>
      </c>
      <c r="C1954" s="26">
        <v>1</v>
      </c>
      <c r="D1954" s="26">
        <v>2</v>
      </c>
      <c r="E1954" s="170">
        <v>0</v>
      </c>
    </row>
    <row r="1955" spans="1:5" x14ac:dyDescent="0.25">
      <c r="A1955" s="169">
        <v>45017</v>
      </c>
      <c r="B1955" t="s">
        <v>140</v>
      </c>
      <c r="C1955" s="26">
        <v>0</v>
      </c>
      <c r="D1955" s="26">
        <v>0</v>
      </c>
      <c r="E1955" s="170">
        <v>38</v>
      </c>
    </row>
    <row r="1956" spans="1:5" x14ac:dyDescent="0.25">
      <c r="A1956" s="169">
        <v>45047</v>
      </c>
      <c r="B1956" t="s">
        <v>140</v>
      </c>
      <c r="C1956" s="26"/>
      <c r="D1956" s="26"/>
      <c r="E1956" s="170"/>
    </row>
    <row r="1957" spans="1:5" x14ac:dyDescent="0.25">
      <c r="A1957" s="169">
        <v>45078</v>
      </c>
      <c r="B1957" t="s">
        <v>140</v>
      </c>
      <c r="C1957" s="26"/>
      <c r="D1957" s="26"/>
      <c r="E1957" s="170"/>
    </row>
    <row r="1958" spans="1:5" x14ac:dyDescent="0.25">
      <c r="A1958" s="169">
        <v>45108</v>
      </c>
      <c r="B1958" t="s">
        <v>140</v>
      </c>
      <c r="C1958" s="26"/>
      <c r="D1958" s="26"/>
      <c r="E1958" s="170"/>
    </row>
    <row r="1959" spans="1:5" x14ac:dyDescent="0.25">
      <c r="A1959" s="169">
        <v>45139</v>
      </c>
      <c r="B1959" t="s">
        <v>140</v>
      </c>
      <c r="C1959" s="26"/>
      <c r="D1959" s="26"/>
      <c r="E1959" s="170"/>
    </row>
    <row r="1960" spans="1:5" x14ac:dyDescent="0.25">
      <c r="A1960" s="169">
        <v>45170</v>
      </c>
      <c r="B1960" t="s">
        <v>140</v>
      </c>
      <c r="C1960" s="26"/>
      <c r="D1960" s="26"/>
      <c r="E1960" s="170"/>
    </row>
    <row r="1961" spans="1:5" x14ac:dyDescent="0.25">
      <c r="A1961" s="169">
        <v>45200</v>
      </c>
      <c r="B1961" t="s">
        <v>140</v>
      </c>
      <c r="C1961" s="26"/>
      <c r="D1961" s="26"/>
      <c r="E1961" s="170"/>
    </row>
    <row r="1962" spans="1:5" x14ac:dyDescent="0.25">
      <c r="A1962" s="169">
        <v>45231</v>
      </c>
      <c r="B1962" t="s">
        <v>140</v>
      </c>
      <c r="C1962" s="26"/>
      <c r="D1962" s="26"/>
      <c r="E1962" s="170"/>
    </row>
    <row r="1963" spans="1:5" x14ac:dyDescent="0.25">
      <c r="A1963" s="169">
        <v>45261</v>
      </c>
      <c r="B1963" t="s">
        <v>140</v>
      </c>
      <c r="C1963" s="26"/>
      <c r="D1963" s="26"/>
      <c r="E1963" s="170"/>
    </row>
    <row r="1964" spans="1:5" x14ac:dyDescent="0.25">
      <c r="A1964" s="169">
        <v>45292</v>
      </c>
      <c r="B1964" t="s">
        <v>140</v>
      </c>
      <c r="C1964" s="26"/>
      <c r="D1964" s="26"/>
      <c r="E1964" s="170"/>
    </row>
    <row r="1965" spans="1:5" x14ac:dyDescent="0.25">
      <c r="A1965" s="169">
        <v>45323</v>
      </c>
      <c r="B1965" t="s">
        <v>140</v>
      </c>
      <c r="C1965" s="26"/>
      <c r="D1965" s="26"/>
      <c r="E1965" s="170"/>
    </row>
    <row r="1966" spans="1:5" x14ac:dyDescent="0.25">
      <c r="A1966" s="169">
        <v>45352</v>
      </c>
      <c r="B1966" t="s">
        <v>140</v>
      </c>
      <c r="C1966" s="26"/>
      <c r="D1966" s="26"/>
      <c r="E1966" s="170"/>
    </row>
    <row r="1967" spans="1:5" x14ac:dyDescent="0.25">
      <c r="A1967" s="169">
        <v>45383</v>
      </c>
      <c r="B1967" t="s">
        <v>140</v>
      </c>
      <c r="C1967" s="26"/>
      <c r="D1967" s="26"/>
      <c r="E1967" s="170"/>
    </row>
    <row r="1968" spans="1:5" x14ac:dyDescent="0.25">
      <c r="A1968" s="169">
        <v>45413</v>
      </c>
      <c r="B1968" t="s">
        <v>140</v>
      </c>
      <c r="C1968" s="26"/>
      <c r="D1968" s="26"/>
      <c r="E1968" s="170"/>
    </row>
    <row r="1969" spans="1:5" x14ac:dyDescent="0.25">
      <c r="A1969" s="169">
        <v>45444</v>
      </c>
      <c r="B1969" t="s">
        <v>140</v>
      </c>
      <c r="C1969" s="26"/>
      <c r="D1969" s="26"/>
      <c r="E1969" s="170"/>
    </row>
    <row r="1970" spans="1:5" x14ac:dyDescent="0.25">
      <c r="A1970" s="169">
        <v>45474</v>
      </c>
      <c r="B1970" t="s">
        <v>140</v>
      </c>
      <c r="C1970" s="26"/>
      <c r="D1970" s="26"/>
      <c r="E1970" s="170"/>
    </row>
    <row r="1971" spans="1:5" x14ac:dyDescent="0.25">
      <c r="A1971" s="169">
        <v>45505</v>
      </c>
      <c r="B1971" t="s">
        <v>140</v>
      </c>
      <c r="C1971" s="26"/>
      <c r="D1971" s="26"/>
      <c r="E1971" s="170"/>
    </row>
    <row r="1972" spans="1:5" x14ac:dyDescent="0.25">
      <c r="A1972" s="169">
        <v>45536</v>
      </c>
      <c r="B1972" t="s">
        <v>140</v>
      </c>
      <c r="C1972" s="26"/>
      <c r="D1972" s="26"/>
      <c r="E1972" s="170"/>
    </row>
    <row r="1973" spans="1:5" x14ac:dyDescent="0.25">
      <c r="A1973" s="169">
        <v>45566</v>
      </c>
      <c r="B1973" t="s">
        <v>140</v>
      </c>
      <c r="C1973" s="26"/>
      <c r="D1973" s="26"/>
      <c r="E1973" s="170"/>
    </row>
    <row r="1974" spans="1:5" x14ac:dyDescent="0.25">
      <c r="A1974" s="169">
        <v>45597</v>
      </c>
      <c r="B1974" t="s">
        <v>140</v>
      </c>
      <c r="C1974" s="26"/>
      <c r="D1974" s="26"/>
      <c r="E1974" s="170"/>
    </row>
    <row r="1975" spans="1:5" x14ac:dyDescent="0.25">
      <c r="A1975" s="169">
        <v>45627</v>
      </c>
      <c r="B1975" t="s">
        <v>140</v>
      </c>
      <c r="C1975" s="26"/>
      <c r="D1975" s="26"/>
      <c r="E1975" s="170"/>
    </row>
    <row r="1976" spans="1:5" x14ac:dyDescent="0.25">
      <c r="A1976" s="169">
        <v>45658</v>
      </c>
      <c r="B1976" t="s">
        <v>140</v>
      </c>
      <c r="C1976" s="26"/>
      <c r="D1976" s="26"/>
      <c r="E1976" s="170"/>
    </row>
    <row r="1977" spans="1:5" x14ac:dyDescent="0.25">
      <c r="A1977" s="169">
        <v>45689</v>
      </c>
      <c r="B1977" t="s">
        <v>140</v>
      </c>
      <c r="C1977" s="26"/>
      <c r="D1977" s="26"/>
      <c r="E1977" s="170"/>
    </row>
    <row r="1978" spans="1:5" x14ac:dyDescent="0.25">
      <c r="A1978" s="169">
        <v>45717</v>
      </c>
      <c r="B1978" t="s">
        <v>140</v>
      </c>
      <c r="C1978" s="26"/>
      <c r="D1978" s="26"/>
      <c r="E1978" s="170"/>
    </row>
    <row r="1979" spans="1:5" x14ac:dyDescent="0.25">
      <c r="A1979" s="169">
        <v>45748</v>
      </c>
      <c r="B1979" t="s">
        <v>140</v>
      </c>
      <c r="C1979" s="26"/>
      <c r="D1979" s="26"/>
      <c r="E1979" s="170"/>
    </row>
    <row r="1980" spans="1:5" x14ac:dyDescent="0.25">
      <c r="A1980" s="169">
        <v>45778</v>
      </c>
      <c r="B1980" t="s">
        <v>140</v>
      </c>
      <c r="C1980" s="26"/>
      <c r="D1980" s="26"/>
      <c r="E1980" s="170"/>
    </row>
    <row r="1981" spans="1:5" x14ac:dyDescent="0.25">
      <c r="A1981" s="169">
        <v>45809</v>
      </c>
      <c r="B1981" t="s">
        <v>140</v>
      </c>
      <c r="C1981" s="26"/>
      <c r="D1981" s="26"/>
      <c r="E1981" s="170"/>
    </row>
    <row r="1982" spans="1:5" x14ac:dyDescent="0.25">
      <c r="A1982" s="169">
        <v>43101</v>
      </c>
      <c r="B1982" t="s">
        <v>142</v>
      </c>
      <c r="C1982" s="26">
        <v>93</v>
      </c>
      <c r="D1982" s="26"/>
      <c r="E1982" s="170"/>
    </row>
    <row r="1983" spans="1:5" x14ac:dyDescent="0.25">
      <c r="A1983" s="169">
        <v>43132</v>
      </c>
      <c r="B1983" t="s">
        <v>142</v>
      </c>
      <c r="C1983" s="26">
        <v>0</v>
      </c>
      <c r="D1983" s="26"/>
      <c r="E1983" s="170"/>
    </row>
    <row r="1984" spans="1:5" x14ac:dyDescent="0.25">
      <c r="A1984" s="169">
        <v>43160</v>
      </c>
      <c r="B1984" t="s">
        <v>142</v>
      </c>
      <c r="C1984" s="26">
        <v>0</v>
      </c>
      <c r="D1984" s="26"/>
      <c r="E1984" s="170"/>
    </row>
    <row r="1985" spans="1:5" x14ac:dyDescent="0.25">
      <c r="A1985" s="169">
        <v>43191</v>
      </c>
      <c r="B1985" t="s">
        <v>142</v>
      </c>
      <c r="C1985" s="26">
        <v>1</v>
      </c>
      <c r="D1985" s="26"/>
      <c r="E1985" s="170"/>
    </row>
    <row r="1986" spans="1:5" x14ac:dyDescent="0.25">
      <c r="A1986" s="169">
        <v>43221</v>
      </c>
      <c r="B1986" t="s">
        <v>142</v>
      </c>
      <c r="C1986" s="26">
        <v>0</v>
      </c>
      <c r="D1986" s="26"/>
      <c r="E1986" s="170"/>
    </row>
    <row r="1987" spans="1:5" x14ac:dyDescent="0.25">
      <c r="A1987" s="169">
        <v>43252</v>
      </c>
      <c r="B1987" t="s">
        <v>142</v>
      </c>
      <c r="C1987" s="26">
        <v>1</v>
      </c>
      <c r="D1987" s="26"/>
      <c r="E1987" s="170"/>
    </row>
    <row r="1988" spans="1:5" x14ac:dyDescent="0.25">
      <c r="A1988" s="169">
        <v>43282</v>
      </c>
      <c r="B1988" t="s">
        <v>142</v>
      </c>
      <c r="C1988" s="26">
        <v>0</v>
      </c>
      <c r="D1988" s="26"/>
      <c r="E1988" s="170"/>
    </row>
    <row r="1989" spans="1:5" x14ac:dyDescent="0.25">
      <c r="A1989" s="169">
        <v>43313</v>
      </c>
      <c r="B1989" t="s">
        <v>142</v>
      </c>
      <c r="C1989" s="26">
        <v>1</v>
      </c>
      <c r="D1989" s="26"/>
      <c r="E1989" s="170"/>
    </row>
    <row r="1990" spans="1:5" x14ac:dyDescent="0.25">
      <c r="A1990" s="169">
        <v>43344</v>
      </c>
      <c r="B1990" t="s">
        <v>142</v>
      </c>
      <c r="C1990" s="26">
        <v>0</v>
      </c>
      <c r="D1990" s="26"/>
      <c r="E1990" s="170"/>
    </row>
    <row r="1991" spans="1:5" x14ac:dyDescent="0.25">
      <c r="A1991" s="169">
        <v>43374</v>
      </c>
      <c r="B1991" t="s">
        <v>142</v>
      </c>
      <c r="C1991" s="26">
        <v>0</v>
      </c>
      <c r="D1991" s="26"/>
      <c r="E1991" s="170"/>
    </row>
    <row r="1992" spans="1:5" x14ac:dyDescent="0.25">
      <c r="A1992" s="169">
        <v>43405</v>
      </c>
      <c r="B1992" t="s">
        <v>142</v>
      </c>
      <c r="C1992" s="26">
        <v>0</v>
      </c>
      <c r="D1992" s="26"/>
      <c r="E1992" s="170"/>
    </row>
    <row r="1993" spans="1:5" x14ac:dyDescent="0.25">
      <c r="A1993" s="169">
        <v>43435</v>
      </c>
      <c r="B1993" t="s">
        <v>142</v>
      </c>
      <c r="C1993" s="26">
        <v>0</v>
      </c>
      <c r="D1993" s="26"/>
      <c r="E1993" s="170"/>
    </row>
    <row r="1994" spans="1:5" x14ac:dyDescent="0.25">
      <c r="A1994" s="169">
        <v>43466</v>
      </c>
      <c r="B1994" t="s">
        <v>142</v>
      </c>
      <c r="C1994" s="26">
        <v>0</v>
      </c>
      <c r="D1994" s="26"/>
      <c r="E1994" s="170"/>
    </row>
    <row r="1995" spans="1:5" x14ac:dyDescent="0.25">
      <c r="A1995" s="169">
        <v>43497</v>
      </c>
      <c r="B1995" t="s">
        <v>142</v>
      </c>
      <c r="C1995" s="26">
        <v>0</v>
      </c>
      <c r="D1995" s="26"/>
      <c r="E1995" s="170"/>
    </row>
    <row r="1996" spans="1:5" x14ac:dyDescent="0.25">
      <c r="A1996" s="169">
        <v>43525</v>
      </c>
      <c r="B1996" t="s">
        <v>142</v>
      </c>
      <c r="C1996" s="26">
        <v>0</v>
      </c>
      <c r="D1996" s="26"/>
      <c r="E1996" s="170"/>
    </row>
    <row r="1997" spans="1:5" x14ac:dyDescent="0.25">
      <c r="A1997" s="169">
        <v>43556</v>
      </c>
      <c r="B1997" t="s">
        <v>142</v>
      </c>
      <c r="C1997" s="26">
        <v>0</v>
      </c>
      <c r="D1997" s="26"/>
      <c r="E1997" s="170"/>
    </row>
    <row r="1998" spans="1:5" x14ac:dyDescent="0.25">
      <c r="A1998" s="169">
        <v>43586</v>
      </c>
      <c r="B1998" t="s">
        <v>142</v>
      </c>
      <c r="C1998" s="26">
        <v>0</v>
      </c>
      <c r="D1998" s="26"/>
      <c r="E1998" s="170"/>
    </row>
    <row r="1999" spans="1:5" x14ac:dyDescent="0.25">
      <c r="A1999" s="169">
        <v>43617</v>
      </c>
      <c r="B1999" t="s">
        <v>142</v>
      </c>
      <c r="C1999" s="26">
        <v>0</v>
      </c>
      <c r="D1999" s="26"/>
      <c r="E1999" s="170"/>
    </row>
    <row r="2000" spans="1:5" x14ac:dyDescent="0.25">
      <c r="A2000" s="169">
        <v>43647</v>
      </c>
      <c r="B2000" t="s">
        <v>142</v>
      </c>
      <c r="C2000" s="26">
        <v>0</v>
      </c>
      <c r="D2000" s="26"/>
      <c r="E2000" s="170"/>
    </row>
    <row r="2001" spans="1:5" x14ac:dyDescent="0.25">
      <c r="A2001" s="169">
        <v>43678</v>
      </c>
      <c r="B2001" t="s">
        <v>142</v>
      </c>
      <c r="C2001" s="26">
        <v>0</v>
      </c>
      <c r="D2001" s="26"/>
      <c r="E2001" s="170"/>
    </row>
    <row r="2002" spans="1:5" x14ac:dyDescent="0.25">
      <c r="A2002" s="169">
        <v>43709</v>
      </c>
      <c r="B2002" t="s">
        <v>142</v>
      </c>
      <c r="C2002" s="26">
        <v>1</v>
      </c>
      <c r="D2002" s="26"/>
      <c r="E2002" s="170"/>
    </row>
    <row r="2003" spans="1:5" x14ac:dyDescent="0.25">
      <c r="A2003" s="169">
        <v>43739</v>
      </c>
      <c r="B2003" t="s">
        <v>142</v>
      </c>
      <c r="C2003" s="26">
        <v>2</v>
      </c>
      <c r="D2003" s="26"/>
      <c r="E2003" s="170"/>
    </row>
    <row r="2004" spans="1:5" x14ac:dyDescent="0.25">
      <c r="A2004" s="169">
        <v>43770</v>
      </c>
      <c r="B2004" t="s">
        <v>142</v>
      </c>
      <c r="C2004" s="26">
        <v>1</v>
      </c>
      <c r="D2004" s="26"/>
      <c r="E2004" s="170"/>
    </row>
    <row r="2005" spans="1:5" x14ac:dyDescent="0.25">
      <c r="A2005" s="169">
        <v>43800</v>
      </c>
      <c r="B2005" t="s">
        <v>142</v>
      </c>
      <c r="C2005" s="26">
        <v>0</v>
      </c>
      <c r="D2005" s="26"/>
      <c r="E2005" s="170"/>
    </row>
    <row r="2006" spans="1:5" x14ac:dyDescent="0.25">
      <c r="A2006" s="169">
        <v>43831</v>
      </c>
      <c r="B2006" t="s">
        <v>142</v>
      </c>
      <c r="C2006" s="26">
        <v>0</v>
      </c>
      <c r="D2006" s="26"/>
      <c r="E2006" s="170"/>
    </row>
    <row r="2007" spans="1:5" x14ac:dyDescent="0.25">
      <c r="A2007" s="169">
        <v>43862</v>
      </c>
      <c r="B2007" t="s">
        <v>142</v>
      </c>
      <c r="C2007" s="26">
        <v>0</v>
      </c>
      <c r="D2007" s="26"/>
      <c r="E2007" s="170"/>
    </row>
    <row r="2008" spans="1:5" x14ac:dyDescent="0.25">
      <c r="A2008" s="169">
        <v>43891</v>
      </c>
      <c r="B2008" t="s">
        <v>142</v>
      </c>
      <c r="C2008" s="26">
        <v>0</v>
      </c>
      <c r="D2008" s="26"/>
      <c r="E2008" s="170">
        <v>1</v>
      </c>
    </row>
    <row r="2009" spans="1:5" x14ac:dyDescent="0.25">
      <c r="A2009" s="169">
        <v>43922</v>
      </c>
      <c r="B2009" t="s">
        <v>142</v>
      </c>
      <c r="C2009" s="26">
        <v>0</v>
      </c>
      <c r="D2009" s="26"/>
      <c r="E2009" s="170"/>
    </row>
    <row r="2010" spans="1:5" x14ac:dyDescent="0.25">
      <c r="A2010" s="169">
        <v>43952</v>
      </c>
      <c r="B2010" t="s">
        <v>142</v>
      </c>
      <c r="C2010" s="26">
        <v>2</v>
      </c>
      <c r="D2010" s="26"/>
      <c r="E2010" s="170"/>
    </row>
    <row r="2011" spans="1:5" x14ac:dyDescent="0.25">
      <c r="A2011" s="169">
        <v>43983</v>
      </c>
      <c r="B2011" t="s">
        <v>142</v>
      </c>
      <c r="C2011" s="26">
        <v>0</v>
      </c>
      <c r="D2011" s="26"/>
      <c r="E2011" s="170"/>
    </row>
    <row r="2012" spans="1:5" x14ac:dyDescent="0.25">
      <c r="A2012" s="169">
        <v>44013</v>
      </c>
      <c r="B2012" t="s">
        <v>142</v>
      </c>
      <c r="C2012" s="26">
        <v>0</v>
      </c>
      <c r="D2012" s="26"/>
      <c r="E2012" s="170">
        <v>1</v>
      </c>
    </row>
    <row r="2013" spans="1:5" x14ac:dyDescent="0.25">
      <c r="A2013" s="169">
        <v>44044</v>
      </c>
      <c r="B2013" t="s">
        <v>142</v>
      </c>
      <c r="C2013" s="26">
        <v>0</v>
      </c>
      <c r="D2013" s="26"/>
      <c r="E2013" s="170"/>
    </row>
    <row r="2014" spans="1:5" x14ac:dyDescent="0.25">
      <c r="A2014" s="169">
        <v>44075</v>
      </c>
      <c r="B2014" t="s">
        <v>142</v>
      </c>
      <c r="C2014" s="26">
        <v>1</v>
      </c>
      <c r="D2014" s="26"/>
      <c r="E2014" s="170">
        <v>0</v>
      </c>
    </row>
    <row r="2015" spans="1:5" x14ac:dyDescent="0.25">
      <c r="A2015" s="169">
        <v>44105</v>
      </c>
      <c r="B2015" t="s">
        <v>142</v>
      </c>
      <c r="C2015" s="26">
        <v>1</v>
      </c>
      <c r="D2015" s="26"/>
      <c r="E2015" s="170">
        <v>0</v>
      </c>
    </row>
    <row r="2016" spans="1:5" x14ac:dyDescent="0.25">
      <c r="A2016" s="169">
        <v>44136</v>
      </c>
      <c r="B2016" t="s">
        <v>142</v>
      </c>
      <c r="C2016" s="26">
        <v>0</v>
      </c>
      <c r="D2016" s="26"/>
      <c r="E2016" s="170">
        <v>1</v>
      </c>
    </row>
    <row r="2017" spans="1:5" x14ac:dyDescent="0.25">
      <c r="A2017" s="169">
        <v>44166</v>
      </c>
      <c r="B2017" t="s">
        <v>142</v>
      </c>
      <c r="C2017" s="26">
        <v>1</v>
      </c>
      <c r="D2017" s="26"/>
      <c r="E2017" s="170"/>
    </row>
    <row r="2018" spans="1:5" x14ac:dyDescent="0.25">
      <c r="A2018" s="169">
        <v>44197</v>
      </c>
      <c r="B2018" t="s">
        <v>142</v>
      </c>
      <c r="C2018" s="26">
        <v>0</v>
      </c>
      <c r="D2018" s="26"/>
      <c r="E2018" s="170">
        <v>0</v>
      </c>
    </row>
    <row r="2019" spans="1:5" x14ac:dyDescent="0.25">
      <c r="A2019" s="169">
        <v>44228</v>
      </c>
      <c r="B2019" t="s">
        <v>142</v>
      </c>
      <c r="C2019" s="26">
        <v>0</v>
      </c>
      <c r="D2019" s="26"/>
      <c r="E2019" s="170">
        <v>1</v>
      </c>
    </row>
    <row r="2020" spans="1:5" x14ac:dyDescent="0.25">
      <c r="A2020" s="169">
        <v>44256</v>
      </c>
      <c r="B2020" t="s">
        <v>142</v>
      </c>
      <c r="C2020" s="26">
        <v>0</v>
      </c>
      <c r="D2020" s="26"/>
      <c r="E2020" s="170">
        <v>0</v>
      </c>
    </row>
    <row r="2021" spans="1:5" x14ac:dyDescent="0.25">
      <c r="A2021" s="169">
        <v>44287</v>
      </c>
      <c r="B2021" t="s">
        <v>142</v>
      </c>
      <c r="C2021" s="26">
        <v>0</v>
      </c>
      <c r="D2021" s="26"/>
      <c r="E2021" s="170">
        <v>0</v>
      </c>
    </row>
    <row r="2022" spans="1:5" x14ac:dyDescent="0.25">
      <c r="A2022" s="169">
        <v>44317</v>
      </c>
      <c r="B2022" t="s">
        <v>142</v>
      </c>
      <c r="C2022" s="26"/>
      <c r="D2022" s="26"/>
      <c r="E2022" s="170"/>
    </row>
    <row r="2023" spans="1:5" x14ac:dyDescent="0.25">
      <c r="A2023" s="169">
        <v>44348</v>
      </c>
      <c r="B2023" t="s">
        <v>142</v>
      </c>
      <c r="C2023" s="26"/>
      <c r="D2023" s="26"/>
      <c r="E2023" s="170"/>
    </row>
    <row r="2024" spans="1:5" x14ac:dyDescent="0.25">
      <c r="A2024" s="169">
        <v>44378</v>
      </c>
      <c r="B2024" t="s">
        <v>142</v>
      </c>
      <c r="C2024" s="26"/>
      <c r="D2024" s="26"/>
      <c r="E2024" s="170"/>
    </row>
    <row r="2025" spans="1:5" x14ac:dyDescent="0.25">
      <c r="A2025" s="169">
        <v>44409</v>
      </c>
      <c r="B2025" t="s">
        <v>142</v>
      </c>
      <c r="C2025" s="26"/>
      <c r="D2025" s="26"/>
      <c r="E2025" s="170"/>
    </row>
    <row r="2026" spans="1:5" x14ac:dyDescent="0.25">
      <c r="A2026" s="169">
        <v>44440</v>
      </c>
      <c r="B2026" t="s">
        <v>142</v>
      </c>
      <c r="C2026" s="26"/>
      <c r="D2026" s="26"/>
      <c r="E2026" s="170"/>
    </row>
    <row r="2027" spans="1:5" x14ac:dyDescent="0.25">
      <c r="A2027" s="169">
        <v>44470</v>
      </c>
      <c r="B2027" t="s">
        <v>142</v>
      </c>
      <c r="C2027" s="26"/>
      <c r="D2027" s="26"/>
      <c r="E2027" s="170"/>
    </row>
    <row r="2028" spans="1:5" x14ac:dyDescent="0.25">
      <c r="A2028" s="169">
        <v>44501</v>
      </c>
      <c r="B2028" t="s">
        <v>142</v>
      </c>
      <c r="C2028" s="26"/>
      <c r="D2028" s="26"/>
      <c r="E2028" s="170"/>
    </row>
    <row r="2029" spans="1:5" x14ac:dyDescent="0.25">
      <c r="A2029" s="169">
        <v>44531</v>
      </c>
      <c r="B2029" t="s">
        <v>142</v>
      </c>
      <c r="C2029" s="26"/>
      <c r="D2029" s="26"/>
      <c r="E2029" s="170"/>
    </row>
    <row r="2030" spans="1:5" x14ac:dyDescent="0.25">
      <c r="A2030" s="169">
        <v>44562</v>
      </c>
      <c r="B2030" t="s">
        <v>142</v>
      </c>
      <c r="C2030" s="26"/>
      <c r="D2030" s="26"/>
      <c r="E2030" s="170"/>
    </row>
    <row r="2031" spans="1:5" x14ac:dyDescent="0.25">
      <c r="A2031" s="169">
        <v>44593</v>
      </c>
      <c r="B2031" t="s">
        <v>142</v>
      </c>
      <c r="C2031" s="26"/>
      <c r="D2031" s="26"/>
      <c r="E2031" s="170"/>
    </row>
    <row r="2032" spans="1:5" x14ac:dyDescent="0.25">
      <c r="A2032" s="169">
        <v>44621</v>
      </c>
      <c r="B2032" t="s">
        <v>142</v>
      </c>
      <c r="C2032" s="26"/>
      <c r="D2032" s="26"/>
      <c r="E2032" s="170"/>
    </row>
    <row r="2033" spans="1:5" x14ac:dyDescent="0.25">
      <c r="A2033" s="169">
        <v>44652</v>
      </c>
      <c r="B2033" t="s">
        <v>142</v>
      </c>
      <c r="C2033" s="26"/>
      <c r="D2033" s="26"/>
      <c r="E2033" s="170"/>
    </row>
    <row r="2034" spans="1:5" x14ac:dyDescent="0.25">
      <c r="A2034" s="169">
        <v>44682</v>
      </c>
      <c r="B2034" t="s">
        <v>142</v>
      </c>
      <c r="C2034" s="26"/>
      <c r="D2034" s="26"/>
      <c r="E2034" s="170"/>
    </row>
    <row r="2035" spans="1:5" x14ac:dyDescent="0.25">
      <c r="A2035" s="169">
        <v>44713</v>
      </c>
      <c r="B2035" t="s">
        <v>142</v>
      </c>
      <c r="C2035" s="26"/>
      <c r="D2035" s="26"/>
      <c r="E2035" s="170"/>
    </row>
    <row r="2036" spans="1:5" x14ac:dyDescent="0.25">
      <c r="A2036" s="169">
        <v>44743</v>
      </c>
      <c r="B2036" t="s">
        <v>142</v>
      </c>
      <c r="C2036" s="26"/>
      <c r="D2036" s="26"/>
      <c r="E2036" s="170"/>
    </row>
    <row r="2037" spans="1:5" x14ac:dyDescent="0.25">
      <c r="A2037" s="169">
        <v>44774</v>
      </c>
      <c r="B2037" t="s">
        <v>142</v>
      </c>
      <c r="C2037" s="26"/>
      <c r="D2037" s="26"/>
      <c r="E2037" s="170"/>
    </row>
    <row r="2038" spans="1:5" x14ac:dyDescent="0.25">
      <c r="A2038" s="169">
        <v>44805</v>
      </c>
      <c r="B2038" t="s">
        <v>142</v>
      </c>
      <c r="C2038" s="26"/>
      <c r="D2038" s="26"/>
      <c r="E2038" s="170"/>
    </row>
    <row r="2039" spans="1:5" x14ac:dyDescent="0.25">
      <c r="A2039" s="169">
        <v>44835</v>
      </c>
      <c r="B2039" t="s">
        <v>142</v>
      </c>
      <c r="C2039" s="26"/>
      <c r="D2039" s="26"/>
      <c r="E2039" s="170"/>
    </row>
    <row r="2040" spans="1:5" x14ac:dyDescent="0.25">
      <c r="A2040" s="169">
        <v>44866</v>
      </c>
      <c r="B2040" t="s">
        <v>142</v>
      </c>
      <c r="C2040" s="26"/>
      <c r="D2040" s="26"/>
      <c r="E2040" s="170"/>
    </row>
    <row r="2041" spans="1:5" x14ac:dyDescent="0.25">
      <c r="A2041" s="169">
        <v>44896</v>
      </c>
      <c r="B2041" t="s">
        <v>142</v>
      </c>
      <c r="C2041" s="26"/>
      <c r="D2041" s="26"/>
      <c r="E2041" s="170"/>
    </row>
    <row r="2042" spans="1:5" x14ac:dyDescent="0.25">
      <c r="A2042" s="169">
        <v>44927</v>
      </c>
      <c r="B2042" t="s">
        <v>142</v>
      </c>
      <c r="C2042" s="26"/>
      <c r="D2042" s="26"/>
      <c r="E2042" s="170"/>
    </row>
    <row r="2043" spans="1:5" x14ac:dyDescent="0.25">
      <c r="A2043" s="169">
        <v>44958</v>
      </c>
      <c r="B2043" t="s">
        <v>142</v>
      </c>
      <c r="C2043" s="26"/>
      <c r="D2043" s="26"/>
      <c r="E2043" s="170"/>
    </row>
    <row r="2044" spans="1:5" x14ac:dyDescent="0.25">
      <c r="A2044" s="169">
        <v>44986</v>
      </c>
      <c r="B2044" t="s">
        <v>142</v>
      </c>
      <c r="C2044" s="26"/>
      <c r="D2044" s="26"/>
      <c r="E2044" s="170"/>
    </row>
    <row r="2045" spans="1:5" x14ac:dyDescent="0.25">
      <c r="A2045" s="169">
        <v>45017</v>
      </c>
      <c r="B2045" t="s">
        <v>142</v>
      </c>
      <c r="C2045" s="26"/>
      <c r="D2045" s="26"/>
      <c r="E2045" s="170"/>
    </row>
    <row r="2046" spans="1:5" x14ac:dyDescent="0.25">
      <c r="A2046" s="169">
        <v>45047</v>
      </c>
      <c r="B2046" t="s">
        <v>142</v>
      </c>
      <c r="C2046" s="26"/>
      <c r="D2046" s="26"/>
      <c r="E2046" s="170"/>
    </row>
    <row r="2047" spans="1:5" x14ac:dyDescent="0.25">
      <c r="A2047" s="169">
        <v>45078</v>
      </c>
      <c r="B2047" t="s">
        <v>142</v>
      </c>
      <c r="C2047" s="26"/>
      <c r="D2047" s="26"/>
      <c r="E2047" s="170"/>
    </row>
    <row r="2048" spans="1:5" x14ac:dyDescent="0.25">
      <c r="A2048" s="169">
        <v>45108</v>
      </c>
      <c r="B2048" t="s">
        <v>142</v>
      </c>
      <c r="C2048" s="26"/>
      <c r="D2048" s="26"/>
      <c r="E2048" s="170"/>
    </row>
    <row r="2049" spans="1:5" x14ac:dyDescent="0.25">
      <c r="A2049" s="169">
        <v>45139</v>
      </c>
      <c r="B2049" t="s">
        <v>142</v>
      </c>
      <c r="C2049" s="26"/>
      <c r="D2049" s="26"/>
      <c r="E2049" s="170"/>
    </row>
    <row r="2050" spans="1:5" x14ac:dyDescent="0.25">
      <c r="A2050" s="169">
        <v>45170</v>
      </c>
      <c r="B2050" t="s">
        <v>142</v>
      </c>
      <c r="C2050" s="26"/>
      <c r="D2050" s="26"/>
      <c r="E2050" s="170"/>
    </row>
    <row r="2051" spans="1:5" x14ac:dyDescent="0.25">
      <c r="A2051" s="169">
        <v>45200</v>
      </c>
      <c r="B2051" t="s">
        <v>142</v>
      </c>
      <c r="C2051" s="26"/>
      <c r="D2051" s="26"/>
      <c r="E2051" s="170"/>
    </row>
    <row r="2052" spans="1:5" x14ac:dyDescent="0.25">
      <c r="A2052" s="169">
        <v>45231</v>
      </c>
      <c r="B2052" t="s">
        <v>142</v>
      </c>
      <c r="C2052" s="26"/>
      <c r="D2052" s="26"/>
      <c r="E2052" s="170"/>
    </row>
    <row r="2053" spans="1:5" x14ac:dyDescent="0.25">
      <c r="A2053" s="169">
        <v>45261</v>
      </c>
      <c r="B2053" t="s">
        <v>142</v>
      </c>
      <c r="C2053" s="26"/>
      <c r="D2053" s="26"/>
      <c r="E2053" s="170"/>
    </row>
    <row r="2054" spans="1:5" x14ac:dyDescent="0.25">
      <c r="A2054" s="169">
        <v>45292</v>
      </c>
      <c r="B2054" t="s">
        <v>142</v>
      </c>
      <c r="C2054" s="26"/>
      <c r="D2054" s="26"/>
      <c r="E2054" s="170"/>
    </row>
    <row r="2055" spans="1:5" x14ac:dyDescent="0.25">
      <c r="A2055" s="169">
        <v>45323</v>
      </c>
      <c r="B2055" t="s">
        <v>142</v>
      </c>
      <c r="C2055" s="26"/>
      <c r="D2055" s="26"/>
      <c r="E2055" s="170"/>
    </row>
    <row r="2056" spans="1:5" x14ac:dyDescent="0.25">
      <c r="A2056" s="169">
        <v>45352</v>
      </c>
      <c r="B2056" t="s">
        <v>142</v>
      </c>
      <c r="C2056" s="26"/>
      <c r="D2056" s="26"/>
      <c r="E2056" s="170"/>
    </row>
    <row r="2057" spans="1:5" x14ac:dyDescent="0.25">
      <c r="A2057" s="169">
        <v>45383</v>
      </c>
      <c r="B2057" t="s">
        <v>142</v>
      </c>
      <c r="C2057" s="26"/>
      <c r="D2057" s="26"/>
      <c r="E2057" s="170"/>
    </row>
    <row r="2058" spans="1:5" x14ac:dyDescent="0.25">
      <c r="A2058" s="169">
        <v>45413</v>
      </c>
      <c r="B2058" t="s">
        <v>142</v>
      </c>
      <c r="C2058" s="26"/>
      <c r="D2058" s="26"/>
      <c r="E2058" s="170"/>
    </row>
    <row r="2059" spans="1:5" x14ac:dyDescent="0.25">
      <c r="A2059" s="169">
        <v>45444</v>
      </c>
      <c r="B2059" t="s">
        <v>142</v>
      </c>
      <c r="C2059" s="26"/>
      <c r="D2059" s="26"/>
      <c r="E2059" s="170"/>
    </row>
    <row r="2060" spans="1:5" x14ac:dyDescent="0.25">
      <c r="A2060" s="169">
        <v>45474</v>
      </c>
      <c r="B2060" t="s">
        <v>142</v>
      </c>
      <c r="C2060" s="26"/>
      <c r="D2060" s="26"/>
      <c r="E2060" s="170"/>
    </row>
    <row r="2061" spans="1:5" x14ac:dyDescent="0.25">
      <c r="A2061" s="169">
        <v>45505</v>
      </c>
      <c r="B2061" t="s">
        <v>142</v>
      </c>
      <c r="C2061" s="26"/>
      <c r="D2061" s="26"/>
      <c r="E2061" s="170"/>
    </row>
    <row r="2062" spans="1:5" x14ac:dyDescent="0.25">
      <c r="A2062" s="169">
        <v>45536</v>
      </c>
      <c r="B2062" t="s">
        <v>142</v>
      </c>
      <c r="C2062" s="26"/>
      <c r="D2062" s="26"/>
      <c r="E2062" s="170"/>
    </row>
    <row r="2063" spans="1:5" x14ac:dyDescent="0.25">
      <c r="A2063" s="169">
        <v>45566</v>
      </c>
      <c r="B2063" t="s">
        <v>142</v>
      </c>
      <c r="C2063" s="26"/>
      <c r="D2063" s="26"/>
      <c r="E2063" s="170"/>
    </row>
    <row r="2064" spans="1:5" x14ac:dyDescent="0.25">
      <c r="A2064" s="169">
        <v>45597</v>
      </c>
      <c r="B2064" t="s">
        <v>142</v>
      </c>
      <c r="C2064" s="26"/>
      <c r="D2064" s="26"/>
      <c r="E2064" s="170"/>
    </row>
    <row r="2065" spans="1:5" x14ac:dyDescent="0.25">
      <c r="A2065" s="169">
        <v>45627</v>
      </c>
      <c r="B2065" t="s">
        <v>142</v>
      </c>
      <c r="C2065" s="26"/>
      <c r="D2065" s="26"/>
      <c r="E2065" s="170"/>
    </row>
    <row r="2066" spans="1:5" x14ac:dyDescent="0.25">
      <c r="A2066" s="169">
        <v>45658</v>
      </c>
      <c r="B2066" t="s">
        <v>142</v>
      </c>
      <c r="C2066" s="26"/>
      <c r="D2066" s="26"/>
      <c r="E2066" s="170"/>
    </row>
    <row r="2067" spans="1:5" x14ac:dyDescent="0.25">
      <c r="A2067" s="169">
        <v>45689</v>
      </c>
      <c r="B2067" t="s">
        <v>142</v>
      </c>
      <c r="C2067" s="26"/>
      <c r="D2067" s="26"/>
      <c r="E2067" s="170"/>
    </row>
    <row r="2068" spans="1:5" x14ac:dyDescent="0.25">
      <c r="A2068" s="169">
        <v>45717</v>
      </c>
      <c r="B2068" t="s">
        <v>142</v>
      </c>
      <c r="C2068" s="26"/>
      <c r="D2068" s="26"/>
      <c r="E2068" s="170"/>
    </row>
    <row r="2069" spans="1:5" x14ac:dyDescent="0.25">
      <c r="A2069" s="169">
        <v>45748</v>
      </c>
      <c r="B2069" t="s">
        <v>142</v>
      </c>
      <c r="C2069" s="26"/>
      <c r="D2069" s="26"/>
      <c r="E2069" s="170"/>
    </row>
    <row r="2070" spans="1:5" x14ac:dyDescent="0.25">
      <c r="A2070" s="169">
        <v>45778</v>
      </c>
      <c r="B2070" t="s">
        <v>142</v>
      </c>
      <c r="C2070" s="26"/>
      <c r="D2070" s="26"/>
      <c r="E2070" s="170"/>
    </row>
    <row r="2071" spans="1:5" x14ac:dyDescent="0.25">
      <c r="A2071" s="169">
        <v>45809</v>
      </c>
      <c r="B2071" t="s">
        <v>142</v>
      </c>
      <c r="C2071" s="26"/>
      <c r="D2071" s="26"/>
      <c r="E2071" s="170"/>
    </row>
    <row r="2072" spans="1:5" x14ac:dyDescent="0.25">
      <c r="A2072" s="169">
        <v>43101</v>
      </c>
      <c r="B2072" t="s">
        <v>143</v>
      </c>
      <c r="C2072" s="26">
        <v>49</v>
      </c>
      <c r="D2072" s="26">
        <v>36</v>
      </c>
      <c r="E2072" s="170">
        <v>0</v>
      </c>
    </row>
    <row r="2073" spans="1:5" x14ac:dyDescent="0.25">
      <c r="A2073" s="169">
        <v>43132</v>
      </c>
      <c r="B2073" t="s">
        <v>143</v>
      </c>
      <c r="C2073" s="26">
        <v>4</v>
      </c>
      <c r="D2073" s="26">
        <v>3</v>
      </c>
      <c r="E2073" s="170">
        <v>1</v>
      </c>
    </row>
    <row r="2074" spans="1:5" x14ac:dyDescent="0.25">
      <c r="A2074" s="169">
        <v>43160</v>
      </c>
      <c r="B2074" t="s">
        <v>143</v>
      </c>
      <c r="C2074" s="26">
        <v>3</v>
      </c>
      <c r="D2074" s="26">
        <v>3</v>
      </c>
      <c r="E2074" s="170">
        <v>0</v>
      </c>
    </row>
    <row r="2075" spans="1:5" x14ac:dyDescent="0.25">
      <c r="A2075" s="169">
        <v>43191</v>
      </c>
      <c r="B2075" t="s">
        <v>143</v>
      </c>
      <c r="C2075" s="26">
        <v>2</v>
      </c>
      <c r="D2075" s="26">
        <v>3</v>
      </c>
      <c r="E2075" s="170">
        <v>0</v>
      </c>
    </row>
    <row r="2076" spans="1:5" x14ac:dyDescent="0.25">
      <c r="A2076" s="169">
        <v>43221</v>
      </c>
      <c r="B2076" t="s">
        <v>143</v>
      </c>
      <c r="C2076" s="26">
        <v>1</v>
      </c>
      <c r="D2076" s="26">
        <v>3</v>
      </c>
      <c r="E2076" s="170">
        <v>0</v>
      </c>
    </row>
    <row r="2077" spans="1:5" x14ac:dyDescent="0.25">
      <c r="A2077" s="169">
        <v>43252</v>
      </c>
      <c r="B2077" t="s">
        <v>143</v>
      </c>
      <c r="C2077" s="26">
        <v>3</v>
      </c>
      <c r="D2077" s="26">
        <v>3</v>
      </c>
      <c r="E2077" s="170">
        <v>1</v>
      </c>
    </row>
    <row r="2078" spans="1:5" x14ac:dyDescent="0.25">
      <c r="A2078" s="169">
        <v>43282</v>
      </c>
      <c r="B2078" t="s">
        <v>143</v>
      </c>
      <c r="C2078" s="26">
        <v>1</v>
      </c>
      <c r="D2078" s="26">
        <v>3</v>
      </c>
      <c r="E2078" s="170">
        <v>2</v>
      </c>
    </row>
    <row r="2079" spans="1:5" x14ac:dyDescent="0.25">
      <c r="A2079" s="169">
        <v>43313</v>
      </c>
      <c r="B2079" t="s">
        <v>143</v>
      </c>
      <c r="C2079" s="26">
        <v>1</v>
      </c>
      <c r="D2079" s="26">
        <v>3</v>
      </c>
      <c r="E2079" s="170">
        <v>3</v>
      </c>
    </row>
    <row r="2080" spans="1:5" x14ac:dyDescent="0.25">
      <c r="A2080" s="169">
        <v>43344</v>
      </c>
      <c r="B2080" t="s">
        <v>143</v>
      </c>
      <c r="C2080" s="26">
        <v>3</v>
      </c>
      <c r="D2080" s="26">
        <v>3</v>
      </c>
      <c r="E2080" s="170">
        <v>0</v>
      </c>
    </row>
    <row r="2081" spans="1:5" x14ac:dyDescent="0.25">
      <c r="A2081" s="169">
        <v>43374</v>
      </c>
      <c r="B2081" t="s">
        <v>143</v>
      </c>
      <c r="C2081" s="26">
        <v>6</v>
      </c>
      <c r="D2081" s="26">
        <v>3</v>
      </c>
      <c r="E2081" s="170">
        <v>0</v>
      </c>
    </row>
    <row r="2082" spans="1:5" x14ac:dyDescent="0.25">
      <c r="A2082" s="169">
        <v>43405</v>
      </c>
      <c r="B2082" t="s">
        <v>143</v>
      </c>
      <c r="C2082" s="26">
        <v>2</v>
      </c>
      <c r="D2082" s="26">
        <v>3</v>
      </c>
      <c r="E2082" s="170">
        <v>0</v>
      </c>
    </row>
    <row r="2083" spans="1:5" x14ac:dyDescent="0.25">
      <c r="A2083" s="169">
        <v>43435</v>
      </c>
      <c r="B2083" t="s">
        <v>143</v>
      </c>
      <c r="C2083" s="26">
        <v>0</v>
      </c>
      <c r="D2083" s="26">
        <v>3</v>
      </c>
      <c r="E2083" s="170">
        <v>0</v>
      </c>
    </row>
    <row r="2084" spans="1:5" x14ac:dyDescent="0.25">
      <c r="A2084" s="169">
        <v>43466</v>
      </c>
      <c r="B2084" t="s">
        <v>143</v>
      </c>
      <c r="C2084" s="26">
        <v>2</v>
      </c>
      <c r="D2084" s="26">
        <v>3</v>
      </c>
      <c r="E2084" s="170">
        <v>0</v>
      </c>
    </row>
    <row r="2085" spans="1:5" x14ac:dyDescent="0.25">
      <c r="A2085" s="169">
        <v>43497</v>
      </c>
      <c r="B2085" t="s">
        <v>143</v>
      </c>
      <c r="C2085" s="26">
        <v>2</v>
      </c>
      <c r="D2085" s="26">
        <v>3</v>
      </c>
      <c r="E2085" s="170">
        <v>1</v>
      </c>
    </row>
    <row r="2086" spans="1:5" x14ac:dyDescent="0.25">
      <c r="A2086" s="169">
        <v>43525</v>
      </c>
      <c r="B2086" t="s">
        <v>143</v>
      </c>
      <c r="C2086" s="26">
        <v>1</v>
      </c>
      <c r="D2086" s="26">
        <v>3</v>
      </c>
      <c r="E2086" s="170">
        <v>0</v>
      </c>
    </row>
    <row r="2087" spans="1:5" x14ac:dyDescent="0.25">
      <c r="A2087" s="169">
        <v>43556</v>
      </c>
      <c r="B2087" t="s">
        <v>143</v>
      </c>
      <c r="C2087" s="26">
        <v>1</v>
      </c>
      <c r="D2087" s="26">
        <v>3</v>
      </c>
      <c r="E2087" s="170">
        <v>0</v>
      </c>
    </row>
    <row r="2088" spans="1:5" x14ac:dyDescent="0.25">
      <c r="A2088" s="169">
        <v>43586</v>
      </c>
      <c r="B2088" t="s">
        <v>143</v>
      </c>
      <c r="C2088" s="26">
        <v>1</v>
      </c>
      <c r="D2088" s="26">
        <v>3</v>
      </c>
      <c r="E2088" s="170">
        <v>1</v>
      </c>
    </row>
    <row r="2089" spans="1:5" x14ac:dyDescent="0.25">
      <c r="A2089" s="169">
        <v>43617</v>
      </c>
      <c r="B2089" t="s">
        <v>143</v>
      </c>
      <c r="C2089" s="26">
        <v>4</v>
      </c>
      <c r="D2089" s="26">
        <v>3</v>
      </c>
      <c r="E2089" s="170">
        <v>0</v>
      </c>
    </row>
    <row r="2090" spans="1:5" x14ac:dyDescent="0.25">
      <c r="A2090" s="169">
        <v>43647</v>
      </c>
      <c r="B2090" t="s">
        <v>143</v>
      </c>
      <c r="C2090" s="26">
        <v>0</v>
      </c>
      <c r="D2090" s="26">
        <v>3</v>
      </c>
      <c r="E2090" s="170">
        <v>0</v>
      </c>
    </row>
    <row r="2091" spans="1:5" x14ac:dyDescent="0.25">
      <c r="A2091" s="169">
        <v>43678</v>
      </c>
      <c r="B2091" t="s">
        <v>143</v>
      </c>
      <c r="C2091" s="26">
        <v>0</v>
      </c>
      <c r="D2091" s="26">
        <v>3</v>
      </c>
      <c r="E2091" s="170">
        <v>1</v>
      </c>
    </row>
    <row r="2092" spans="1:5" x14ac:dyDescent="0.25">
      <c r="A2092" s="169">
        <v>43709</v>
      </c>
      <c r="B2092" t="s">
        <v>143</v>
      </c>
      <c r="C2092" s="26">
        <v>0</v>
      </c>
      <c r="D2092" s="26">
        <v>3</v>
      </c>
      <c r="E2092" s="170">
        <v>1</v>
      </c>
    </row>
    <row r="2093" spans="1:5" x14ac:dyDescent="0.25">
      <c r="A2093" s="169">
        <v>43739</v>
      </c>
      <c r="B2093" t="s">
        <v>143</v>
      </c>
      <c r="C2093" s="26">
        <v>1</v>
      </c>
      <c r="D2093" s="26">
        <v>3</v>
      </c>
      <c r="E2093" s="170">
        <v>0</v>
      </c>
    </row>
    <row r="2094" spans="1:5" x14ac:dyDescent="0.25">
      <c r="A2094" s="169">
        <v>43770</v>
      </c>
      <c r="B2094" t="s">
        <v>143</v>
      </c>
      <c r="C2094" s="26">
        <v>0</v>
      </c>
      <c r="D2094" s="26">
        <v>3</v>
      </c>
      <c r="E2094" s="170">
        <v>0</v>
      </c>
    </row>
    <row r="2095" spans="1:5" x14ac:dyDescent="0.25">
      <c r="A2095" s="169">
        <v>43800</v>
      </c>
      <c r="B2095" t="s">
        <v>143</v>
      </c>
      <c r="C2095" s="26">
        <v>0</v>
      </c>
      <c r="D2095" s="26">
        <v>0</v>
      </c>
      <c r="E2095" s="170">
        <v>0</v>
      </c>
    </row>
    <row r="2096" spans="1:5" x14ac:dyDescent="0.25">
      <c r="A2096" s="169">
        <v>43831</v>
      </c>
      <c r="B2096" t="s">
        <v>143</v>
      </c>
      <c r="C2096" s="26">
        <v>0</v>
      </c>
      <c r="D2096" s="26">
        <v>0</v>
      </c>
      <c r="E2096" s="170">
        <v>0</v>
      </c>
    </row>
    <row r="2097" spans="1:5" x14ac:dyDescent="0.25">
      <c r="A2097" s="169">
        <v>43862</v>
      </c>
      <c r="B2097" t="s">
        <v>143</v>
      </c>
      <c r="C2097" s="26">
        <v>0</v>
      </c>
      <c r="D2097" s="26">
        <v>0</v>
      </c>
      <c r="E2097" s="170">
        <v>1</v>
      </c>
    </row>
    <row r="2098" spans="1:5" x14ac:dyDescent="0.25">
      <c r="A2098" s="169">
        <v>43891</v>
      </c>
      <c r="B2098" t="s">
        <v>143</v>
      </c>
      <c r="C2098" s="26">
        <v>2</v>
      </c>
      <c r="D2098" s="26">
        <v>0</v>
      </c>
      <c r="E2098" s="170">
        <v>0</v>
      </c>
    </row>
    <row r="2099" spans="1:5" x14ac:dyDescent="0.25">
      <c r="A2099" s="169">
        <v>43922</v>
      </c>
      <c r="B2099" t="s">
        <v>143</v>
      </c>
      <c r="C2099" s="26">
        <v>0</v>
      </c>
      <c r="D2099" s="26">
        <v>0</v>
      </c>
      <c r="E2099" s="170">
        <v>1</v>
      </c>
    </row>
    <row r="2100" spans="1:5" x14ac:dyDescent="0.25">
      <c r="A2100" s="169">
        <v>43952</v>
      </c>
      <c r="B2100" t="s">
        <v>143</v>
      </c>
      <c r="C2100" s="26">
        <v>2</v>
      </c>
      <c r="D2100" s="26">
        <v>0</v>
      </c>
      <c r="E2100" s="170">
        <v>1</v>
      </c>
    </row>
    <row r="2101" spans="1:5" x14ac:dyDescent="0.25">
      <c r="A2101" s="169">
        <v>43983</v>
      </c>
      <c r="B2101" t="s">
        <v>143</v>
      </c>
      <c r="C2101" s="26">
        <v>5</v>
      </c>
      <c r="D2101" s="26">
        <v>0</v>
      </c>
      <c r="E2101" s="170">
        <v>1</v>
      </c>
    </row>
    <row r="2102" spans="1:5" x14ac:dyDescent="0.25">
      <c r="A2102" s="169">
        <v>44013</v>
      </c>
      <c r="B2102" t="s">
        <v>143</v>
      </c>
      <c r="C2102" s="26">
        <v>7</v>
      </c>
      <c r="D2102" s="26">
        <v>0</v>
      </c>
      <c r="E2102" s="170">
        <v>0</v>
      </c>
    </row>
    <row r="2103" spans="1:5" x14ac:dyDescent="0.25">
      <c r="A2103" s="169">
        <v>44044</v>
      </c>
      <c r="B2103" t="s">
        <v>143</v>
      </c>
      <c r="C2103" s="26">
        <v>1</v>
      </c>
      <c r="D2103" s="26">
        <v>0</v>
      </c>
      <c r="E2103" s="170">
        <v>0</v>
      </c>
    </row>
    <row r="2104" spans="1:5" x14ac:dyDescent="0.25">
      <c r="A2104" s="169">
        <v>44075</v>
      </c>
      <c r="B2104" t="s">
        <v>143</v>
      </c>
      <c r="C2104" s="26">
        <v>4</v>
      </c>
      <c r="D2104" s="26">
        <v>0</v>
      </c>
      <c r="E2104" s="170">
        <v>2</v>
      </c>
    </row>
    <row r="2105" spans="1:5" x14ac:dyDescent="0.25">
      <c r="A2105" s="169">
        <v>44105</v>
      </c>
      <c r="B2105" t="s">
        <v>143</v>
      </c>
      <c r="C2105" s="26">
        <v>1</v>
      </c>
      <c r="D2105" s="26">
        <v>0</v>
      </c>
      <c r="E2105" s="170">
        <v>0</v>
      </c>
    </row>
    <row r="2106" spans="1:5" x14ac:dyDescent="0.25">
      <c r="A2106" s="169">
        <v>44136</v>
      </c>
      <c r="B2106" t="s">
        <v>143</v>
      </c>
      <c r="C2106" s="26">
        <v>3</v>
      </c>
      <c r="D2106" s="26">
        <v>0</v>
      </c>
      <c r="E2106" s="170">
        <v>0</v>
      </c>
    </row>
    <row r="2107" spans="1:5" x14ac:dyDescent="0.25">
      <c r="A2107" s="169">
        <v>44166</v>
      </c>
      <c r="B2107" t="s">
        <v>143</v>
      </c>
      <c r="C2107" s="26">
        <v>1</v>
      </c>
      <c r="D2107" s="26">
        <v>0</v>
      </c>
      <c r="E2107" s="170">
        <v>1</v>
      </c>
    </row>
    <row r="2108" spans="1:5" x14ac:dyDescent="0.25">
      <c r="A2108" s="169">
        <v>44197</v>
      </c>
      <c r="B2108" t="s">
        <v>143</v>
      </c>
      <c r="C2108" s="26">
        <v>1</v>
      </c>
      <c r="D2108" s="26">
        <v>0</v>
      </c>
      <c r="E2108" s="170">
        <v>0</v>
      </c>
    </row>
    <row r="2109" spans="1:5" x14ac:dyDescent="0.25">
      <c r="A2109" s="169">
        <v>44228</v>
      </c>
      <c r="B2109" t="s">
        <v>143</v>
      </c>
      <c r="C2109" s="26">
        <v>3</v>
      </c>
      <c r="D2109" s="26">
        <v>0</v>
      </c>
      <c r="E2109" s="170">
        <v>1</v>
      </c>
    </row>
    <row r="2110" spans="1:5" x14ac:dyDescent="0.25">
      <c r="A2110" s="169">
        <v>44256</v>
      </c>
      <c r="B2110" t="s">
        <v>143</v>
      </c>
      <c r="C2110" s="26">
        <v>3</v>
      </c>
      <c r="D2110" s="26">
        <v>0</v>
      </c>
      <c r="E2110" s="170">
        <v>2</v>
      </c>
    </row>
    <row r="2111" spans="1:5" x14ac:dyDescent="0.25">
      <c r="A2111" s="169">
        <v>44287</v>
      </c>
      <c r="B2111" t="s">
        <v>143</v>
      </c>
      <c r="C2111" s="26">
        <v>2</v>
      </c>
      <c r="D2111" s="26">
        <v>0</v>
      </c>
      <c r="E2111" s="170">
        <v>0</v>
      </c>
    </row>
    <row r="2112" spans="1:5" x14ac:dyDescent="0.25">
      <c r="A2112" s="169">
        <v>44317</v>
      </c>
      <c r="B2112" t="s">
        <v>143</v>
      </c>
      <c r="C2112" s="26">
        <v>0</v>
      </c>
      <c r="D2112" s="26">
        <v>0</v>
      </c>
      <c r="E2112" s="170">
        <v>1</v>
      </c>
    </row>
    <row r="2113" spans="1:5" x14ac:dyDescent="0.25">
      <c r="A2113" s="169">
        <v>44348</v>
      </c>
      <c r="B2113" t="s">
        <v>143</v>
      </c>
      <c r="C2113" s="26">
        <v>0</v>
      </c>
      <c r="D2113" s="26">
        <v>0</v>
      </c>
      <c r="E2113" s="170">
        <v>1</v>
      </c>
    </row>
    <row r="2114" spans="1:5" x14ac:dyDescent="0.25">
      <c r="A2114" s="169">
        <v>44378</v>
      </c>
      <c r="B2114" t="s">
        <v>143</v>
      </c>
      <c r="C2114" s="26">
        <v>1</v>
      </c>
      <c r="D2114" s="26">
        <v>0</v>
      </c>
      <c r="E2114" s="170">
        <v>0</v>
      </c>
    </row>
    <row r="2115" spans="1:5" x14ac:dyDescent="0.25">
      <c r="A2115" s="169">
        <v>44409</v>
      </c>
      <c r="B2115" t="s">
        <v>143</v>
      </c>
      <c r="C2115" s="26">
        <v>0</v>
      </c>
      <c r="D2115" s="26">
        <v>0</v>
      </c>
      <c r="E2115" s="170">
        <v>0</v>
      </c>
    </row>
    <row r="2116" spans="1:5" x14ac:dyDescent="0.25">
      <c r="A2116" s="169">
        <v>44440</v>
      </c>
      <c r="B2116" t="s">
        <v>143</v>
      </c>
      <c r="C2116" s="26">
        <v>1</v>
      </c>
      <c r="D2116" s="26">
        <v>0</v>
      </c>
      <c r="E2116" s="170">
        <v>0</v>
      </c>
    </row>
    <row r="2117" spans="1:5" x14ac:dyDescent="0.25">
      <c r="A2117" s="169">
        <v>44470</v>
      </c>
      <c r="B2117" t="s">
        <v>143</v>
      </c>
      <c r="C2117" s="26">
        <v>0</v>
      </c>
      <c r="D2117" s="26">
        <v>0</v>
      </c>
      <c r="E2117" s="170">
        <v>0</v>
      </c>
    </row>
    <row r="2118" spans="1:5" x14ac:dyDescent="0.25">
      <c r="A2118" s="169">
        <v>44501</v>
      </c>
      <c r="B2118" t="s">
        <v>143</v>
      </c>
      <c r="C2118" s="26">
        <v>0</v>
      </c>
      <c r="D2118" s="26">
        <v>0</v>
      </c>
      <c r="E2118" s="170">
        <v>0</v>
      </c>
    </row>
    <row r="2119" spans="1:5" x14ac:dyDescent="0.25">
      <c r="A2119" s="169">
        <v>44531</v>
      </c>
      <c r="B2119" t="s">
        <v>143</v>
      </c>
      <c r="C2119" s="26"/>
      <c r="D2119" s="26"/>
      <c r="E2119" s="170"/>
    </row>
    <row r="2120" spans="1:5" x14ac:dyDescent="0.25">
      <c r="A2120" s="169">
        <v>44562</v>
      </c>
      <c r="B2120" t="s">
        <v>143</v>
      </c>
      <c r="C2120" s="26"/>
      <c r="D2120" s="26"/>
      <c r="E2120" s="170"/>
    </row>
    <row r="2121" spans="1:5" x14ac:dyDescent="0.25">
      <c r="A2121" s="169">
        <v>44593</v>
      </c>
      <c r="B2121" t="s">
        <v>143</v>
      </c>
      <c r="C2121" s="26"/>
      <c r="D2121" s="26"/>
      <c r="E2121" s="170"/>
    </row>
    <row r="2122" spans="1:5" x14ac:dyDescent="0.25">
      <c r="A2122" s="169">
        <v>44621</v>
      </c>
      <c r="B2122" t="s">
        <v>143</v>
      </c>
      <c r="C2122" s="26"/>
      <c r="D2122" s="26"/>
      <c r="E2122" s="170"/>
    </row>
    <row r="2123" spans="1:5" x14ac:dyDescent="0.25">
      <c r="A2123" s="169">
        <v>44652</v>
      </c>
      <c r="B2123" t="s">
        <v>143</v>
      </c>
      <c r="C2123" s="26"/>
      <c r="D2123" s="26"/>
      <c r="E2123" s="170"/>
    </row>
    <row r="2124" spans="1:5" x14ac:dyDescent="0.25">
      <c r="A2124" s="169">
        <v>44682</v>
      </c>
      <c r="B2124" t="s">
        <v>143</v>
      </c>
      <c r="C2124" s="26"/>
      <c r="D2124" s="26"/>
      <c r="E2124" s="170"/>
    </row>
    <row r="2125" spans="1:5" x14ac:dyDescent="0.25">
      <c r="A2125" s="169">
        <v>44713</v>
      </c>
      <c r="B2125" t="s">
        <v>143</v>
      </c>
      <c r="C2125" s="26"/>
      <c r="D2125" s="26"/>
      <c r="E2125" s="170"/>
    </row>
    <row r="2126" spans="1:5" x14ac:dyDescent="0.25">
      <c r="A2126" s="169">
        <v>44743</v>
      </c>
      <c r="B2126" t="s">
        <v>143</v>
      </c>
      <c r="C2126" s="26"/>
      <c r="D2126" s="26"/>
      <c r="E2126" s="170"/>
    </row>
    <row r="2127" spans="1:5" x14ac:dyDescent="0.25">
      <c r="A2127" s="169">
        <v>44774</v>
      </c>
      <c r="B2127" t="s">
        <v>143</v>
      </c>
      <c r="C2127" s="26">
        <v>1</v>
      </c>
      <c r="D2127" s="26"/>
      <c r="E2127" s="170"/>
    </row>
    <row r="2128" spans="1:5" x14ac:dyDescent="0.25">
      <c r="A2128" s="169">
        <v>44805</v>
      </c>
      <c r="B2128" t="s">
        <v>143</v>
      </c>
      <c r="C2128" s="26"/>
      <c r="D2128" s="26"/>
      <c r="E2128" s="170"/>
    </row>
    <row r="2129" spans="1:5" x14ac:dyDescent="0.25">
      <c r="A2129" s="169">
        <v>44835</v>
      </c>
      <c r="B2129" t="s">
        <v>143</v>
      </c>
      <c r="C2129" s="26"/>
      <c r="D2129" s="26"/>
      <c r="E2129" s="170"/>
    </row>
    <row r="2130" spans="1:5" x14ac:dyDescent="0.25">
      <c r="A2130" s="169">
        <v>44866</v>
      </c>
      <c r="B2130" t="s">
        <v>143</v>
      </c>
      <c r="C2130" s="26"/>
      <c r="D2130" s="26"/>
      <c r="E2130" s="170"/>
    </row>
    <row r="2131" spans="1:5" x14ac:dyDescent="0.25">
      <c r="A2131" s="169">
        <v>44896</v>
      </c>
      <c r="B2131" t="s">
        <v>143</v>
      </c>
      <c r="C2131" s="26"/>
      <c r="D2131" s="26"/>
      <c r="E2131" s="170"/>
    </row>
    <row r="2132" spans="1:5" x14ac:dyDescent="0.25">
      <c r="A2132" s="169">
        <v>44927</v>
      </c>
      <c r="B2132" t="s">
        <v>143</v>
      </c>
      <c r="C2132" s="26"/>
      <c r="D2132" s="26"/>
      <c r="E2132" s="170"/>
    </row>
    <row r="2133" spans="1:5" x14ac:dyDescent="0.25">
      <c r="A2133" s="169">
        <v>44958</v>
      </c>
      <c r="B2133" t="s">
        <v>143</v>
      </c>
      <c r="C2133" s="26"/>
      <c r="D2133" s="26"/>
      <c r="E2133" s="170"/>
    </row>
    <row r="2134" spans="1:5" x14ac:dyDescent="0.25">
      <c r="A2134" s="169">
        <v>44986</v>
      </c>
      <c r="B2134" t="s">
        <v>143</v>
      </c>
      <c r="C2134" s="26"/>
      <c r="D2134" s="26"/>
      <c r="E2134" s="170"/>
    </row>
    <row r="2135" spans="1:5" x14ac:dyDescent="0.25">
      <c r="A2135" s="169">
        <v>45017</v>
      </c>
      <c r="B2135" t="s">
        <v>143</v>
      </c>
      <c r="C2135" s="26"/>
      <c r="D2135" s="26"/>
      <c r="E2135" s="170"/>
    </row>
    <row r="2136" spans="1:5" x14ac:dyDescent="0.25">
      <c r="A2136" s="169">
        <v>45047</v>
      </c>
      <c r="B2136" t="s">
        <v>143</v>
      </c>
      <c r="C2136" s="26"/>
      <c r="D2136" s="26"/>
      <c r="E2136" s="170"/>
    </row>
    <row r="2137" spans="1:5" x14ac:dyDescent="0.25">
      <c r="A2137" s="169">
        <v>45078</v>
      </c>
      <c r="B2137" t="s">
        <v>143</v>
      </c>
      <c r="C2137" s="26"/>
      <c r="D2137" s="26"/>
      <c r="E2137" s="170"/>
    </row>
    <row r="2138" spans="1:5" x14ac:dyDescent="0.25">
      <c r="A2138" s="169">
        <v>45108</v>
      </c>
      <c r="B2138" t="s">
        <v>143</v>
      </c>
      <c r="C2138" s="26"/>
      <c r="D2138" s="26"/>
      <c r="E2138" s="170"/>
    </row>
    <row r="2139" spans="1:5" x14ac:dyDescent="0.25">
      <c r="A2139" s="169">
        <v>45139</v>
      </c>
      <c r="B2139" t="s">
        <v>143</v>
      </c>
      <c r="C2139" s="26"/>
      <c r="D2139" s="26"/>
      <c r="E2139" s="170"/>
    </row>
    <row r="2140" spans="1:5" x14ac:dyDescent="0.25">
      <c r="A2140" s="169">
        <v>45170</v>
      </c>
      <c r="B2140" t="s">
        <v>143</v>
      </c>
      <c r="C2140" s="26"/>
      <c r="D2140" s="26"/>
      <c r="E2140" s="170"/>
    </row>
    <row r="2141" spans="1:5" x14ac:dyDescent="0.25">
      <c r="A2141" s="169">
        <v>45200</v>
      </c>
      <c r="B2141" t="s">
        <v>143</v>
      </c>
      <c r="C2141" s="26"/>
      <c r="D2141" s="26"/>
      <c r="E2141" s="170"/>
    </row>
    <row r="2142" spans="1:5" x14ac:dyDescent="0.25">
      <c r="A2142" s="169">
        <v>45231</v>
      </c>
      <c r="B2142" t="s">
        <v>143</v>
      </c>
      <c r="C2142" s="26"/>
      <c r="D2142" s="26"/>
      <c r="E2142" s="170"/>
    </row>
    <row r="2143" spans="1:5" x14ac:dyDescent="0.25">
      <c r="A2143" s="169">
        <v>45261</v>
      </c>
      <c r="B2143" t="s">
        <v>143</v>
      </c>
      <c r="C2143" s="26"/>
      <c r="D2143" s="26"/>
      <c r="E2143" s="170"/>
    </row>
    <row r="2144" spans="1:5" x14ac:dyDescent="0.25">
      <c r="A2144" s="169">
        <v>45292</v>
      </c>
      <c r="B2144" t="s">
        <v>143</v>
      </c>
      <c r="C2144" s="26"/>
      <c r="D2144" s="26"/>
      <c r="E2144" s="170"/>
    </row>
    <row r="2145" spans="1:5" x14ac:dyDescent="0.25">
      <c r="A2145" s="169">
        <v>45323</v>
      </c>
      <c r="B2145" t="s">
        <v>143</v>
      </c>
      <c r="C2145" s="26"/>
      <c r="D2145" s="26"/>
      <c r="E2145" s="170"/>
    </row>
    <row r="2146" spans="1:5" x14ac:dyDescent="0.25">
      <c r="A2146" s="169">
        <v>45352</v>
      </c>
      <c r="B2146" t="s">
        <v>143</v>
      </c>
      <c r="C2146" s="26"/>
      <c r="D2146" s="26"/>
      <c r="E2146" s="170"/>
    </row>
    <row r="2147" spans="1:5" x14ac:dyDescent="0.25">
      <c r="A2147" s="169">
        <v>45383</v>
      </c>
      <c r="B2147" t="s">
        <v>143</v>
      </c>
      <c r="C2147" s="26"/>
      <c r="D2147" s="26"/>
      <c r="E2147" s="170"/>
    </row>
    <row r="2148" spans="1:5" x14ac:dyDescent="0.25">
      <c r="A2148" s="169">
        <v>45413</v>
      </c>
      <c r="B2148" t="s">
        <v>143</v>
      </c>
      <c r="C2148" s="26"/>
      <c r="D2148" s="26"/>
      <c r="E2148" s="170"/>
    </row>
    <row r="2149" spans="1:5" x14ac:dyDescent="0.25">
      <c r="A2149" s="169">
        <v>45444</v>
      </c>
      <c r="B2149" t="s">
        <v>143</v>
      </c>
      <c r="C2149" s="26"/>
      <c r="D2149" s="26"/>
      <c r="E2149" s="170"/>
    </row>
    <row r="2150" spans="1:5" x14ac:dyDescent="0.25">
      <c r="A2150" s="169">
        <v>45474</v>
      </c>
      <c r="B2150" t="s">
        <v>143</v>
      </c>
      <c r="C2150" s="26"/>
      <c r="D2150" s="26"/>
      <c r="E2150" s="170"/>
    </row>
    <row r="2151" spans="1:5" x14ac:dyDescent="0.25">
      <c r="A2151" s="169">
        <v>45505</v>
      </c>
      <c r="B2151" t="s">
        <v>143</v>
      </c>
      <c r="C2151" s="26"/>
      <c r="D2151" s="26"/>
      <c r="E2151" s="170"/>
    </row>
    <row r="2152" spans="1:5" x14ac:dyDescent="0.25">
      <c r="A2152" s="169">
        <v>45536</v>
      </c>
      <c r="B2152" t="s">
        <v>143</v>
      </c>
      <c r="C2152" s="26"/>
      <c r="D2152" s="26"/>
      <c r="E2152" s="170"/>
    </row>
    <row r="2153" spans="1:5" x14ac:dyDescent="0.25">
      <c r="A2153" s="169">
        <v>45566</v>
      </c>
      <c r="B2153" t="s">
        <v>143</v>
      </c>
      <c r="C2153" s="26"/>
      <c r="D2153" s="26"/>
      <c r="E2153" s="170"/>
    </row>
    <row r="2154" spans="1:5" x14ac:dyDescent="0.25">
      <c r="A2154" s="169">
        <v>45597</v>
      </c>
      <c r="B2154" t="s">
        <v>143</v>
      </c>
      <c r="C2154" s="26"/>
      <c r="D2154" s="26"/>
      <c r="E2154" s="170"/>
    </row>
    <row r="2155" spans="1:5" x14ac:dyDescent="0.25">
      <c r="A2155" s="169">
        <v>45627</v>
      </c>
      <c r="B2155" t="s">
        <v>143</v>
      </c>
      <c r="C2155" s="26"/>
      <c r="D2155" s="26"/>
      <c r="E2155" s="170"/>
    </row>
    <row r="2156" spans="1:5" x14ac:dyDescent="0.25">
      <c r="A2156" s="169">
        <v>45658</v>
      </c>
      <c r="B2156" t="s">
        <v>143</v>
      </c>
      <c r="C2156" s="26"/>
      <c r="D2156" s="26"/>
      <c r="E2156" s="170"/>
    </row>
    <row r="2157" spans="1:5" x14ac:dyDescent="0.25">
      <c r="A2157" s="169">
        <v>45689</v>
      </c>
      <c r="B2157" t="s">
        <v>143</v>
      </c>
      <c r="C2157" s="26"/>
      <c r="D2157" s="26"/>
      <c r="E2157" s="170"/>
    </row>
    <row r="2158" spans="1:5" x14ac:dyDescent="0.25">
      <c r="A2158" s="169">
        <v>45717</v>
      </c>
      <c r="B2158" t="s">
        <v>143</v>
      </c>
      <c r="C2158" s="26"/>
      <c r="D2158" s="26"/>
      <c r="E2158" s="170"/>
    </row>
    <row r="2159" spans="1:5" x14ac:dyDescent="0.25">
      <c r="A2159" s="169">
        <v>45748</v>
      </c>
      <c r="B2159" t="s">
        <v>143</v>
      </c>
      <c r="C2159" s="26"/>
      <c r="D2159" s="26"/>
      <c r="E2159" s="170"/>
    </row>
    <row r="2160" spans="1:5" x14ac:dyDescent="0.25">
      <c r="A2160" s="169">
        <v>45778</v>
      </c>
      <c r="B2160" t="s">
        <v>143</v>
      </c>
      <c r="C2160" s="26"/>
      <c r="D2160" s="26"/>
      <c r="E2160" s="170"/>
    </row>
    <row r="2161" spans="1:5" x14ac:dyDescent="0.25">
      <c r="A2161" s="169">
        <v>45809</v>
      </c>
      <c r="B2161" t="s">
        <v>143</v>
      </c>
      <c r="C2161" s="26"/>
      <c r="D2161" s="26"/>
      <c r="E2161" s="170"/>
    </row>
    <row r="2162" spans="1:5" x14ac:dyDescent="0.25">
      <c r="A2162" s="169">
        <v>43101</v>
      </c>
      <c r="B2162" t="s">
        <v>92</v>
      </c>
      <c r="C2162" s="26"/>
      <c r="D2162" s="26"/>
      <c r="E2162" s="170"/>
    </row>
    <row r="2163" spans="1:5" x14ac:dyDescent="0.25">
      <c r="A2163" s="169">
        <v>43132</v>
      </c>
      <c r="B2163" t="s">
        <v>92</v>
      </c>
      <c r="C2163" s="26"/>
      <c r="D2163" s="26"/>
      <c r="E2163" s="170"/>
    </row>
    <row r="2164" spans="1:5" x14ac:dyDescent="0.25">
      <c r="A2164" s="169">
        <v>43160</v>
      </c>
      <c r="B2164" t="s">
        <v>92</v>
      </c>
      <c r="C2164" s="26"/>
      <c r="D2164" s="26"/>
      <c r="E2164" s="170"/>
    </row>
    <row r="2165" spans="1:5" x14ac:dyDescent="0.25">
      <c r="A2165" s="169">
        <v>43191</v>
      </c>
      <c r="B2165" t="s">
        <v>92</v>
      </c>
      <c r="C2165" s="26"/>
      <c r="D2165" s="26"/>
      <c r="E2165" s="170"/>
    </row>
    <row r="2166" spans="1:5" x14ac:dyDescent="0.25">
      <c r="A2166" s="169">
        <v>43221</v>
      </c>
      <c r="B2166" t="s">
        <v>92</v>
      </c>
      <c r="C2166" s="26"/>
      <c r="D2166" s="26"/>
      <c r="E2166" s="170"/>
    </row>
    <row r="2167" spans="1:5" x14ac:dyDescent="0.25">
      <c r="A2167" s="169">
        <v>43252</v>
      </c>
      <c r="B2167" t="s">
        <v>92</v>
      </c>
      <c r="C2167" s="26"/>
      <c r="D2167" s="26"/>
      <c r="E2167" s="170"/>
    </row>
    <row r="2168" spans="1:5" x14ac:dyDescent="0.25">
      <c r="A2168" s="169">
        <v>43282</v>
      </c>
      <c r="B2168" t="s">
        <v>92</v>
      </c>
      <c r="C2168" s="26"/>
      <c r="D2168" s="26"/>
      <c r="E2168" s="170"/>
    </row>
    <row r="2169" spans="1:5" x14ac:dyDescent="0.25">
      <c r="A2169" s="169">
        <v>43313</v>
      </c>
      <c r="B2169" t="s">
        <v>92</v>
      </c>
      <c r="C2169" s="26"/>
      <c r="D2169" s="26"/>
      <c r="E2169" s="170"/>
    </row>
    <row r="2170" spans="1:5" x14ac:dyDescent="0.25">
      <c r="A2170" s="169">
        <v>43344</v>
      </c>
      <c r="B2170" t="s">
        <v>92</v>
      </c>
      <c r="C2170" s="26"/>
      <c r="D2170" s="26"/>
      <c r="E2170" s="170"/>
    </row>
    <row r="2171" spans="1:5" x14ac:dyDescent="0.25">
      <c r="A2171" s="169">
        <v>43374</v>
      </c>
      <c r="B2171" t="s">
        <v>92</v>
      </c>
      <c r="C2171" s="26"/>
      <c r="D2171" s="26"/>
      <c r="E2171" s="170"/>
    </row>
    <row r="2172" spans="1:5" x14ac:dyDescent="0.25">
      <c r="A2172" s="169">
        <v>43405</v>
      </c>
      <c r="B2172" t="s">
        <v>92</v>
      </c>
      <c r="C2172" s="26"/>
      <c r="D2172" s="26"/>
      <c r="E2172" s="170"/>
    </row>
    <row r="2173" spans="1:5" x14ac:dyDescent="0.25">
      <c r="A2173" s="169">
        <v>43435</v>
      </c>
      <c r="B2173" t="s">
        <v>92</v>
      </c>
      <c r="C2173" s="26"/>
      <c r="D2173" s="26"/>
      <c r="E2173" s="170"/>
    </row>
    <row r="2174" spans="1:5" x14ac:dyDescent="0.25">
      <c r="A2174" s="169">
        <v>43466</v>
      </c>
      <c r="B2174" t="s">
        <v>92</v>
      </c>
      <c r="C2174" s="166"/>
      <c r="D2174" s="26"/>
      <c r="E2174" s="170"/>
    </row>
    <row r="2175" spans="1:5" x14ac:dyDescent="0.25">
      <c r="A2175" s="169">
        <v>43497</v>
      </c>
      <c r="B2175" t="s">
        <v>92</v>
      </c>
      <c r="C2175" s="26"/>
      <c r="D2175" s="26"/>
      <c r="E2175" s="170"/>
    </row>
    <row r="2176" spans="1:5" x14ac:dyDescent="0.25">
      <c r="A2176" s="169">
        <v>43525</v>
      </c>
      <c r="B2176" t="s">
        <v>92</v>
      </c>
      <c r="C2176" s="26"/>
      <c r="D2176" s="26"/>
      <c r="E2176" s="170"/>
    </row>
    <row r="2177" spans="1:5" x14ac:dyDescent="0.25">
      <c r="A2177" s="169">
        <v>43556</v>
      </c>
      <c r="B2177" t="s">
        <v>92</v>
      </c>
      <c r="C2177" s="26"/>
      <c r="D2177" s="26"/>
      <c r="E2177" s="170"/>
    </row>
    <row r="2178" spans="1:5" x14ac:dyDescent="0.25">
      <c r="A2178" s="169">
        <v>43586</v>
      </c>
      <c r="B2178" t="s">
        <v>92</v>
      </c>
      <c r="C2178" s="26"/>
      <c r="D2178" s="26"/>
      <c r="E2178" s="170"/>
    </row>
    <row r="2179" spans="1:5" x14ac:dyDescent="0.25">
      <c r="A2179" s="169">
        <v>43617</v>
      </c>
      <c r="B2179" t="s">
        <v>92</v>
      </c>
      <c r="C2179" s="26"/>
      <c r="D2179" s="26"/>
      <c r="E2179" s="170"/>
    </row>
    <row r="2180" spans="1:5" x14ac:dyDescent="0.25">
      <c r="A2180" s="169">
        <v>43647</v>
      </c>
      <c r="B2180" t="s">
        <v>92</v>
      </c>
      <c r="C2180" s="26"/>
      <c r="D2180" s="26"/>
      <c r="E2180" s="170"/>
    </row>
    <row r="2181" spans="1:5" x14ac:dyDescent="0.25">
      <c r="A2181" s="169">
        <v>43678</v>
      </c>
      <c r="B2181" t="s">
        <v>92</v>
      </c>
      <c r="C2181" s="26"/>
      <c r="D2181" s="26"/>
      <c r="E2181" s="170"/>
    </row>
    <row r="2182" spans="1:5" x14ac:dyDescent="0.25">
      <c r="A2182" s="169">
        <v>43709</v>
      </c>
      <c r="B2182" t="s">
        <v>92</v>
      </c>
      <c r="C2182" s="26"/>
      <c r="D2182" s="26"/>
      <c r="E2182" s="170"/>
    </row>
    <row r="2183" spans="1:5" x14ac:dyDescent="0.25">
      <c r="A2183" s="169">
        <v>43739</v>
      </c>
      <c r="B2183" t="s">
        <v>92</v>
      </c>
      <c r="C2183" s="26"/>
      <c r="D2183" s="26"/>
      <c r="E2183" s="170"/>
    </row>
    <row r="2184" spans="1:5" x14ac:dyDescent="0.25">
      <c r="A2184" s="169">
        <v>43770</v>
      </c>
      <c r="B2184" t="s">
        <v>92</v>
      </c>
      <c r="C2184" s="26"/>
      <c r="D2184" s="26"/>
      <c r="E2184" s="170"/>
    </row>
    <row r="2185" spans="1:5" x14ac:dyDescent="0.25">
      <c r="A2185" s="169">
        <v>43800</v>
      </c>
      <c r="B2185" t="s">
        <v>92</v>
      </c>
      <c r="C2185" s="26"/>
      <c r="D2185" s="26"/>
      <c r="E2185" s="170"/>
    </row>
    <row r="2186" spans="1:5" x14ac:dyDescent="0.25">
      <c r="A2186" s="169">
        <v>43831</v>
      </c>
      <c r="B2186" t="s">
        <v>92</v>
      </c>
      <c r="C2186" s="26"/>
      <c r="D2186" s="26"/>
      <c r="E2186" s="170"/>
    </row>
    <row r="2187" spans="1:5" x14ac:dyDescent="0.25">
      <c r="A2187" s="169">
        <v>43862</v>
      </c>
      <c r="B2187" t="s">
        <v>92</v>
      </c>
      <c r="C2187" s="26"/>
      <c r="D2187" s="26"/>
      <c r="E2187" s="170"/>
    </row>
    <row r="2188" spans="1:5" x14ac:dyDescent="0.25">
      <c r="A2188" s="169">
        <v>43891</v>
      </c>
      <c r="B2188" t="s">
        <v>92</v>
      </c>
      <c r="C2188" s="26"/>
      <c r="D2188" s="26"/>
      <c r="E2188" s="170"/>
    </row>
    <row r="2189" spans="1:5" x14ac:dyDescent="0.25">
      <c r="A2189" s="169">
        <v>43922</v>
      </c>
      <c r="B2189" t="s">
        <v>92</v>
      </c>
      <c r="C2189" s="26"/>
      <c r="D2189" s="26"/>
      <c r="E2189" s="170"/>
    </row>
    <row r="2190" spans="1:5" x14ac:dyDescent="0.25">
      <c r="A2190" s="169">
        <v>43952</v>
      </c>
      <c r="B2190" t="s">
        <v>92</v>
      </c>
      <c r="C2190" s="26"/>
      <c r="D2190" s="26"/>
      <c r="E2190" s="170"/>
    </row>
    <row r="2191" spans="1:5" x14ac:dyDescent="0.25">
      <c r="A2191" s="169">
        <v>43983</v>
      </c>
      <c r="B2191" t="s">
        <v>92</v>
      </c>
      <c r="C2191" s="26"/>
      <c r="D2191" s="26"/>
      <c r="E2191" s="170"/>
    </row>
    <row r="2192" spans="1:5" x14ac:dyDescent="0.25">
      <c r="A2192" s="169">
        <v>44013</v>
      </c>
      <c r="B2192" t="s">
        <v>92</v>
      </c>
      <c r="C2192" s="26"/>
      <c r="D2192" s="26"/>
      <c r="E2192" s="170"/>
    </row>
    <row r="2193" spans="1:5" x14ac:dyDescent="0.25">
      <c r="A2193" s="169">
        <v>44044</v>
      </c>
      <c r="B2193" t="s">
        <v>92</v>
      </c>
      <c r="C2193" s="26"/>
      <c r="D2193" s="26"/>
      <c r="E2193" s="170"/>
    </row>
    <row r="2194" spans="1:5" x14ac:dyDescent="0.25">
      <c r="A2194" s="169">
        <v>44075</v>
      </c>
      <c r="B2194" t="s">
        <v>92</v>
      </c>
      <c r="C2194" s="26"/>
      <c r="D2194" s="26"/>
      <c r="E2194" s="170"/>
    </row>
    <row r="2195" spans="1:5" x14ac:dyDescent="0.25">
      <c r="A2195" s="169">
        <v>44105</v>
      </c>
      <c r="B2195" t="s">
        <v>92</v>
      </c>
      <c r="C2195" s="26"/>
      <c r="D2195" s="26"/>
      <c r="E2195" s="170"/>
    </row>
    <row r="2196" spans="1:5" x14ac:dyDescent="0.25">
      <c r="A2196" s="169">
        <v>44136</v>
      </c>
      <c r="B2196" t="s">
        <v>92</v>
      </c>
      <c r="C2196" s="26"/>
      <c r="D2196" s="26"/>
      <c r="E2196" s="170"/>
    </row>
    <row r="2197" spans="1:5" x14ac:dyDescent="0.25">
      <c r="A2197" s="169">
        <v>44166</v>
      </c>
      <c r="B2197" t="s">
        <v>92</v>
      </c>
      <c r="C2197" s="26"/>
      <c r="D2197" s="26"/>
      <c r="E2197" s="170"/>
    </row>
    <row r="2198" spans="1:5" x14ac:dyDescent="0.25">
      <c r="A2198" s="169">
        <v>44197</v>
      </c>
      <c r="B2198" t="s">
        <v>92</v>
      </c>
      <c r="C2198" s="26"/>
      <c r="D2198" s="26"/>
      <c r="E2198" s="170"/>
    </row>
    <row r="2199" spans="1:5" x14ac:dyDescent="0.25">
      <c r="A2199" s="169">
        <v>44228</v>
      </c>
      <c r="B2199" t="s">
        <v>92</v>
      </c>
      <c r="C2199" s="26"/>
      <c r="D2199" s="26"/>
      <c r="E2199" s="170"/>
    </row>
    <row r="2200" spans="1:5" x14ac:dyDescent="0.25">
      <c r="A2200" s="169">
        <v>44256</v>
      </c>
      <c r="B2200" t="s">
        <v>92</v>
      </c>
      <c r="C2200" s="26"/>
      <c r="D2200" s="26"/>
      <c r="E2200" s="170"/>
    </row>
    <row r="2201" spans="1:5" x14ac:dyDescent="0.25">
      <c r="A2201" s="169">
        <v>44287</v>
      </c>
      <c r="B2201" t="s">
        <v>92</v>
      </c>
      <c r="C2201" s="26"/>
      <c r="D2201" s="26"/>
      <c r="E2201" s="170"/>
    </row>
    <row r="2202" spans="1:5" x14ac:dyDescent="0.25">
      <c r="A2202" s="169">
        <v>44317</v>
      </c>
      <c r="B2202" t="s">
        <v>92</v>
      </c>
      <c r="C2202" s="26"/>
      <c r="D2202" s="26"/>
      <c r="E2202" s="170"/>
    </row>
    <row r="2203" spans="1:5" x14ac:dyDescent="0.25">
      <c r="A2203" s="169">
        <v>44348</v>
      </c>
      <c r="B2203" t="s">
        <v>92</v>
      </c>
      <c r="C2203" s="26"/>
      <c r="D2203" s="26"/>
      <c r="E2203" s="170"/>
    </row>
    <row r="2204" spans="1:5" x14ac:dyDescent="0.25">
      <c r="A2204" s="169">
        <v>44378</v>
      </c>
      <c r="B2204" t="s">
        <v>92</v>
      </c>
      <c r="C2204" s="26"/>
      <c r="D2204" s="26"/>
      <c r="E2204" s="170"/>
    </row>
    <row r="2205" spans="1:5" x14ac:dyDescent="0.25">
      <c r="A2205" s="169">
        <v>44409</v>
      </c>
      <c r="B2205" t="s">
        <v>92</v>
      </c>
      <c r="C2205" s="26"/>
      <c r="D2205" s="26"/>
      <c r="E2205" s="170"/>
    </row>
    <row r="2206" spans="1:5" x14ac:dyDescent="0.25">
      <c r="A2206" s="169">
        <v>44440</v>
      </c>
      <c r="B2206" t="s">
        <v>92</v>
      </c>
      <c r="C2206" s="26"/>
      <c r="D2206" s="26"/>
      <c r="E2206" s="170"/>
    </row>
    <row r="2207" spans="1:5" x14ac:dyDescent="0.25">
      <c r="A2207" s="169">
        <v>44470</v>
      </c>
      <c r="B2207" t="s">
        <v>92</v>
      </c>
      <c r="C2207" s="26"/>
      <c r="D2207" s="26"/>
      <c r="E2207" s="170"/>
    </row>
    <row r="2208" spans="1:5" x14ac:dyDescent="0.25">
      <c r="A2208" s="169">
        <v>44501</v>
      </c>
      <c r="B2208" t="s">
        <v>92</v>
      </c>
      <c r="C2208" s="26">
        <v>5</v>
      </c>
      <c r="D2208" s="26">
        <v>3</v>
      </c>
      <c r="E2208" s="170">
        <v>0</v>
      </c>
    </row>
    <row r="2209" spans="1:5" x14ac:dyDescent="0.25">
      <c r="A2209" s="169">
        <v>44531</v>
      </c>
      <c r="B2209" t="s">
        <v>92</v>
      </c>
      <c r="C2209" s="26">
        <v>7</v>
      </c>
      <c r="D2209" s="26">
        <v>2</v>
      </c>
      <c r="E2209" s="170">
        <v>0</v>
      </c>
    </row>
    <row r="2210" spans="1:5" x14ac:dyDescent="0.25">
      <c r="A2210" s="169">
        <v>44562</v>
      </c>
      <c r="B2210" t="s">
        <v>92</v>
      </c>
      <c r="C2210" s="26">
        <v>8</v>
      </c>
      <c r="D2210" s="26">
        <v>2</v>
      </c>
      <c r="E2210" s="170">
        <v>0</v>
      </c>
    </row>
    <row r="2211" spans="1:5" x14ac:dyDescent="0.25">
      <c r="A2211" s="169">
        <v>44593</v>
      </c>
      <c r="B2211" t="s">
        <v>92</v>
      </c>
      <c r="C2211" s="26">
        <v>3</v>
      </c>
      <c r="D2211" s="26">
        <v>2</v>
      </c>
      <c r="E2211" s="170">
        <v>0</v>
      </c>
    </row>
    <row r="2212" spans="1:5" x14ac:dyDescent="0.25">
      <c r="A2212" s="169">
        <v>44621</v>
      </c>
      <c r="B2212" t="s">
        <v>92</v>
      </c>
      <c r="C2212" s="26">
        <v>1</v>
      </c>
      <c r="D2212" s="26">
        <v>2</v>
      </c>
      <c r="E2212" s="170">
        <v>0</v>
      </c>
    </row>
    <row r="2213" spans="1:5" x14ac:dyDescent="0.25">
      <c r="A2213" s="169">
        <v>44652</v>
      </c>
      <c r="B2213" t="s">
        <v>92</v>
      </c>
      <c r="C2213" s="26">
        <v>3</v>
      </c>
      <c r="D2213" s="26">
        <v>2</v>
      </c>
      <c r="E2213" s="170">
        <v>0</v>
      </c>
    </row>
    <row r="2214" spans="1:5" x14ac:dyDescent="0.25">
      <c r="A2214" s="169">
        <v>44682</v>
      </c>
      <c r="B2214" t="s">
        <v>92</v>
      </c>
      <c r="C2214" s="26">
        <v>2</v>
      </c>
      <c r="D2214" s="26">
        <v>2</v>
      </c>
      <c r="E2214" s="170">
        <v>0</v>
      </c>
    </row>
    <row r="2215" spans="1:5" x14ac:dyDescent="0.25">
      <c r="A2215" s="169">
        <v>44713</v>
      </c>
      <c r="B2215" t="s">
        <v>92</v>
      </c>
      <c r="C2215" s="26">
        <v>1</v>
      </c>
      <c r="D2215" s="26">
        <v>2</v>
      </c>
      <c r="E2215" s="170">
        <v>0</v>
      </c>
    </row>
    <row r="2216" spans="1:5" x14ac:dyDescent="0.25">
      <c r="A2216" s="169">
        <v>44743</v>
      </c>
      <c r="B2216" t="s">
        <v>92</v>
      </c>
      <c r="C2216" s="26">
        <v>2</v>
      </c>
      <c r="D2216" s="26">
        <v>2</v>
      </c>
      <c r="E2216" s="170">
        <v>0</v>
      </c>
    </row>
    <row r="2217" spans="1:5" x14ac:dyDescent="0.25">
      <c r="A2217" s="169">
        <v>44774</v>
      </c>
      <c r="B2217" t="s">
        <v>92</v>
      </c>
      <c r="C2217" s="26">
        <v>2</v>
      </c>
      <c r="D2217" s="26">
        <v>2</v>
      </c>
      <c r="E2217" s="170">
        <v>0</v>
      </c>
    </row>
    <row r="2218" spans="1:5" x14ac:dyDescent="0.25">
      <c r="A2218" s="169">
        <v>44805</v>
      </c>
      <c r="B2218" t="s">
        <v>92</v>
      </c>
      <c r="C2218" s="26">
        <v>3</v>
      </c>
      <c r="D2218" s="26">
        <v>2</v>
      </c>
      <c r="E2218" s="170">
        <v>0</v>
      </c>
    </row>
    <row r="2219" spans="1:5" x14ac:dyDescent="0.25">
      <c r="A2219" s="169">
        <v>44835</v>
      </c>
      <c r="B2219" t="s">
        <v>92</v>
      </c>
      <c r="C2219" s="26">
        <v>5</v>
      </c>
      <c r="D2219" s="26">
        <v>2</v>
      </c>
      <c r="E2219" s="170">
        <v>0</v>
      </c>
    </row>
    <row r="2220" spans="1:5" x14ac:dyDescent="0.25">
      <c r="A2220" s="169">
        <v>44866</v>
      </c>
      <c r="B2220" t="s">
        <v>92</v>
      </c>
      <c r="C2220" s="26">
        <v>5</v>
      </c>
      <c r="D2220" s="26">
        <v>2</v>
      </c>
      <c r="E2220" s="170">
        <v>0</v>
      </c>
    </row>
    <row r="2221" spans="1:5" x14ac:dyDescent="0.25">
      <c r="A2221" s="169">
        <v>44896</v>
      </c>
      <c r="B2221" t="s">
        <v>92</v>
      </c>
      <c r="C2221" s="26">
        <v>1</v>
      </c>
      <c r="D2221" s="26">
        <v>2</v>
      </c>
      <c r="E2221" s="170">
        <v>0</v>
      </c>
    </row>
    <row r="2222" spans="1:5" x14ac:dyDescent="0.25">
      <c r="A2222" s="169">
        <v>44927</v>
      </c>
      <c r="B2222" t="s">
        <v>92</v>
      </c>
      <c r="C2222" s="26">
        <v>1</v>
      </c>
      <c r="D2222" s="26">
        <v>3</v>
      </c>
      <c r="E2222" s="170">
        <v>0</v>
      </c>
    </row>
    <row r="2223" spans="1:5" x14ac:dyDescent="0.25">
      <c r="A2223" s="169">
        <v>44958</v>
      </c>
      <c r="B2223" t="s">
        <v>92</v>
      </c>
      <c r="C2223" s="26">
        <v>3</v>
      </c>
      <c r="D2223" s="26">
        <v>3</v>
      </c>
      <c r="E2223" s="170">
        <v>0</v>
      </c>
    </row>
    <row r="2224" spans="1:5" x14ac:dyDescent="0.25">
      <c r="A2224" s="169">
        <v>44986</v>
      </c>
      <c r="B2224" t="s">
        <v>92</v>
      </c>
      <c r="C2224" s="26">
        <v>3</v>
      </c>
      <c r="D2224" s="26">
        <v>3</v>
      </c>
      <c r="E2224" s="170">
        <v>0</v>
      </c>
    </row>
    <row r="2225" spans="1:5" x14ac:dyDescent="0.25">
      <c r="A2225" s="169">
        <v>45017</v>
      </c>
      <c r="B2225" t="s">
        <v>92</v>
      </c>
      <c r="C2225" s="26">
        <v>4</v>
      </c>
      <c r="D2225" s="26">
        <v>3</v>
      </c>
      <c r="E2225" s="170">
        <v>1</v>
      </c>
    </row>
    <row r="2226" spans="1:5" x14ac:dyDescent="0.25">
      <c r="A2226" s="169">
        <v>45047</v>
      </c>
      <c r="B2226" t="s">
        <v>92</v>
      </c>
      <c r="C2226" s="26">
        <v>2</v>
      </c>
      <c r="D2226" s="26">
        <v>3</v>
      </c>
      <c r="E2226" s="170">
        <v>0</v>
      </c>
    </row>
    <row r="2227" spans="1:5" x14ac:dyDescent="0.25">
      <c r="A2227" s="169">
        <v>45078</v>
      </c>
      <c r="B2227" t="s">
        <v>92</v>
      </c>
      <c r="C2227" s="26">
        <v>4</v>
      </c>
      <c r="D2227" s="26">
        <v>3</v>
      </c>
      <c r="E2227" s="170">
        <v>0</v>
      </c>
    </row>
    <row r="2228" spans="1:5" x14ac:dyDescent="0.25">
      <c r="A2228" s="169">
        <v>45108</v>
      </c>
      <c r="B2228" t="s">
        <v>92</v>
      </c>
      <c r="C2228" s="26">
        <v>3</v>
      </c>
      <c r="D2228" s="26">
        <v>3</v>
      </c>
      <c r="E2228" s="170">
        <v>0</v>
      </c>
    </row>
    <row r="2229" spans="1:5" x14ac:dyDescent="0.25">
      <c r="A2229" s="169">
        <v>45139</v>
      </c>
      <c r="B2229" t="s">
        <v>92</v>
      </c>
      <c r="C2229" s="26">
        <v>2</v>
      </c>
      <c r="D2229" s="26">
        <v>2</v>
      </c>
      <c r="E2229" s="170">
        <v>0</v>
      </c>
    </row>
    <row r="2230" spans="1:5" x14ac:dyDescent="0.25">
      <c r="A2230" s="169">
        <v>45170</v>
      </c>
      <c r="B2230" t="s">
        <v>92</v>
      </c>
      <c r="C2230" s="26">
        <v>2</v>
      </c>
      <c r="D2230" s="26">
        <v>2</v>
      </c>
      <c r="E2230" s="170">
        <v>0</v>
      </c>
    </row>
    <row r="2231" spans="1:5" x14ac:dyDescent="0.25">
      <c r="A2231" s="169">
        <v>45200</v>
      </c>
      <c r="B2231" t="s">
        <v>92</v>
      </c>
      <c r="C2231" s="26">
        <v>3</v>
      </c>
      <c r="D2231" s="26">
        <v>2</v>
      </c>
      <c r="E2231" s="170">
        <v>0</v>
      </c>
    </row>
    <row r="2232" spans="1:5" x14ac:dyDescent="0.25">
      <c r="A2232" s="169">
        <v>45231</v>
      </c>
      <c r="B2232" t="s">
        <v>92</v>
      </c>
      <c r="C2232" s="26">
        <v>4</v>
      </c>
      <c r="D2232" s="26">
        <v>2</v>
      </c>
      <c r="E2232" s="170">
        <v>0</v>
      </c>
    </row>
    <row r="2233" spans="1:5" x14ac:dyDescent="0.25">
      <c r="A2233" s="169">
        <v>45261</v>
      </c>
      <c r="B2233" t="s">
        <v>92</v>
      </c>
      <c r="C2233" s="26">
        <v>1</v>
      </c>
      <c r="D2233" s="26">
        <v>3</v>
      </c>
      <c r="E2233" s="170">
        <v>0</v>
      </c>
    </row>
    <row r="2234" spans="1:5" x14ac:dyDescent="0.25">
      <c r="A2234" s="169">
        <v>45292</v>
      </c>
      <c r="B2234" t="s">
        <v>92</v>
      </c>
      <c r="C2234" s="26">
        <v>2</v>
      </c>
      <c r="D2234" s="26">
        <v>4</v>
      </c>
      <c r="E2234" s="170">
        <v>0</v>
      </c>
    </row>
    <row r="2235" spans="1:5" x14ac:dyDescent="0.25">
      <c r="A2235" s="169">
        <v>45323</v>
      </c>
      <c r="B2235" t="s">
        <v>92</v>
      </c>
      <c r="C2235" s="26">
        <v>2</v>
      </c>
      <c r="D2235" s="26">
        <v>4</v>
      </c>
      <c r="E2235" s="170">
        <v>0</v>
      </c>
    </row>
    <row r="2236" spans="1:5" x14ac:dyDescent="0.25">
      <c r="A2236" s="169">
        <v>45352</v>
      </c>
      <c r="B2236" t="s">
        <v>92</v>
      </c>
      <c r="C2236" s="26">
        <v>0</v>
      </c>
      <c r="D2236" s="26">
        <v>4</v>
      </c>
      <c r="E2236" s="170">
        <v>0</v>
      </c>
    </row>
    <row r="2237" spans="1:5" x14ac:dyDescent="0.25">
      <c r="A2237" s="169">
        <v>45383</v>
      </c>
      <c r="B2237" t="s">
        <v>92</v>
      </c>
      <c r="C2237" s="26">
        <v>2</v>
      </c>
      <c r="D2237" s="26">
        <v>4</v>
      </c>
      <c r="E2237" s="170">
        <v>0</v>
      </c>
    </row>
    <row r="2238" spans="1:5" x14ac:dyDescent="0.25">
      <c r="A2238" s="169">
        <v>45413</v>
      </c>
      <c r="B2238" t="s">
        <v>92</v>
      </c>
      <c r="C2238" s="26">
        <v>2</v>
      </c>
      <c r="D2238" s="26">
        <v>3</v>
      </c>
      <c r="E2238" s="170">
        <v>1</v>
      </c>
    </row>
    <row r="2239" spans="1:5" x14ac:dyDescent="0.25">
      <c r="A2239" s="169">
        <v>45444</v>
      </c>
      <c r="B2239" t="s">
        <v>92</v>
      </c>
      <c r="C2239" s="26">
        <v>3</v>
      </c>
      <c r="D2239" s="26">
        <v>3</v>
      </c>
      <c r="E2239" s="170">
        <v>1</v>
      </c>
    </row>
    <row r="2240" spans="1:5" x14ac:dyDescent="0.25">
      <c r="A2240" s="169">
        <v>45474</v>
      </c>
      <c r="B2240" t="s">
        <v>92</v>
      </c>
      <c r="C2240" s="26">
        <v>2</v>
      </c>
      <c r="D2240" s="26">
        <v>2</v>
      </c>
      <c r="E2240" s="170">
        <v>1</v>
      </c>
    </row>
    <row r="2241" spans="1:5" x14ac:dyDescent="0.25">
      <c r="A2241" s="169">
        <v>45505</v>
      </c>
      <c r="B2241" t="s">
        <v>92</v>
      </c>
      <c r="C2241" s="26">
        <v>1</v>
      </c>
      <c r="D2241" s="26">
        <v>3</v>
      </c>
      <c r="E2241" s="170">
        <v>0</v>
      </c>
    </row>
    <row r="2242" spans="1:5" x14ac:dyDescent="0.25">
      <c r="A2242" s="169">
        <v>45536</v>
      </c>
      <c r="B2242" t="s">
        <v>92</v>
      </c>
      <c r="C2242" s="26">
        <v>1</v>
      </c>
      <c r="D2242" s="26">
        <v>3</v>
      </c>
      <c r="E2242" s="170">
        <v>0</v>
      </c>
    </row>
    <row r="2243" spans="1:5" x14ac:dyDescent="0.25">
      <c r="A2243" s="169">
        <v>45566</v>
      </c>
      <c r="B2243" t="s">
        <v>92</v>
      </c>
      <c r="C2243" s="26">
        <v>3</v>
      </c>
      <c r="D2243" s="26">
        <v>3</v>
      </c>
      <c r="E2243" s="170">
        <v>0</v>
      </c>
    </row>
    <row r="2244" spans="1:5" x14ac:dyDescent="0.25">
      <c r="A2244" s="169">
        <v>45597</v>
      </c>
      <c r="B2244" t="s">
        <v>92</v>
      </c>
      <c r="C2244" s="26">
        <v>1</v>
      </c>
      <c r="D2244" s="26">
        <v>3</v>
      </c>
      <c r="E2244" s="170">
        <v>0</v>
      </c>
    </row>
    <row r="2245" spans="1:5" x14ac:dyDescent="0.25">
      <c r="A2245" s="169">
        <v>45627</v>
      </c>
      <c r="B2245" t="s">
        <v>92</v>
      </c>
      <c r="C2245" s="26">
        <v>1</v>
      </c>
      <c r="D2245" s="26">
        <v>3</v>
      </c>
      <c r="E2245" s="170">
        <v>2</v>
      </c>
    </row>
    <row r="2246" spans="1:5" x14ac:dyDescent="0.25">
      <c r="A2246" s="169">
        <v>45658</v>
      </c>
      <c r="B2246" t="s">
        <v>92</v>
      </c>
      <c r="C2246" s="26">
        <v>1</v>
      </c>
      <c r="D2246" s="26">
        <v>3</v>
      </c>
      <c r="E2246" s="170">
        <v>1</v>
      </c>
    </row>
    <row r="2247" spans="1:5" x14ac:dyDescent="0.25">
      <c r="A2247" s="169">
        <v>45689</v>
      </c>
      <c r="B2247" t="s">
        <v>92</v>
      </c>
      <c r="C2247" s="26">
        <v>1</v>
      </c>
      <c r="D2247" s="26">
        <v>3</v>
      </c>
      <c r="E2247" s="170">
        <v>0</v>
      </c>
    </row>
    <row r="2248" spans="1:5" x14ac:dyDescent="0.25">
      <c r="A2248" s="169">
        <v>45717</v>
      </c>
      <c r="B2248" t="s">
        <v>92</v>
      </c>
      <c r="C2248" s="26">
        <v>1</v>
      </c>
      <c r="D2248" s="26">
        <v>3</v>
      </c>
      <c r="E2248" s="170">
        <v>0</v>
      </c>
    </row>
    <row r="2249" spans="1:5" x14ac:dyDescent="0.25">
      <c r="A2249" s="169">
        <v>45748</v>
      </c>
      <c r="B2249" t="s">
        <v>92</v>
      </c>
      <c r="C2249" s="26">
        <v>4</v>
      </c>
      <c r="D2249" s="26">
        <v>3</v>
      </c>
      <c r="E2249" s="170">
        <v>0</v>
      </c>
    </row>
    <row r="2250" spans="1:5" x14ac:dyDescent="0.25">
      <c r="A2250" s="169">
        <v>45778</v>
      </c>
      <c r="B2250" t="s">
        <v>92</v>
      </c>
      <c r="C2250" s="26">
        <v>4</v>
      </c>
      <c r="D2250" s="26">
        <v>3</v>
      </c>
      <c r="E2250" s="170">
        <v>1</v>
      </c>
    </row>
    <row r="2251" spans="1:5" x14ac:dyDescent="0.25">
      <c r="A2251" s="169">
        <v>45809</v>
      </c>
      <c r="B2251" t="s">
        <v>92</v>
      </c>
      <c r="C2251" s="26">
        <v>4</v>
      </c>
      <c r="D2251" s="26">
        <v>3</v>
      </c>
      <c r="E2251" s="170">
        <v>0</v>
      </c>
    </row>
    <row r="2252" spans="1:5" x14ac:dyDescent="0.25">
      <c r="A2252" s="169">
        <v>43101</v>
      </c>
      <c r="B2252" t="s">
        <v>141</v>
      </c>
      <c r="C2252" s="26"/>
      <c r="D2252" s="26"/>
      <c r="E2252" s="170"/>
    </row>
    <row r="2253" spans="1:5" x14ac:dyDescent="0.25">
      <c r="A2253" s="169">
        <v>43132</v>
      </c>
      <c r="B2253" t="s">
        <v>141</v>
      </c>
      <c r="C2253" s="26"/>
      <c r="D2253" s="26"/>
      <c r="E2253" s="170"/>
    </row>
    <row r="2254" spans="1:5" x14ac:dyDescent="0.25">
      <c r="A2254" s="169">
        <v>43160</v>
      </c>
      <c r="B2254" t="s">
        <v>141</v>
      </c>
      <c r="C2254" s="26"/>
      <c r="D2254" s="26"/>
      <c r="E2254" s="170"/>
    </row>
    <row r="2255" spans="1:5" x14ac:dyDescent="0.25">
      <c r="A2255" s="169">
        <v>43191</v>
      </c>
      <c r="B2255" t="s">
        <v>141</v>
      </c>
      <c r="C2255" s="26"/>
      <c r="D2255" s="26"/>
      <c r="E2255" s="170"/>
    </row>
    <row r="2256" spans="1:5" x14ac:dyDescent="0.25">
      <c r="A2256" s="169">
        <v>43221</v>
      </c>
      <c r="B2256" t="s">
        <v>141</v>
      </c>
      <c r="C2256" s="26"/>
      <c r="D2256" s="26"/>
      <c r="E2256" s="170"/>
    </row>
    <row r="2257" spans="1:5" x14ac:dyDescent="0.25">
      <c r="A2257" s="169">
        <v>43252</v>
      </c>
      <c r="B2257" t="s">
        <v>141</v>
      </c>
      <c r="C2257" s="26"/>
      <c r="D2257" s="26"/>
      <c r="E2257" s="170"/>
    </row>
    <row r="2258" spans="1:5" x14ac:dyDescent="0.25">
      <c r="A2258" s="169">
        <v>43282</v>
      </c>
      <c r="B2258" t="s">
        <v>141</v>
      </c>
      <c r="C2258" s="26"/>
      <c r="D2258" s="26"/>
      <c r="E2258" s="170"/>
    </row>
    <row r="2259" spans="1:5" x14ac:dyDescent="0.25">
      <c r="A2259" s="169">
        <v>43313</v>
      </c>
      <c r="B2259" t="s">
        <v>141</v>
      </c>
      <c r="C2259" s="26"/>
      <c r="D2259" s="26"/>
      <c r="E2259" s="170"/>
    </row>
    <row r="2260" spans="1:5" x14ac:dyDescent="0.25">
      <c r="A2260" s="169">
        <v>43344</v>
      </c>
      <c r="B2260" t="s">
        <v>141</v>
      </c>
      <c r="C2260" s="26"/>
      <c r="D2260" s="26"/>
      <c r="E2260" s="170"/>
    </row>
    <row r="2261" spans="1:5" x14ac:dyDescent="0.25">
      <c r="A2261" s="169">
        <v>43374</v>
      </c>
      <c r="B2261" t="s">
        <v>141</v>
      </c>
      <c r="C2261" s="26"/>
      <c r="D2261" s="26"/>
      <c r="E2261" s="170"/>
    </row>
    <row r="2262" spans="1:5" x14ac:dyDescent="0.25">
      <c r="A2262" s="169">
        <v>43405</v>
      </c>
      <c r="B2262" t="s">
        <v>141</v>
      </c>
      <c r="C2262" s="26"/>
      <c r="D2262" s="26"/>
      <c r="E2262" s="170"/>
    </row>
    <row r="2263" spans="1:5" x14ac:dyDescent="0.25">
      <c r="A2263" s="169">
        <v>43435</v>
      </c>
      <c r="B2263" t="s">
        <v>141</v>
      </c>
      <c r="C2263" s="26"/>
      <c r="D2263" s="26"/>
      <c r="E2263" s="170"/>
    </row>
    <row r="2264" spans="1:5" x14ac:dyDescent="0.25">
      <c r="A2264" s="169">
        <v>43466</v>
      </c>
      <c r="B2264" t="s">
        <v>141</v>
      </c>
      <c r="C2264" s="26"/>
      <c r="D2264" s="26"/>
      <c r="E2264" s="170"/>
    </row>
    <row r="2265" spans="1:5" x14ac:dyDescent="0.25">
      <c r="A2265" s="169">
        <v>43497</v>
      </c>
      <c r="B2265" t="s">
        <v>141</v>
      </c>
      <c r="C2265" s="26"/>
      <c r="D2265" s="26"/>
      <c r="E2265" s="170"/>
    </row>
    <row r="2266" spans="1:5" x14ac:dyDescent="0.25">
      <c r="A2266" s="169">
        <v>43525</v>
      </c>
      <c r="B2266" t="s">
        <v>141</v>
      </c>
      <c r="C2266" s="26"/>
      <c r="D2266" s="26"/>
      <c r="E2266" s="170"/>
    </row>
    <row r="2267" spans="1:5" x14ac:dyDescent="0.25">
      <c r="A2267" s="169">
        <v>43556</v>
      </c>
      <c r="B2267" t="s">
        <v>141</v>
      </c>
      <c r="C2267" s="26"/>
      <c r="D2267" s="26"/>
      <c r="E2267" s="170"/>
    </row>
    <row r="2268" spans="1:5" x14ac:dyDescent="0.25">
      <c r="A2268" s="169">
        <v>43586</v>
      </c>
      <c r="B2268" t="s">
        <v>141</v>
      </c>
      <c r="C2268" s="26"/>
      <c r="D2268" s="26"/>
      <c r="E2268" s="170"/>
    </row>
    <row r="2269" spans="1:5" x14ac:dyDescent="0.25">
      <c r="A2269" s="169">
        <v>43617</v>
      </c>
      <c r="B2269" t="s">
        <v>141</v>
      </c>
      <c r="C2269" s="26"/>
      <c r="D2269" s="26"/>
      <c r="E2269" s="170"/>
    </row>
    <row r="2270" spans="1:5" x14ac:dyDescent="0.25">
      <c r="A2270" s="169">
        <v>43647</v>
      </c>
      <c r="B2270" t="s">
        <v>141</v>
      </c>
      <c r="C2270" s="26"/>
      <c r="D2270" s="26"/>
      <c r="E2270" s="170"/>
    </row>
    <row r="2271" spans="1:5" x14ac:dyDescent="0.25">
      <c r="A2271" s="169">
        <v>43678</v>
      </c>
      <c r="B2271" t="s">
        <v>141</v>
      </c>
      <c r="C2271" s="26"/>
      <c r="D2271" s="26"/>
      <c r="E2271" s="170"/>
    </row>
    <row r="2272" spans="1:5" x14ac:dyDescent="0.25">
      <c r="A2272" s="169">
        <v>43709</v>
      </c>
      <c r="B2272" t="s">
        <v>141</v>
      </c>
      <c r="C2272" s="26"/>
      <c r="D2272" s="26"/>
      <c r="E2272" s="170"/>
    </row>
    <row r="2273" spans="1:5" x14ac:dyDescent="0.25">
      <c r="A2273" s="169">
        <v>43739</v>
      </c>
      <c r="B2273" t="s">
        <v>141</v>
      </c>
      <c r="C2273" s="26"/>
      <c r="D2273" s="26"/>
      <c r="E2273" s="170"/>
    </row>
    <row r="2274" spans="1:5" x14ac:dyDescent="0.25">
      <c r="A2274" s="169">
        <v>43770</v>
      </c>
      <c r="B2274" t="s">
        <v>141</v>
      </c>
      <c r="C2274" s="26"/>
      <c r="D2274" s="26"/>
      <c r="E2274" s="170"/>
    </row>
    <row r="2275" spans="1:5" x14ac:dyDescent="0.25">
      <c r="A2275" s="169">
        <v>43800</v>
      </c>
      <c r="B2275" t="s">
        <v>141</v>
      </c>
      <c r="C2275" s="26"/>
      <c r="D2275" s="26"/>
      <c r="E2275" s="170"/>
    </row>
    <row r="2276" spans="1:5" x14ac:dyDescent="0.25">
      <c r="A2276" s="169">
        <v>43831</v>
      </c>
      <c r="B2276" t="s">
        <v>141</v>
      </c>
      <c r="C2276" s="26"/>
      <c r="D2276" s="26"/>
      <c r="E2276" s="170"/>
    </row>
    <row r="2277" spans="1:5" x14ac:dyDescent="0.25">
      <c r="A2277" s="169">
        <v>43862</v>
      </c>
      <c r="B2277" t="s">
        <v>141</v>
      </c>
      <c r="C2277" s="26"/>
      <c r="D2277" s="26"/>
      <c r="E2277" s="170"/>
    </row>
    <row r="2278" spans="1:5" x14ac:dyDescent="0.25">
      <c r="A2278" s="169">
        <v>43891</v>
      </c>
      <c r="B2278" t="s">
        <v>141</v>
      </c>
      <c r="C2278" s="26"/>
      <c r="D2278" s="26"/>
      <c r="E2278" s="170"/>
    </row>
    <row r="2279" spans="1:5" x14ac:dyDescent="0.25">
      <c r="A2279" s="169">
        <v>43922</v>
      </c>
      <c r="B2279" t="s">
        <v>141</v>
      </c>
      <c r="C2279" s="26"/>
      <c r="D2279" s="26"/>
      <c r="E2279" s="170"/>
    </row>
    <row r="2280" spans="1:5" x14ac:dyDescent="0.25">
      <c r="A2280" s="169">
        <v>43952</v>
      </c>
      <c r="B2280" t="s">
        <v>141</v>
      </c>
      <c r="C2280" s="26"/>
      <c r="D2280" s="26"/>
      <c r="E2280" s="170"/>
    </row>
    <row r="2281" spans="1:5" x14ac:dyDescent="0.25">
      <c r="A2281" s="169">
        <v>43983</v>
      </c>
      <c r="B2281" t="s">
        <v>141</v>
      </c>
      <c r="C2281" s="26"/>
      <c r="D2281" s="26"/>
      <c r="E2281" s="170"/>
    </row>
    <row r="2282" spans="1:5" x14ac:dyDescent="0.25">
      <c r="A2282" s="169">
        <v>44013</v>
      </c>
      <c r="B2282" t="s">
        <v>141</v>
      </c>
      <c r="C2282" s="26"/>
      <c r="D2282" s="26"/>
      <c r="E2282" s="170"/>
    </row>
    <row r="2283" spans="1:5" x14ac:dyDescent="0.25">
      <c r="A2283" s="169">
        <v>44044</v>
      </c>
      <c r="B2283" t="s">
        <v>141</v>
      </c>
      <c r="C2283" s="26"/>
      <c r="D2283" s="26"/>
      <c r="E2283" s="170"/>
    </row>
    <row r="2284" spans="1:5" x14ac:dyDescent="0.25">
      <c r="A2284" s="169">
        <v>44075</v>
      </c>
      <c r="B2284" t="s">
        <v>141</v>
      </c>
      <c r="C2284" s="26"/>
      <c r="D2284" s="26"/>
      <c r="E2284" s="170"/>
    </row>
    <row r="2285" spans="1:5" x14ac:dyDescent="0.25">
      <c r="A2285" s="169">
        <v>44105</v>
      </c>
      <c r="B2285" t="s">
        <v>141</v>
      </c>
      <c r="C2285" s="26">
        <v>15</v>
      </c>
      <c r="D2285" s="26">
        <v>5</v>
      </c>
      <c r="E2285" s="170">
        <v>0</v>
      </c>
    </row>
    <row r="2286" spans="1:5" x14ac:dyDescent="0.25">
      <c r="A2286" s="169">
        <v>44136</v>
      </c>
      <c r="B2286" t="s">
        <v>141</v>
      </c>
      <c r="C2286" s="26">
        <v>10</v>
      </c>
      <c r="D2286" s="26">
        <v>5</v>
      </c>
      <c r="E2286" s="170">
        <v>0</v>
      </c>
    </row>
    <row r="2287" spans="1:5" x14ac:dyDescent="0.25">
      <c r="A2287" s="169">
        <v>44166</v>
      </c>
      <c r="B2287" t="s">
        <v>141</v>
      </c>
      <c r="C2287" s="26">
        <v>5</v>
      </c>
      <c r="D2287" s="26">
        <v>5</v>
      </c>
      <c r="E2287" s="170">
        <v>0</v>
      </c>
    </row>
    <row r="2288" spans="1:5" x14ac:dyDescent="0.25">
      <c r="A2288" s="169">
        <v>44197</v>
      </c>
      <c r="B2288" t="s">
        <v>141</v>
      </c>
      <c r="C2288" s="26">
        <v>9</v>
      </c>
      <c r="D2288" s="26">
        <v>5</v>
      </c>
      <c r="E2288" s="170">
        <v>0</v>
      </c>
    </row>
    <row r="2289" spans="1:5" x14ac:dyDescent="0.25">
      <c r="A2289" s="169">
        <v>44228</v>
      </c>
      <c r="B2289" t="s">
        <v>141</v>
      </c>
      <c r="C2289" s="26">
        <v>7</v>
      </c>
      <c r="D2289" s="26">
        <v>5</v>
      </c>
      <c r="E2289" s="170">
        <v>0</v>
      </c>
    </row>
    <row r="2290" spans="1:5" x14ac:dyDescent="0.25">
      <c r="A2290" s="169">
        <v>44256</v>
      </c>
      <c r="B2290" t="s">
        <v>141</v>
      </c>
      <c r="C2290" s="26">
        <v>3</v>
      </c>
      <c r="D2290" s="26">
        <v>5</v>
      </c>
      <c r="E2290" s="170">
        <v>0</v>
      </c>
    </row>
    <row r="2291" spans="1:5" x14ac:dyDescent="0.25">
      <c r="A2291" s="169">
        <v>44287</v>
      </c>
      <c r="B2291" t="s">
        <v>141</v>
      </c>
      <c r="C2291" s="26">
        <v>4</v>
      </c>
      <c r="D2291" s="26">
        <v>5</v>
      </c>
      <c r="E2291" s="170">
        <v>0</v>
      </c>
    </row>
    <row r="2292" spans="1:5" x14ac:dyDescent="0.25">
      <c r="A2292" s="169">
        <v>44317</v>
      </c>
      <c r="B2292" t="s">
        <v>141</v>
      </c>
      <c r="C2292" s="26">
        <v>6</v>
      </c>
      <c r="D2292" s="26">
        <v>5</v>
      </c>
      <c r="E2292" s="170">
        <v>0</v>
      </c>
    </row>
    <row r="2293" spans="1:5" x14ac:dyDescent="0.25">
      <c r="A2293" s="169">
        <v>44348</v>
      </c>
      <c r="B2293" t="s">
        <v>141</v>
      </c>
      <c r="C2293" s="26">
        <v>7</v>
      </c>
      <c r="D2293" s="26">
        <v>5</v>
      </c>
      <c r="E2293" s="170">
        <v>0</v>
      </c>
    </row>
    <row r="2294" spans="1:5" x14ac:dyDescent="0.25">
      <c r="A2294" s="169">
        <v>44378</v>
      </c>
      <c r="B2294" t="s">
        <v>141</v>
      </c>
      <c r="C2294" s="26">
        <v>5</v>
      </c>
      <c r="D2294" s="26">
        <v>5</v>
      </c>
      <c r="E2294" s="170">
        <v>0</v>
      </c>
    </row>
    <row r="2295" spans="1:5" x14ac:dyDescent="0.25">
      <c r="A2295" s="169">
        <v>44409</v>
      </c>
      <c r="B2295" t="s">
        <v>141</v>
      </c>
      <c r="C2295" s="26">
        <v>6</v>
      </c>
      <c r="D2295" s="26">
        <v>5</v>
      </c>
      <c r="E2295" s="170">
        <v>0</v>
      </c>
    </row>
    <row r="2296" spans="1:5" x14ac:dyDescent="0.25">
      <c r="A2296" s="169">
        <v>44440</v>
      </c>
      <c r="B2296" t="s">
        <v>141</v>
      </c>
      <c r="C2296" s="26">
        <v>5</v>
      </c>
      <c r="D2296" s="26">
        <v>5</v>
      </c>
      <c r="E2296" s="170">
        <v>0</v>
      </c>
    </row>
    <row r="2297" spans="1:5" x14ac:dyDescent="0.25">
      <c r="A2297" s="169">
        <v>44470</v>
      </c>
      <c r="B2297" t="s">
        <v>141</v>
      </c>
      <c r="C2297" s="26">
        <v>5</v>
      </c>
      <c r="D2297" s="26">
        <v>5</v>
      </c>
      <c r="E2297" s="170">
        <v>0</v>
      </c>
    </row>
    <row r="2298" spans="1:5" x14ac:dyDescent="0.25">
      <c r="A2298" s="169">
        <v>44501</v>
      </c>
      <c r="B2298" t="s">
        <v>141</v>
      </c>
      <c r="C2298" s="26">
        <v>1</v>
      </c>
      <c r="D2298" s="26">
        <v>3</v>
      </c>
      <c r="E2298" s="170">
        <v>0</v>
      </c>
    </row>
    <row r="2299" spans="1:5" x14ac:dyDescent="0.25">
      <c r="A2299" s="169">
        <v>44531</v>
      </c>
      <c r="B2299" t="s">
        <v>141</v>
      </c>
      <c r="C2299" s="26">
        <v>0</v>
      </c>
      <c r="D2299" s="26">
        <v>3</v>
      </c>
      <c r="E2299" s="170">
        <v>0</v>
      </c>
    </row>
    <row r="2300" spans="1:5" x14ac:dyDescent="0.25">
      <c r="A2300" s="169">
        <v>44562</v>
      </c>
      <c r="B2300" t="s">
        <v>141</v>
      </c>
      <c r="C2300" s="26">
        <v>0</v>
      </c>
      <c r="D2300" s="26">
        <v>3</v>
      </c>
      <c r="E2300" s="170">
        <v>0</v>
      </c>
    </row>
    <row r="2301" spans="1:5" x14ac:dyDescent="0.25">
      <c r="A2301" s="169">
        <v>44593</v>
      </c>
      <c r="B2301" t="s">
        <v>141</v>
      </c>
      <c r="C2301" s="26">
        <v>6</v>
      </c>
      <c r="D2301" s="26">
        <v>3</v>
      </c>
      <c r="E2301" s="170">
        <v>0</v>
      </c>
    </row>
    <row r="2302" spans="1:5" x14ac:dyDescent="0.25">
      <c r="A2302" s="169">
        <v>44621</v>
      </c>
      <c r="B2302" t="s">
        <v>141</v>
      </c>
      <c r="C2302" s="26">
        <v>6</v>
      </c>
      <c r="D2302" s="26">
        <v>3</v>
      </c>
      <c r="E2302" s="170">
        <v>0</v>
      </c>
    </row>
    <row r="2303" spans="1:5" x14ac:dyDescent="0.25">
      <c r="A2303" s="169">
        <v>44652</v>
      </c>
      <c r="B2303" t="s">
        <v>141</v>
      </c>
      <c r="C2303" s="26">
        <v>2</v>
      </c>
      <c r="D2303" s="26">
        <v>3</v>
      </c>
      <c r="E2303" s="170">
        <v>0</v>
      </c>
    </row>
    <row r="2304" spans="1:5" x14ac:dyDescent="0.25">
      <c r="A2304" s="169">
        <v>44682</v>
      </c>
      <c r="B2304" t="s">
        <v>141</v>
      </c>
      <c r="C2304" s="26">
        <v>4</v>
      </c>
      <c r="D2304" s="26">
        <v>3</v>
      </c>
      <c r="E2304" s="170">
        <v>0</v>
      </c>
    </row>
    <row r="2305" spans="1:5" x14ac:dyDescent="0.25">
      <c r="A2305" s="169">
        <v>44713</v>
      </c>
      <c r="B2305" t="s">
        <v>141</v>
      </c>
      <c r="C2305" s="26">
        <v>0</v>
      </c>
      <c r="D2305" s="26">
        <v>3</v>
      </c>
      <c r="E2305" s="170">
        <v>0</v>
      </c>
    </row>
    <row r="2306" spans="1:5" x14ac:dyDescent="0.25">
      <c r="A2306" s="169">
        <v>44743</v>
      </c>
      <c r="B2306" t="s">
        <v>141</v>
      </c>
      <c r="C2306" s="26">
        <v>1</v>
      </c>
      <c r="D2306" s="26">
        <v>3</v>
      </c>
      <c r="E2306" s="170">
        <v>0</v>
      </c>
    </row>
    <row r="2307" spans="1:5" x14ac:dyDescent="0.25">
      <c r="A2307" s="169">
        <v>44774</v>
      </c>
      <c r="B2307" t="s">
        <v>141</v>
      </c>
      <c r="C2307" s="26">
        <v>3</v>
      </c>
      <c r="D2307" s="26">
        <v>3</v>
      </c>
      <c r="E2307" s="170">
        <v>0</v>
      </c>
    </row>
    <row r="2308" spans="1:5" x14ac:dyDescent="0.25">
      <c r="A2308" s="169">
        <v>44805</v>
      </c>
      <c r="B2308" t="s">
        <v>141</v>
      </c>
      <c r="C2308" s="26">
        <v>1</v>
      </c>
      <c r="D2308" s="26">
        <v>3</v>
      </c>
      <c r="E2308" s="170">
        <v>0</v>
      </c>
    </row>
    <row r="2309" spans="1:5" x14ac:dyDescent="0.25">
      <c r="A2309" s="169">
        <v>44835</v>
      </c>
      <c r="B2309" t="s">
        <v>141</v>
      </c>
      <c r="C2309" s="26">
        <v>1</v>
      </c>
      <c r="D2309" s="26">
        <v>3</v>
      </c>
      <c r="E2309" s="170">
        <v>0</v>
      </c>
    </row>
    <row r="2310" spans="1:5" x14ac:dyDescent="0.25">
      <c r="A2310" s="169">
        <v>44866</v>
      </c>
      <c r="B2310" t="s">
        <v>141</v>
      </c>
      <c r="C2310" s="26">
        <v>0</v>
      </c>
      <c r="D2310" s="26">
        <v>3</v>
      </c>
      <c r="E2310" s="170">
        <v>0</v>
      </c>
    </row>
    <row r="2311" spans="1:5" x14ac:dyDescent="0.25">
      <c r="A2311" s="169">
        <v>44896</v>
      </c>
      <c r="B2311" t="s">
        <v>141</v>
      </c>
      <c r="C2311" s="26">
        <v>1</v>
      </c>
      <c r="D2311" s="26">
        <v>3</v>
      </c>
      <c r="E2311" s="170">
        <v>0</v>
      </c>
    </row>
    <row r="2312" spans="1:5" x14ac:dyDescent="0.25">
      <c r="A2312" s="169">
        <v>44927</v>
      </c>
      <c r="B2312" t="s">
        <v>141</v>
      </c>
      <c r="C2312" s="26">
        <v>0</v>
      </c>
      <c r="D2312" s="26">
        <v>0</v>
      </c>
      <c r="E2312" s="170">
        <v>0</v>
      </c>
    </row>
    <row r="2313" spans="1:5" x14ac:dyDescent="0.25">
      <c r="A2313" s="169">
        <v>44958</v>
      </c>
      <c r="B2313" t="s">
        <v>141</v>
      </c>
      <c r="C2313" s="26">
        <v>0</v>
      </c>
      <c r="D2313" s="26">
        <v>0</v>
      </c>
      <c r="E2313" s="170">
        <v>0</v>
      </c>
    </row>
    <row r="2314" spans="1:5" x14ac:dyDescent="0.25">
      <c r="A2314" s="169">
        <v>44986</v>
      </c>
      <c r="B2314" t="s">
        <v>141</v>
      </c>
      <c r="C2314" s="26">
        <v>1</v>
      </c>
      <c r="D2314" s="26">
        <v>0</v>
      </c>
      <c r="E2314" s="170">
        <v>0</v>
      </c>
    </row>
    <row r="2315" spans="1:5" x14ac:dyDescent="0.25">
      <c r="A2315" s="169">
        <v>45017</v>
      </c>
      <c r="B2315" t="s">
        <v>141</v>
      </c>
      <c r="C2315" s="26">
        <v>1</v>
      </c>
      <c r="D2315" s="26">
        <v>0</v>
      </c>
      <c r="E2315" s="170">
        <v>0</v>
      </c>
    </row>
    <row r="2316" spans="1:5" x14ac:dyDescent="0.25">
      <c r="A2316" s="169">
        <v>45047</v>
      </c>
      <c r="B2316" t="s">
        <v>141</v>
      </c>
      <c r="C2316" s="26">
        <v>0</v>
      </c>
      <c r="D2316" s="26">
        <v>0</v>
      </c>
      <c r="E2316" s="170">
        <v>0</v>
      </c>
    </row>
    <row r="2317" spans="1:5" x14ac:dyDescent="0.25">
      <c r="A2317" s="169">
        <v>45078</v>
      </c>
      <c r="B2317" t="s">
        <v>141</v>
      </c>
      <c r="C2317" s="26">
        <v>1</v>
      </c>
      <c r="D2317" s="26">
        <v>0</v>
      </c>
      <c r="E2317" s="170">
        <v>0</v>
      </c>
    </row>
    <row r="2318" spans="1:5" x14ac:dyDescent="0.25">
      <c r="A2318" s="169">
        <v>45108</v>
      </c>
      <c r="B2318" t="s">
        <v>141</v>
      </c>
      <c r="C2318" s="26">
        <v>0</v>
      </c>
      <c r="D2318" s="26">
        <v>0</v>
      </c>
      <c r="E2318" s="170">
        <v>0</v>
      </c>
    </row>
    <row r="2319" spans="1:5" x14ac:dyDescent="0.25">
      <c r="A2319" s="169">
        <v>45139</v>
      </c>
      <c r="B2319" t="s">
        <v>141</v>
      </c>
      <c r="C2319" s="26">
        <v>0</v>
      </c>
      <c r="D2319" s="26">
        <v>1</v>
      </c>
      <c r="E2319" s="170">
        <v>0</v>
      </c>
    </row>
    <row r="2320" spans="1:5" x14ac:dyDescent="0.25">
      <c r="A2320" s="169">
        <v>45170</v>
      </c>
      <c r="B2320" t="s">
        <v>141</v>
      </c>
      <c r="C2320" s="26">
        <v>0</v>
      </c>
      <c r="D2320" s="26">
        <v>1</v>
      </c>
      <c r="E2320" s="170">
        <v>1</v>
      </c>
    </row>
    <row r="2321" spans="1:5" x14ac:dyDescent="0.25">
      <c r="A2321" s="169">
        <v>45200</v>
      </c>
      <c r="B2321" t="s">
        <v>141</v>
      </c>
      <c r="C2321" s="26">
        <v>1</v>
      </c>
      <c r="D2321" s="26">
        <v>1</v>
      </c>
      <c r="E2321" s="170">
        <v>0</v>
      </c>
    </row>
    <row r="2322" spans="1:5" x14ac:dyDescent="0.25">
      <c r="A2322" s="169">
        <v>45231</v>
      </c>
      <c r="B2322" t="s">
        <v>141</v>
      </c>
      <c r="C2322" s="26">
        <v>0</v>
      </c>
      <c r="D2322" s="26">
        <v>1</v>
      </c>
      <c r="E2322" s="170">
        <v>0</v>
      </c>
    </row>
    <row r="2323" spans="1:5" x14ac:dyDescent="0.25">
      <c r="A2323" s="169">
        <v>45261</v>
      </c>
      <c r="B2323" t="s">
        <v>141</v>
      </c>
      <c r="C2323" s="26">
        <v>0</v>
      </c>
      <c r="D2323" s="26">
        <v>0</v>
      </c>
      <c r="E2323" s="170">
        <v>0</v>
      </c>
    </row>
    <row r="2324" spans="1:5" x14ac:dyDescent="0.25">
      <c r="A2324" s="169">
        <v>45292</v>
      </c>
      <c r="B2324" t="s">
        <v>141</v>
      </c>
      <c r="C2324" s="26">
        <v>0</v>
      </c>
      <c r="D2324" s="26">
        <v>1</v>
      </c>
      <c r="E2324" s="170">
        <v>0</v>
      </c>
    </row>
    <row r="2325" spans="1:5" x14ac:dyDescent="0.25">
      <c r="A2325" s="169">
        <v>45323</v>
      </c>
      <c r="B2325" t="s">
        <v>141</v>
      </c>
      <c r="C2325" s="26">
        <v>0</v>
      </c>
      <c r="D2325" s="26">
        <v>1</v>
      </c>
      <c r="E2325" s="170">
        <v>0</v>
      </c>
    </row>
    <row r="2326" spans="1:5" x14ac:dyDescent="0.25">
      <c r="A2326" s="169">
        <v>45352</v>
      </c>
      <c r="B2326" t="s">
        <v>141</v>
      </c>
      <c r="C2326" s="26">
        <v>0</v>
      </c>
      <c r="D2326" s="26">
        <v>1</v>
      </c>
      <c r="E2326" s="170">
        <v>0</v>
      </c>
    </row>
    <row r="2327" spans="1:5" x14ac:dyDescent="0.25">
      <c r="A2327" s="169">
        <v>45383</v>
      </c>
      <c r="B2327" t="s">
        <v>141</v>
      </c>
      <c r="C2327" s="26">
        <v>0</v>
      </c>
      <c r="D2327" s="26">
        <v>1</v>
      </c>
      <c r="E2327" s="170">
        <v>2</v>
      </c>
    </row>
    <row r="2328" spans="1:5" x14ac:dyDescent="0.25">
      <c r="A2328" s="169">
        <v>45413</v>
      </c>
      <c r="B2328" t="s">
        <v>141</v>
      </c>
      <c r="C2328" s="26">
        <v>3</v>
      </c>
      <c r="D2328" s="26">
        <v>0</v>
      </c>
      <c r="E2328" s="170">
        <v>0</v>
      </c>
    </row>
    <row r="2329" spans="1:5" x14ac:dyDescent="0.25">
      <c r="A2329" s="169">
        <v>45444</v>
      </c>
      <c r="B2329" t="s">
        <v>141</v>
      </c>
      <c r="C2329" s="26">
        <v>1</v>
      </c>
      <c r="D2329" s="26">
        <v>0</v>
      </c>
      <c r="E2329" s="170">
        <v>0</v>
      </c>
    </row>
    <row r="2330" spans="1:5" x14ac:dyDescent="0.25">
      <c r="A2330" s="169">
        <v>45474</v>
      </c>
      <c r="B2330" t="s">
        <v>141</v>
      </c>
      <c r="C2330" s="26">
        <v>2</v>
      </c>
      <c r="D2330" s="26">
        <v>1</v>
      </c>
      <c r="E2330" s="170">
        <v>0</v>
      </c>
    </row>
    <row r="2331" spans="1:5" x14ac:dyDescent="0.25">
      <c r="A2331" s="169">
        <v>45505</v>
      </c>
      <c r="B2331" t="s">
        <v>141</v>
      </c>
      <c r="C2331" s="26">
        <v>0</v>
      </c>
      <c r="D2331" s="26">
        <v>1</v>
      </c>
      <c r="E2331" s="170">
        <v>0</v>
      </c>
    </row>
    <row r="2332" spans="1:5" x14ac:dyDescent="0.25">
      <c r="A2332" s="169">
        <v>45536</v>
      </c>
      <c r="B2332" t="s">
        <v>141</v>
      </c>
      <c r="C2332" s="26">
        <v>0</v>
      </c>
      <c r="D2332" s="26">
        <v>1</v>
      </c>
      <c r="E2332" s="170">
        <v>0</v>
      </c>
    </row>
    <row r="2333" spans="1:5" x14ac:dyDescent="0.25">
      <c r="A2333" s="169">
        <v>45566</v>
      </c>
      <c r="B2333" t="s">
        <v>141</v>
      </c>
      <c r="C2333" s="26">
        <v>0</v>
      </c>
      <c r="D2333" s="26">
        <v>1</v>
      </c>
      <c r="E2333" s="170">
        <v>0</v>
      </c>
    </row>
    <row r="2334" spans="1:5" x14ac:dyDescent="0.25">
      <c r="A2334" s="169">
        <v>45597</v>
      </c>
      <c r="B2334" t="s">
        <v>141</v>
      </c>
      <c r="C2334" s="26">
        <v>0</v>
      </c>
      <c r="D2334" s="26">
        <v>1</v>
      </c>
      <c r="E2334" s="170">
        <v>0</v>
      </c>
    </row>
    <row r="2335" spans="1:5" x14ac:dyDescent="0.25">
      <c r="A2335" s="169">
        <v>45627</v>
      </c>
      <c r="B2335" t="s">
        <v>141</v>
      </c>
      <c r="C2335" s="26">
        <v>0</v>
      </c>
      <c r="D2335" s="26">
        <v>0</v>
      </c>
      <c r="E2335" s="170">
        <v>0</v>
      </c>
    </row>
    <row r="2336" spans="1:5" x14ac:dyDescent="0.25">
      <c r="A2336" s="169">
        <v>45658</v>
      </c>
      <c r="B2336" t="s">
        <v>141</v>
      </c>
      <c r="C2336" s="26">
        <v>0</v>
      </c>
      <c r="D2336" s="26">
        <v>0</v>
      </c>
      <c r="E2336" s="170">
        <v>0</v>
      </c>
    </row>
    <row r="2337" spans="1:5" x14ac:dyDescent="0.25">
      <c r="A2337" s="169">
        <v>45689</v>
      </c>
      <c r="B2337" t="s">
        <v>141</v>
      </c>
      <c r="C2337" s="26">
        <v>0</v>
      </c>
      <c r="D2337" s="26">
        <v>0</v>
      </c>
      <c r="E2337" s="170">
        <v>0</v>
      </c>
    </row>
    <row r="2338" spans="1:5" x14ac:dyDescent="0.25">
      <c r="A2338" s="169">
        <v>45717</v>
      </c>
      <c r="B2338" t="s">
        <v>141</v>
      </c>
      <c r="C2338" s="26"/>
      <c r="D2338" s="26"/>
      <c r="E2338" s="170"/>
    </row>
    <row r="2339" spans="1:5" x14ac:dyDescent="0.25">
      <c r="A2339" s="169">
        <v>45748</v>
      </c>
      <c r="B2339" t="s">
        <v>141</v>
      </c>
      <c r="C2339" s="26"/>
      <c r="D2339" s="26"/>
      <c r="E2339" s="170"/>
    </row>
    <row r="2340" spans="1:5" x14ac:dyDescent="0.25">
      <c r="A2340" s="169">
        <v>45778</v>
      </c>
      <c r="B2340" t="s">
        <v>141</v>
      </c>
      <c r="C2340" s="26"/>
      <c r="D2340" s="26"/>
      <c r="E2340" s="170"/>
    </row>
    <row r="2341" spans="1:5" x14ac:dyDescent="0.25">
      <c r="A2341" s="169">
        <v>45809</v>
      </c>
      <c r="B2341" t="s">
        <v>141</v>
      </c>
      <c r="C2341" s="26"/>
      <c r="D2341" s="26"/>
      <c r="E2341" s="170"/>
    </row>
    <row r="2342" spans="1:5" x14ac:dyDescent="0.25">
      <c r="A2342" s="169">
        <v>43101</v>
      </c>
      <c r="B2342" t="s">
        <v>30</v>
      </c>
      <c r="C2342" s="26"/>
      <c r="D2342" s="26"/>
      <c r="E2342" s="170"/>
    </row>
    <row r="2343" spans="1:5" x14ac:dyDescent="0.25">
      <c r="A2343" s="169">
        <v>43132</v>
      </c>
      <c r="B2343" t="s">
        <v>30</v>
      </c>
      <c r="C2343" s="26"/>
      <c r="D2343" s="26"/>
      <c r="E2343" s="170"/>
    </row>
    <row r="2344" spans="1:5" x14ac:dyDescent="0.25">
      <c r="A2344" s="169">
        <v>43160</v>
      </c>
      <c r="B2344" t="s">
        <v>30</v>
      </c>
      <c r="C2344" s="26"/>
      <c r="D2344" s="26"/>
      <c r="E2344" s="170"/>
    </row>
    <row r="2345" spans="1:5" x14ac:dyDescent="0.25">
      <c r="A2345" s="169">
        <v>43191</v>
      </c>
      <c r="B2345" t="s">
        <v>30</v>
      </c>
      <c r="C2345" s="26"/>
      <c r="D2345" s="26"/>
      <c r="E2345" s="170"/>
    </row>
    <row r="2346" spans="1:5" x14ac:dyDescent="0.25">
      <c r="A2346" s="169">
        <v>43221</v>
      </c>
      <c r="B2346" t="s">
        <v>30</v>
      </c>
      <c r="C2346" s="26"/>
      <c r="D2346" s="26"/>
      <c r="E2346" s="170"/>
    </row>
    <row r="2347" spans="1:5" x14ac:dyDescent="0.25">
      <c r="A2347" s="169">
        <v>43252</v>
      </c>
      <c r="B2347" t="s">
        <v>30</v>
      </c>
      <c r="C2347" s="26"/>
      <c r="D2347" s="26"/>
      <c r="E2347" s="170"/>
    </row>
    <row r="2348" spans="1:5" x14ac:dyDescent="0.25">
      <c r="A2348" s="169">
        <v>43282</v>
      </c>
      <c r="B2348" t="s">
        <v>30</v>
      </c>
      <c r="C2348" s="26"/>
      <c r="D2348" s="26"/>
      <c r="E2348" s="170"/>
    </row>
    <row r="2349" spans="1:5" x14ac:dyDescent="0.25">
      <c r="A2349" s="169">
        <v>43313</v>
      </c>
      <c r="B2349" t="s">
        <v>30</v>
      </c>
      <c r="C2349" s="26"/>
      <c r="D2349" s="26"/>
      <c r="E2349" s="170"/>
    </row>
    <row r="2350" spans="1:5" x14ac:dyDescent="0.25">
      <c r="A2350" s="169">
        <v>43344</v>
      </c>
      <c r="B2350" t="s">
        <v>30</v>
      </c>
      <c r="C2350" s="26"/>
      <c r="D2350" s="26"/>
      <c r="E2350" s="170"/>
    </row>
    <row r="2351" spans="1:5" x14ac:dyDescent="0.25">
      <c r="A2351" s="169">
        <v>43374</v>
      </c>
      <c r="B2351" t="s">
        <v>30</v>
      </c>
      <c r="C2351" s="26"/>
      <c r="D2351" s="26"/>
      <c r="E2351" s="170"/>
    </row>
    <row r="2352" spans="1:5" x14ac:dyDescent="0.25">
      <c r="A2352" s="169">
        <v>43405</v>
      </c>
      <c r="B2352" t="s">
        <v>30</v>
      </c>
      <c r="C2352" s="26"/>
      <c r="D2352" s="26"/>
      <c r="E2352" s="170"/>
    </row>
    <row r="2353" spans="1:5" x14ac:dyDescent="0.25">
      <c r="A2353" s="169">
        <v>43435</v>
      </c>
      <c r="B2353" t="s">
        <v>30</v>
      </c>
      <c r="C2353" s="26"/>
      <c r="D2353" s="26"/>
      <c r="E2353" s="170"/>
    </row>
    <row r="2354" spans="1:5" x14ac:dyDescent="0.25">
      <c r="A2354" s="169">
        <v>43466</v>
      </c>
      <c r="B2354" t="s">
        <v>30</v>
      </c>
      <c r="C2354" s="26"/>
      <c r="D2354" s="26"/>
      <c r="E2354" s="170"/>
    </row>
    <row r="2355" spans="1:5" x14ac:dyDescent="0.25">
      <c r="A2355" s="169">
        <v>43497</v>
      </c>
      <c r="B2355" t="s">
        <v>30</v>
      </c>
      <c r="C2355" s="26"/>
      <c r="D2355" s="26"/>
      <c r="E2355" s="170"/>
    </row>
    <row r="2356" spans="1:5" x14ac:dyDescent="0.25">
      <c r="A2356" s="169">
        <v>43525</v>
      </c>
      <c r="B2356" t="s">
        <v>30</v>
      </c>
      <c r="C2356" s="26"/>
      <c r="D2356" s="26"/>
      <c r="E2356" s="170"/>
    </row>
    <row r="2357" spans="1:5" x14ac:dyDescent="0.25">
      <c r="A2357" s="169">
        <v>43556</v>
      </c>
      <c r="B2357" t="s">
        <v>30</v>
      </c>
      <c r="C2357" s="26"/>
      <c r="D2357" s="26"/>
      <c r="E2357" s="170"/>
    </row>
    <row r="2358" spans="1:5" x14ac:dyDescent="0.25">
      <c r="A2358" s="169">
        <v>43586</v>
      </c>
      <c r="B2358" t="s">
        <v>30</v>
      </c>
      <c r="C2358" s="26"/>
      <c r="D2358" s="26"/>
      <c r="E2358" s="170"/>
    </row>
    <row r="2359" spans="1:5" x14ac:dyDescent="0.25">
      <c r="A2359" s="169">
        <v>43617</v>
      </c>
      <c r="B2359" t="s">
        <v>30</v>
      </c>
      <c r="C2359" s="26"/>
      <c r="D2359" s="26"/>
      <c r="E2359" s="170"/>
    </row>
    <row r="2360" spans="1:5" x14ac:dyDescent="0.25">
      <c r="A2360" s="169">
        <v>43647</v>
      </c>
      <c r="B2360" t="s">
        <v>30</v>
      </c>
      <c r="C2360" s="26"/>
      <c r="D2360" s="26"/>
      <c r="E2360" s="170"/>
    </row>
    <row r="2361" spans="1:5" x14ac:dyDescent="0.25">
      <c r="A2361" s="169">
        <v>43678</v>
      </c>
      <c r="B2361" t="s">
        <v>30</v>
      </c>
      <c r="C2361" s="26"/>
      <c r="D2361" s="26"/>
      <c r="E2361" s="170"/>
    </row>
    <row r="2362" spans="1:5" x14ac:dyDescent="0.25">
      <c r="A2362" s="169">
        <v>43709</v>
      </c>
      <c r="B2362" t="s">
        <v>30</v>
      </c>
      <c r="C2362" s="26"/>
      <c r="D2362" s="26"/>
      <c r="E2362" s="170"/>
    </row>
    <row r="2363" spans="1:5" x14ac:dyDescent="0.25">
      <c r="A2363" s="169">
        <v>43739</v>
      </c>
      <c r="B2363" t="s">
        <v>30</v>
      </c>
      <c r="C2363" s="26"/>
      <c r="D2363" s="26"/>
      <c r="E2363" s="170"/>
    </row>
    <row r="2364" spans="1:5" x14ac:dyDescent="0.25">
      <c r="A2364" s="169">
        <v>43770</v>
      </c>
      <c r="B2364" t="s">
        <v>30</v>
      </c>
      <c r="C2364" s="26"/>
      <c r="D2364" s="26"/>
      <c r="E2364" s="170"/>
    </row>
    <row r="2365" spans="1:5" x14ac:dyDescent="0.25">
      <c r="A2365" s="169">
        <v>43800</v>
      </c>
      <c r="B2365" t="s">
        <v>30</v>
      </c>
      <c r="C2365" s="26"/>
      <c r="D2365" s="26"/>
      <c r="E2365" s="170"/>
    </row>
    <row r="2366" spans="1:5" x14ac:dyDescent="0.25">
      <c r="A2366" s="169">
        <v>43831</v>
      </c>
      <c r="B2366" t="s">
        <v>30</v>
      </c>
      <c r="C2366" s="26"/>
      <c r="D2366" s="26"/>
      <c r="E2366" s="170"/>
    </row>
    <row r="2367" spans="1:5" x14ac:dyDescent="0.25">
      <c r="A2367" s="169">
        <v>43862</v>
      </c>
      <c r="B2367" t="s">
        <v>30</v>
      </c>
      <c r="C2367" s="26"/>
      <c r="D2367" s="26"/>
      <c r="E2367" s="170"/>
    </row>
    <row r="2368" spans="1:5" x14ac:dyDescent="0.25">
      <c r="A2368" s="169">
        <v>43891</v>
      </c>
      <c r="B2368" t="s">
        <v>30</v>
      </c>
      <c r="C2368" s="26"/>
      <c r="D2368" s="26"/>
      <c r="E2368" s="170"/>
    </row>
    <row r="2369" spans="1:5" x14ac:dyDescent="0.25">
      <c r="A2369" s="169">
        <v>43922</v>
      </c>
      <c r="B2369" t="s">
        <v>30</v>
      </c>
      <c r="C2369" s="26"/>
      <c r="D2369" s="26"/>
      <c r="E2369" s="170"/>
    </row>
    <row r="2370" spans="1:5" x14ac:dyDescent="0.25">
      <c r="A2370" s="169">
        <v>43952</v>
      </c>
      <c r="B2370" t="s">
        <v>30</v>
      </c>
      <c r="C2370" s="26"/>
      <c r="D2370" s="26"/>
      <c r="E2370" s="170"/>
    </row>
    <row r="2371" spans="1:5" x14ac:dyDescent="0.25">
      <c r="A2371" s="169">
        <v>43983</v>
      </c>
      <c r="B2371" t="s">
        <v>30</v>
      </c>
      <c r="C2371" s="26"/>
      <c r="D2371" s="26"/>
      <c r="E2371" s="170"/>
    </row>
    <row r="2372" spans="1:5" x14ac:dyDescent="0.25">
      <c r="A2372" s="169">
        <v>44013</v>
      </c>
      <c r="B2372" t="s">
        <v>30</v>
      </c>
      <c r="C2372" s="26"/>
      <c r="D2372" s="26"/>
      <c r="E2372" s="170"/>
    </row>
    <row r="2373" spans="1:5" x14ac:dyDescent="0.25">
      <c r="A2373" s="169">
        <v>44044</v>
      </c>
      <c r="B2373" t="s">
        <v>30</v>
      </c>
      <c r="C2373" s="26"/>
      <c r="D2373" s="26"/>
      <c r="E2373" s="170"/>
    </row>
    <row r="2374" spans="1:5" x14ac:dyDescent="0.25">
      <c r="A2374" s="169">
        <v>44075</v>
      </c>
      <c r="B2374" t="s">
        <v>30</v>
      </c>
      <c r="C2374" s="26"/>
      <c r="D2374" s="26"/>
      <c r="E2374" s="170"/>
    </row>
    <row r="2375" spans="1:5" x14ac:dyDescent="0.25">
      <c r="A2375" s="169">
        <v>44105</v>
      </c>
      <c r="B2375" t="s">
        <v>30</v>
      </c>
      <c r="C2375" s="26"/>
      <c r="D2375" s="26"/>
      <c r="E2375" s="170"/>
    </row>
    <row r="2376" spans="1:5" x14ac:dyDescent="0.25">
      <c r="A2376" s="169">
        <v>44136</v>
      </c>
      <c r="B2376" t="s">
        <v>30</v>
      </c>
      <c r="C2376" s="26"/>
      <c r="D2376" s="26"/>
      <c r="E2376" s="170"/>
    </row>
    <row r="2377" spans="1:5" x14ac:dyDescent="0.25">
      <c r="A2377" s="169">
        <v>44166</v>
      </c>
      <c r="B2377" t="s">
        <v>30</v>
      </c>
      <c r="C2377" s="26"/>
      <c r="D2377" s="26"/>
      <c r="E2377" s="170"/>
    </row>
    <row r="2378" spans="1:5" x14ac:dyDescent="0.25">
      <c r="A2378" s="169">
        <v>44197</v>
      </c>
      <c r="B2378" t="s">
        <v>30</v>
      </c>
      <c r="C2378" s="26"/>
      <c r="D2378" s="26"/>
      <c r="E2378" s="170"/>
    </row>
    <row r="2379" spans="1:5" x14ac:dyDescent="0.25">
      <c r="A2379" s="169">
        <v>44228</v>
      </c>
      <c r="B2379" t="s">
        <v>30</v>
      </c>
      <c r="C2379" s="26"/>
      <c r="D2379" s="26"/>
      <c r="E2379" s="170"/>
    </row>
    <row r="2380" spans="1:5" x14ac:dyDescent="0.25">
      <c r="A2380" s="169">
        <v>44256</v>
      </c>
      <c r="B2380" t="s">
        <v>30</v>
      </c>
      <c r="C2380" s="26"/>
      <c r="D2380" s="26"/>
      <c r="E2380" s="170"/>
    </row>
    <row r="2381" spans="1:5" x14ac:dyDescent="0.25">
      <c r="A2381" s="169">
        <v>44287</v>
      </c>
      <c r="B2381" t="s">
        <v>30</v>
      </c>
      <c r="C2381" s="26"/>
      <c r="D2381" s="26"/>
      <c r="E2381" s="170"/>
    </row>
    <row r="2382" spans="1:5" x14ac:dyDescent="0.25">
      <c r="A2382" s="169">
        <v>44317</v>
      </c>
      <c r="B2382" t="s">
        <v>30</v>
      </c>
      <c r="C2382" s="26"/>
      <c r="D2382" s="26"/>
      <c r="E2382" s="170"/>
    </row>
    <row r="2383" spans="1:5" x14ac:dyDescent="0.25">
      <c r="A2383" s="169">
        <v>44348</v>
      </c>
      <c r="B2383" t="s">
        <v>30</v>
      </c>
      <c r="C2383" s="26"/>
      <c r="D2383" s="26"/>
      <c r="E2383" s="170"/>
    </row>
    <row r="2384" spans="1:5" x14ac:dyDescent="0.25">
      <c r="A2384" s="169">
        <v>44378</v>
      </c>
      <c r="B2384" t="s">
        <v>30</v>
      </c>
      <c r="C2384" s="26"/>
      <c r="D2384" s="26"/>
      <c r="E2384" s="170"/>
    </row>
    <row r="2385" spans="1:5" x14ac:dyDescent="0.25">
      <c r="A2385" s="169">
        <v>44409</v>
      </c>
      <c r="B2385" t="s">
        <v>30</v>
      </c>
      <c r="C2385" s="26"/>
      <c r="D2385" s="26"/>
      <c r="E2385" s="170"/>
    </row>
    <row r="2386" spans="1:5" x14ac:dyDescent="0.25">
      <c r="A2386" s="169">
        <v>44440</v>
      </c>
      <c r="B2386" t="s">
        <v>30</v>
      </c>
      <c r="C2386" s="26"/>
      <c r="D2386" s="26"/>
      <c r="E2386" s="170"/>
    </row>
    <row r="2387" spans="1:5" x14ac:dyDescent="0.25">
      <c r="A2387" s="169">
        <v>44470</v>
      </c>
      <c r="B2387" t="s">
        <v>30</v>
      </c>
      <c r="C2387" s="26"/>
      <c r="D2387" s="26"/>
      <c r="E2387" s="170"/>
    </row>
    <row r="2388" spans="1:5" x14ac:dyDescent="0.25">
      <c r="A2388" s="169">
        <v>44501</v>
      </c>
      <c r="B2388" t="s">
        <v>30</v>
      </c>
      <c r="C2388" s="26"/>
      <c r="D2388" s="26"/>
      <c r="E2388" s="170"/>
    </row>
    <row r="2389" spans="1:5" x14ac:dyDescent="0.25">
      <c r="A2389" s="169">
        <v>44531</v>
      </c>
      <c r="B2389" t="s">
        <v>30</v>
      </c>
      <c r="C2389" s="26"/>
      <c r="D2389" s="26"/>
      <c r="E2389" s="170"/>
    </row>
    <row r="2390" spans="1:5" x14ac:dyDescent="0.25">
      <c r="A2390" s="169">
        <v>44562</v>
      </c>
      <c r="B2390" t="s">
        <v>30</v>
      </c>
      <c r="C2390" s="26"/>
      <c r="D2390" s="26"/>
      <c r="E2390" s="170"/>
    </row>
    <row r="2391" spans="1:5" x14ac:dyDescent="0.25">
      <c r="A2391" s="169">
        <v>44593</v>
      </c>
      <c r="B2391" t="s">
        <v>30</v>
      </c>
      <c r="C2391" s="26"/>
      <c r="D2391" s="26"/>
      <c r="E2391" s="170"/>
    </row>
    <row r="2392" spans="1:5" x14ac:dyDescent="0.25">
      <c r="A2392" s="169">
        <v>44621</v>
      </c>
      <c r="B2392" t="s">
        <v>30</v>
      </c>
      <c r="C2392" s="26"/>
      <c r="D2392" s="26"/>
      <c r="E2392" s="170"/>
    </row>
    <row r="2393" spans="1:5" x14ac:dyDescent="0.25">
      <c r="A2393" s="169">
        <v>44652</v>
      </c>
      <c r="B2393" t="s">
        <v>30</v>
      </c>
      <c r="C2393" s="26"/>
      <c r="D2393" s="26"/>
      <c r="E2393" s="170"/>
    </row>
    <row r="2394" spans="1:5" x14ac:dyDescent="0.25">
      <c r="A2394" s="169">
        <v>44682</v>
      </c>
      <c r="B2394" t="s">
        <v>30</v>
      </c>
      <c r="C2394" s="26"/>
      <c r="D2394" s="26"/>
      <c r="E2394" s="170"/>
    </row>
    <row r="2395" spans="1:5" x14ac:dyDescent="0.25">
      <c r="A2395" s="169">
        <v>44713</v>
      </c>
      <c r="B2395" t="s">
        <v>30</v>
      </c>
      <c r="C2395" s="26"/>
      <c r="D2395" s="26"/>
      <c r="E2395" s="170"/>
    </row>
    <row r="2396" spans="1:5" x14ac:dyDescent="0.25">
      <c r="A2396" s="169">
        <v>44743</v>
      </c>
      <c r="B2396" t="s">
        <v>30</v>
      </c>
      <c r="C2396" s="26"/>
      <c r="D2396" s="26"/>
      <c r="E2396" s="170"/>
    </row>
    <row r="2397" spans="1:5" x14ac:dyDescent="0.25">
      <c r="A2397" s="169">
        <v>44774</v>
      </c>
      <c r="B2397" t="s">
        <v>30</v>
      </c>
      <c r="C2397" s="26"/>
      <c r="D2397" s="26"/>
      <c r="E2397" s="170"/>
    </row>
    <row r="2398" spans="1:5" x14ac:dyDescent="0.25">
      <c r="A2398" s="169">
        <v>44805</v>
      </c>
      <c r="B2398" t="s">
        <v>30</v>
      </c>
      <c r="C2398" s="26"/>
      <c r="D2398" s="26"/>
      <c r="E2398" s="170"/>
    </row>
    <row r="2399" spans="1:5" x14ac:dyDescent="0.25">
      <c r="A2399" s="169">
        <v>44835</v>
      </c>
      <c r="B2399" t="s">
        <v>30</v>
      </c>
      <c r="C2399" s="26"/>
      <c r="D2399" s="26"/>
      <c r="E2399" s="170"/>
    </row>
    <row r="2400" spans="1:5" x14ac:dyDescent="0.25">
      <c r="A2400" s="169">
        <v>44866</v>
      </c>
      <c r="B2400" t="s">
        <v>30</v>
      </c>
      <c r="C2400" s="26"/>
      <c r="D2400" s="26"/>
      <c r="E2400" s="170"/>
    </row>
    <row r="2401" spans="1:5" x14ac:dyDescent="0.25">
      <c r="A2401" s="169">
        <v>44896</v>
      </c>
      <c r="B2401" t="s">
        <v>30</v>
      </c>
      <c r="C2401" s="26"/>
      <c r="D2401" s="26"/>
      <c r="E2401" s="170"/>
    </row>
    <row r="2402" spans="1:5" x14ac:dyDescent="0.25">
      <c r="A2402" s="169">
        <v>44927</v>
      </c>
      <c r="B2402" t="s">
        <v>30</v>
      </c>
      <c r="C2402" s="26"/>
      <c r="D2402" s="26"/>
      <c r="E2402" s="170"/>
    </row>
    <row r="2403" spans="1:5" x14ac:dyDescent="0.25">
      <c r="A2403" s="169">
        <v>44958</v>
      </c>
      <c r="B2403" t="s">
        <v>30</v>
      </c>
      <c r="C2403" s="26"/>
      <c r="D2403" s="26"/>
      <c r="E2403" s="170"/>
    </row>
    <row r="2404" spans="1:5" x14ac:dyDescent="0.25">
      <c r="A2404" s="169">
        <v>44986</v>
      </c>
      <c r="B2404" t="s">
        <v>30</v>
      </c>
      <c r="C2404" s="26"/>
      <c r="D2404" s="26"/>
      <c r="E2404" s="170"/>
    </row>
    <row r="2405" spans="1:5" x14ac:dyDescent="0.25">
      <c r="A2405" s="169">
        <v>45017</v>
      </c>
      <c r="B2405" t="s">
        <v>30</v>
      </c>
      <c r="C2405" s="26"/>
      <c r="D2405" s="26"/>
      <c r="E2405" s="170"/>
    </row>
    <row r="2406" spans="1:5" x14ac:dyDescent="0.25">
      <c r="A2406" s="169">
        <v>45047</v>
      </c>
      <c r="B2406" t="s">
        <v>30</v>
      </c>
      <c r="C2406" s="26"/>
      <c r="D2406" s="26"/>
      <c r="E2406" s="170"/>
    </row>
    <row r="2407" spans="1:5" x14ac:dyDescent="0.25">
      <c r="A2407" s="169">
        <v>45078</v>
      </c>
      <c r="B2407" t="s">
        <v>30</v>
      </c>
      <c r="C2407" s="26"/>
      <c r="D2407" s="26"/>
      <c r="E2407" s="170"/>
    </row>
    <row r="2408" spans="1:5" x14ac:dyDescent="0.25">
      <c r="A2408" s="169">
        <v>45108</v>
      </c>
      <c r="B2408" t="s">
        <v>30</v>
      </c>
      <c r="C2408" s="26"/>
      <c r="D2408" s="26"/>
      <c r="E2408" s="170"/>
    </row>
    <row r="2409" spans="1:5" x14ac:dyDescent="0.25">
      <c r="A2409" s="169">
        <v>45139</v>
      </c>
      <c r="B2409" t="s">
        <v>30</v>
      </c>
      <c r="C2409" s="26"/>
      <c r="D2409" s="26"/>
      <c r="E2409" s="170"/>
    </row>
    <row r="2410" spans="1:5" x14ac:dyDescent="0.25">
      <c r="A2410" s="169">
        <v>45170</v>
      </c>
      <c r="B2410" t="s">
        <v>30</v>
      </c>
      <c r="C2410" s="26"/>
      <c r="D2410" s="26"/>
      <c r="E2410" s="170"/>
    </row>
    <row r="2411" spans="1:5" x14ac:dyDescent="0.25">
      <c r="A2411" s="169">
        <v>45200</v>
      </c>
      <c r="B2411" t="s">
        <v>30</v>
      </c>
      <c r="C2411" s="26">
        <v>4</v>
      </c>
      <c r="D2411" s="26">
        <v>6</v>
      </c>
      <c r="E2411" s="170">
        <v>0</v>
      </c>
    </row>
    <row r="2412" spans="1:5" x14ac:dyDescent="0.25">
      <c r="A2412" s="169">
        <v>45231</v>
      </c>
      <c r="B2412" t="s">
        <v>30</v>
      </c>
      <c r="C2412" s="26">
        <v>8</v>
      </c>
      <c r="D2412" s="26">
        <v>5</v>
      </c>
      <c r="E2412" s="170">
        <v>0</v>
      </c>
    </row>
    <row r="2413" spans="1:5" x14ac:dyDescent="0.25">
      <c r="A2413" s="169">
        <v>45261</v>
      </c>
      <c r="B2413" t="s">
        <v>30</v>
      </c>
      <c r="C2413" s="26">
        <v>6</v>
      </c>
      <c r="D2413" s="26">
        <v>6</v>
      </c>
      <c r="E2413" s="170">
        <v>0</v>
      </c>
    </row>
    <row r="2414" spans="1:5" x14ac:dyDescent="0.25">
      <c r="A2414" s="169">
        <v>45292</v>
      </c>
      <c r="B2414" t="s">
        <v>30</v>
      </c>
      <c r="C2414" s="26">
        <v>9</v>
      </c>
      <c r="D2414" s="26">
        <v>6</v>
      </c>
      <c r="E2414" s="170">
        <v>0</v>
      </c>
    </row>
    <row r="2415" spans="1:5" x14ac:dyDescent="0.25">
      <c r="A2415" s="169">
        <v>45323</v>
      </c>
      <c r="B2415" t="s">
        <v>30</v>
      </c>
      <c r="C2415" s="26">
        <v>4</v>
      </c>
      <c r="D2415" s="26">
        <v>6</v>
      </c>
      <c r="E2415" s="170">
        <v>0</v>
      </c>
    </row>
    <row r="2416" spans="1:5" x14ac:dyDescent="0.25">
      <c r="A2416" s="169">
        <v>45352</v>
      </c>
      <c r="B2416" t="s">
        <v>30</v>
      </c>
      <c r="C2416" s="26">
        <v>6</v>
      </c>
      <c r="D2416" s="26">
        <v>6</v>
      </c>
      <c r="E2416" s="170">
        <v>0</v>
      </c>
    </row>
    <row r="2417" spans="1:5" x14ac:dyDescent="0.25">
      <c r="A2417" s="169">
        <v>45383</v>
      </c>
      <c r="B2417" t="s">
        <v>30</v>
      </c>
      <c r="C2417" s="26">
        <v>10</v>
      </c>
      <c r="D2417" s="26">
        <v>6</v>
      </c>
      <c r="E2417" s="170">
        <v>1</v>
      </c>
    </row>
    <row r="2418" spans="1:5" x14ac:dyDescent="0.25">
      <c r="A2418" s="169">
        <v>45413</v>
      </c>
      <c r="B2418" t="s">
        <v>30</v>
      </c>
      <c r="C2418" s="26">
        <v>2</v>
      </c>
      <c r="D2418" s="26">
        <v>6</v>
      </c>
      <c r="E2418" s="170">
        <v>1</v>
      </c>
    </row>
    <row r="2419" spans="1:5" x14ac:dyDescent="0.25">
      <c r="A2419" s="169">
        <v>45444</v>
      </c>
      <c r="B2419" t="s">
        <v>30</v>
      </c>
      <c r="C2419" s="26">
        <v>2</v>
      </c>
      <c r="D2419" s="26">
        <v>4</v>
      </c>
      <c r="E2419" s="170">
        <v>0</v>
      </c>
    </row>
    <row r="2420" spans="1:5" x14ac:dyDescent="0.25">
      <c r="A2420" s="169">
        <v>45474</v>
      </c>
      <c r="B2420" t="s">
        <v>30</v>
      </c>
      <c r="C2420" s="26">
        <v>1</v>
      </c>
      <c r="D2420" s="26">
        <v>4</v>
      </c>
      <c r="E2420" s="170">
        <v>0</v>
      </c>
    </row>
    <row r="2421" spans="1:5" x14ac:dyDescent="0.25">
      <c r="A2421" s="169">
        <v>45505</v>
      </c>
      <c r="B2421" t="s">
        <v>30</v>
      </c>
      <c r="C2421" s="26">
        <v>2</v>
      </c>
      <c r="D2421" s="26">
        <v>4</v>
      </c>
      <c r="E2421" s="170">
        <v>0</v>
      </c>
    </row>
    <row r="2422" spans="1:5" x14ac:dyDescent="0.25">
      <c r="A2422" s="169">
        <v>45536</v>
      </c>
      <c r="B2422" t="s">
        <v>30</v>
      </c>
      <c r="C2422" s="26">
        <v>3</v>
      </c>
      <c r="D2422" s="26">
        <v>4</v>
      </c>
      <c r="E2422" s="170">
        <v>0</v>
      </c>
    </row>
    <row r="2423" spans="1:5" x14ac:dyDescent="0.25">
      <c r="A2423" s="169">
        <v>45566</v>
      </c>
      <c r="B2423" t="s">
        <v>30</v>
      </c>
      <c r="C2423" s="26">
        <v>4</v>
      </c>
      <c r="D2423" s="26">
        <v>4</v>
      </c>
      <c r="E2423" s="170">
        <v>1</v>
      </c>
    </row>
    <row r="2424" spans="1:5" x14ac:dyDescent="0.25">
      <c r="A2424" s="169">
        <v>45597</v>
      </c>
      <c r="B2424" t="s">
        <v>30</v>
      </c>
      <c r="C2424" s="26">
        <v>2</v>
      </c>
      <c r="D2424" s="26">
        <v>4</v>
      </c>
      <c r="E2424" s="170">
        <v>1</v>
      </c>
    </row>
    <row r="2425" spans="1:5" x14ac:dyDescent="0.25">
      <c r="A2425" s="169">
        <v>45627</v>
      </c>
      <c r="B2425" t="s">
        <v>30</v>
      </c>
      <c r="C2425" s="26">
        <v>2</v>
      </c>
      <c r="D2425" s="26">
        <v>4</v>
      </c>
      <c r="E2425" s="170">
        <v>1</v>
      </c>
    </row>
    <row r="2426" spans="1:5" x14ac:dyDescent="0.25">
      <c r="A2426" s="169">
        <v>45658</v>
      </c>
      <c r="B2426" t="s">
        <v>30</v>
      </c>
      <c r="C2426" s="26">
        <v>3</v>
      </c>
      <c r="D2426" s="26">
        <v>4</v>
      </c>
      <c r="E2426" s="170">
        <v>0</v>
      </c>
    </row>
    <row r="2427" spans="1:5" x14ac:dyDescent="0.25">
      <c r="A2427" s="169">
        <v>45689</v>
      </c>
      <c r="B2427" t="s">
        <v>30</v>
      </c>
      <c r="C2427" s="26">
        <v>12</v>
      </c>
      <c r="D2427" s="26">
        <v>4</v>
      </c>
      <c r="E2427" s="170">
        <v>1</v>
      </c>
    </row>
    <row r="2428" spans="1:5" x14ac:dyDescent="0.25">
      <c r="A2428" s="169">
        <v>45717</v>
      </c>
      <c r="B2428" t="s">
        <v>30</v>
      </c>
      <c r="C2428" s="26">
        <v>11</v>
      </c>
      <c r="D2428" s="26">
        <v>4</v>
      </c>
      <c r="E2428" s="170">
        <v>0</v>
      </c>
    </row>
    <row r="2429" spans="1:5" x14ac:dyDescent="0.25">
      <c r="A2429" s="169">
        <v>45748</v>
      </c>
      <c r="B2429" t="s">
        <v>30</v>
      </c>
      <c r="C2429" s="26">
        <v>6</v>
      </c>
      <c r="D2429" s="26">
        <v>4</v>
      </c>
      <c r="E2429" s="170">
        <v>0</v>
      </c>
    </row>
    <row r="2430" spans="1:5" x14ac:dyDescent="0.25">
      <c r="A2430" s="169">
        <v>45778</v>
      </c>
      <c r="B2430" t="s">
        <v>30</v>
      </c>
      <c r="C2430" s="26">
        <v>9</v>
      </c>
      <c r="D2430" s="26">
        <v>2</v>
      </c>
      <c r="E2430" s="170">
        <v>1</v>
      </c>
    </row>
    <row r="2431" spans="1:5" x14ac:dyDescent="0.25">
      <c r="A2431" s="169">
        <v>45809</v>
      </c>
      <c r="B2431" t="s">
        <v>30</v>
      </c>
      <c r="C2431" s="26">
        <v>9</v>
      </c>
      <c r="D2431" s="26">
        <v>2</v>
      </c>
      <c r="E2431" s="170">
        <v>2</v>
      </c>
    </row>
    <row r="2432" spans="1:5" x14ac:dyDescent="0.25">
      <c r="A2432" s="169">
        <v>43101</v>
      </c>
      <c r="B2432" t="s">
        <v>31</v>
      </c>
      <c r="C2432" s="26"/>
      <c r="D2432" s="26"/>
      <c r="E2432" s="170"/>
    </row>
    <row r="2433" spans="1:5" x14ac:dyDescent="0.25">
      <c r="A2433" s="169">
        <v>43132</v>
      </c>
      <c r="B2433" t="s">
        <v>31</v>
      </c>
      <c r="C2433" s="26"/>
      <c r="D2433" s="26"/>
      <c r="E2433" s="170"/>
    </row>
    <row r="2434" spans="1:5" x14ac:dyDescent="0.25">
      <c r="A2434" s="169">
        <v>43160</v>
      </c>
      <c r="B2434" t="s">
        <v>31</v>
      </c>
      <c r="C2434" s="26"/>
      <c r="D2434" s="26"/>
      <c r="E2434" s="170"/>
    </row>
    <row r="2435" spans="1:5" x14ac:dyDescent="0.25">
      <c r="A2435" s="169">
        <v>43191</v>
      </c>
      <c r="B2435" t="s">
        <v>31</v>
      </c>
      <c r="C2435" s="26"/>
      <c r="D2435" s="26"/>
      <c r="E2435" s="170"/>
    </row>
    <row r="2436" spans="1:5" x14ac:dyDescent="0.25">
      <c r="A2436" s="169">
        <v>43221</v>
      </c>
      <c r="B2436" t="s">
        <v>31</v>
      </c>
      <c r="C2436" s="26"/>
      <c r="D2436" s="26"/>
      <c r="E2436" s="170"/>
    </row>
    <row r="2437" spans="1:5" x14ac:dyDescent="0.25">
      <c r="A2437" s="169">
        <v>43252</v>
      </c>
      <c r="B2437" t="s">
        <v>31</v>
      </c>
      <c r="C2437" s="26"/>
      <c r="D2437" s="26"/>
      <c r="E2437" s="170"/>
    </row>
    <row r="2438" spans="1:5" x14ac:dyDescent="0.25">
      <c r="A2438" s="169">
        <v>43282</v>
      </c>
      <c r="B2438" t="s">
        <v>31</v>
      </c>
      <c r="C2438" s="26"/>
      <c r="D2438" s="26"/>
      <c r="E2438" s="170"/>
    </row>
    <row r="2439" spans="1:5" x14ac:dyDescent="0.25">
      <c r="A2439" s="169">
        <v>43313</v>
      </c>
      <c r="B2439" t="s">
        <v>31</v>
      </c>
      <c r="C2439" s="26"/>
      <c r="D2439" s="26"/>
      <c r="E2439" s="170"/>
    </row>
    <row r="2440" spans="1:5" x14ac:dyDescent="0.25">
      <c r="A2440" s="169">
        <v>43344</v>
      </c>
      <c r="B2440" t="s">
        <v>31</v>
      </c>
      <c r="C2440" s="26"/>
      <c r="D2440" s="26"/>
      <c r="E2440" s="170"/>
    </row>
    <row r="2441" spans="1:5" x14ac:dyDescent="0.25">
      <c r="A2441" s="169">
        <v>43374</v>
      </c>
      <c r="B2441" t="s">
        <v>31</v>
      </c>
      <c r="C2441" s="26"/>
      <c r="D2441" s="26"/>
      <c r="E2441" s="170"/>
    </row>
    <row r="2442" spans="1:5" x14ac:dyDescent="0.25">
      <c r="A2442" s="169">
        <v>43405</v>
      </c>
      <c r="B2442" t="s">
        <v>31</v>
      </c>
      <c r="C2442" s="26"/>
      <c r="D2442" s="26"/>
      <c r="E2442" s="170"/>
    </row>
    <row r="2443" spans="1:5" x14ac:dyDescent="0.25">
      <c r="A2443" s="169">
        <v>43435</v>
      </c>
      <c r="B2443" t="s">
        <v>31</v>
      </c>
      <c r="C2443" s="26"/>
      <c r="D2443" s="26"/>
      <c r="E2443" s="170"/>
    </row>
    <row r="2444" spans="1:5" x14ac:dyDescent="0.25">
      <c r="A2444" s="169">
        <v>43466</v>
      </c>
      <c r="B2444" t="s">
        <v>31</v>
      </c>
      <c r="C2444" s="26"/>
      <c r="D2444" s="26"/>
      <c r="E2444" s="170"/>
    </row>
    <row r="2445" spans="1:5" x14ac:dyDescent="0.25">
      <c r="A2445" s="169">
        <v>43497</v>
      </c>
      <c r="B2445" t="s">
        <v>31</v>
      </c>
      <c r="C2445" s="26"/>
      <c r="D2445" s="26"/>
      <c r="E2445" s="170"/>
    </row>
    <row r="2446" spans="1:5" x14ac:dyDescent="0.25">
      <c r="A2446" s="169">
        <v>43525</v>
      </c>
      <c r="B2446" t="s">
        <v>31</v>
      </c>
      <c r="C2446" s="26"/>
      <c r="D2446" s="26"/>
      <c r="E2446" s="170"/>
    </row>
    <row r="2447" spans="1:5" x14ac:dyDescent="0.25">
      <c r="A2447" s="169">
        <v>43556</v>
      </c>
      <c r="B2447" t="s">
        <v>31</v>
      </c>
      <c r="C2447" s="26"/>
      <c r="D2447" s="26"/>
      <c r="E2447" s="170"/>
    </row>
    <row r="2448" spans="1:5" x14ac:dyDescent="0.25">
      <c r="A2448" s="169">
        <v>43586</v>
      </c>
      <c r="B2448" t="s">
        <v>31</v>
      </c>
      <c r="C2448" s="26"/>
      <c r="D2448" s="26"/>
      <c r="E2448" s="170"/>
    </row>
    <row r="2449" spans="1:5" x14ac:dyDescent="0.25">
      <c r="A2449" s="169">
        <v>43617</v>
      </c>
      <c r="B2449" t="s">
        <v>31</v>
      </c>
      <c r="C2449" s="26"/>
      <c r="D2449" s="26"/>
      <c r="E2449" s="170"/>
    </row>
    <row r="2450" spans="1:5" x14ac:dyDescent="0.25">
      <c r="A2450" s="169">
        <v>43647</v>
      </c>
      <c r="B2450" t="s">
        <v>31</v>
      </c>
      <c r="C2450" s="26"/>
      <c r="D2450" s="26"/>
      <c r="E2450" s="170"/>
    </row>
    <row r="2451" spans="1:5" x14ac:dyDescent="0.25">
      <c r="A2451" s="169">
        <v>43678</v>
      </c>
      <c r="B2451" t="s">
        <v>31</v>
      </c>
      <c r="C2451" s="26"/>
      <c r="D2451" s="26"/>
      <c r="E2451" s="170"/>
    </row>
    <row r="2452" spans="1:5" x14ac:dyDescent="0.25">
      <c r="A2452" s="169">
        <v>43709</v>
      </c>
      <c r="B2452" t="s">
        <v>31</v>
      </c>
      <c r="C2452" s="26"/>
      <c r="D2452" s="26"/>
      <c r="E2452" s="170"/>
    </row>
    <row r="2453" spans="1:5" x14ac:dyDescent="0.25">
      <c r="A2453" s="169">
        <v>43739</v>
      </c>
      <c r="B2453" t="s">
        <v>31</v>
      </c>
      <c r="C2453" s="26"/>
      <c r="D2453" s="26"/>
      <c r="E2453" s="170"/>
    </row>
    <row r="2454" spans="1:5" x14ac:dyDescent="0.25">
      <c r="A2454" s="169">
        <v>43770</v>
      </c>
      <c r="B2454" t="s">
        <v>31</v>
      </c>
      <c r="C2454" s="26"/>
      <c r="D2454" s="26"/>
      <c r="E2454" s="170"/>
    </row>
    <row r="2455" spans="1:5" x14ac:dyDescent="0.25">
      <c r="A2455" s="169">
        <v>43800</v>
      </c>
      <c r="B2455" t="s">
        <v>31</v>
      </c>
      <c r="C2455" s="26"/>
      <c r="D2455" s="26"/>
      <c r="E2455" s="170"/>
    </row>
    <row r="2456" spans="1:5" x14ac:dyDescent="0.25">
      <c r="A2456" s="169">
        <v>43831</v>
      </c>
      <c r="B2456" t="s">
        <v>31</v>
      </c>
      <c r="C2456" s="26"/>
      <c r="D2456" s="26"/>
      <c r="E2456" s="170"/>
    </row>
    <row r="2457" spans="1:5" x14ac:dyDescent="0.25">
      <c r="A2457" s="169">
        <v>43862</v>
      </c>
      <c r="B2457" t="s">
        <v>31</v>
      </c>
      <c r="C2457" s="26"/>
      <c r="D2457" s="26"/>
      <c r="E2457" s="170"/>
    </row>
    <row r="2458" spans="1:5" x14ac:dyDescent="0.25">
      <c r="A2458" s="169">
        <v>43891</v>
      </c>
      <c r="B2458" t="s">
        <v>31</v>
      </c>
      <c r="C2458" s="26"/>
      <c r="D2458" s="26"/>
      <c r="E2458" s="170"/>
    </row>
    <row r="2459" spans="1:5" x14ac:dyDescent="0.25">
      <c r="A2459" s="169">
        <v>43922</v>
      </c>
      <c r="B2459" t="s">
        <v>31</v>
      </c>
      <c r="C2459" s="26"/>
      <c r="D2459" s="26"/>
      <c r="E2459" s="170"/>
    </row>
    <row r="2460" spans="1:5" x14ac:dyDescent="0.25">
      <c r="A2460" s="169">
        <v>43952</v>
      </c>
      <c r="B2460" t="s">
        <v>31</v>
      </c>
      <c r="C2460" s="26"/>
      <c r="D2460" s="26"/>
      <c r="E2460" s="170"/>
    </row>
    <row r="2461" spans="1:5" x14ac:dyDescent="0.25">
      <c r="A2461" s="169">
        <v>43983</v>
      </c>
      <c r="B2461" t="s">
        <v>31</v>
      </c>
      <c r="C2461" s="26"/>
      <c r="D2461" s="26"/>
      <c r="E2461" s="170"/>
    </row>
    <row r="2462" spans="1:5" x14ac:dyDescent="0.25">
      <c r="A2462" s="169">
        <v>44013</v>
      </c>
      <c r="B2462" t="s">
        <v>31</v>
      </c>
      <c r="C2462" s="26"/>
      <c r="D2462" s="26"/>
      <c r="E2462" s="170"/>
    </row>
    <row r="2463" spans="1:5" x14ac:dyDescent="0.25">
      <c r="A2463" s="169">
        <v>44044</v>
      </c>
      <c r="B2463" t="s">
        <v>31</v>
      </c>
      <c r="C2463" s="26"/>
      <c r="D2463" s="26"/>
      <c r="E2463" s="170"/>
    </row>
    <row r="2464" spans="1:5" x14ac:dyDescent="0.25">
      <c r="A2464" s="169">
        <v>44075</v>
      </c>
      <c r="B2464" t="s">
        <v>31</v>
      </c>
      <c r="C2464" s="26"/>
      <c r="D2464" s="26"/>
      <c r="E2464" s="170"/>
    </row>
    <row r="2465" spans="1:5" x14ac:dyDescent="0.25">
      <c r="A2465" s="169">
        <v>44105</v>
      </c>
      <c r="B2465" t="s">
        <v>31</v>
      </c>
      <c r="C2465" s="26"/>
      <c r="D2465" s="26"/>
      <c r="E2465" s="170"/>
    </row>
    <row r="2466" spans="1:5" x14ac:dyDescent="0.25">
      <c r="A2466" s="169">
        <v>44136</v>
      </c>
      <c r="B2466" t="s">
        <v>31</v>
      </c>
      <c r="C2466" s="26"/>
      <c r="D2466" s="26"/>
      <c r="E2466" s="170"/>
    </row>
    <row r="2467" spans="1:5" x14ac:dyDescent="0.25">
      <c r="A2467" s="169">
        <v>44166</v>
      </c>
      <c r="B2467" t="s">
        <v>31</v>
      </c>
      <c r="C2467" s="26"/>
      <c r="D2467" s="26"/>
      <c r="E2467" s="170"/>
    </row>
    <row r="2468" spans="1:5" x14ac:dyDescent="0.25">
      <c r="A2468" s="169">
        <v>44197</v>
      </c>
      <c r="B2468" t="s">
        <v>31</v>
      </c>
      <c r="C2468" s="26"/>
      <c r="D2468" s="26"/>
      <c r="E2468" s="170"/>
    </row>
    <row r="2469" spans="1:5" x14ac:dyDescent="0.25">
      <c r="A2469" s="169">
        <v>44228</v>
      </c>
      <c r="B2469" t="s">
        <v>31</v>
      </c>
      <c r="C2469" s="26"/>
      <c r="D2469" s="26"/>
      <c r="E2469" s="170"/>
    </row>
    <row r="2470" spans="1:5" x14ac:dyDescent="0.25">
      <c r="A2470" s="169">
        <v>44256</v>
      </c>
      <c r="B2470" t="s">
        <v>31</v>
      </c>
      <c r="C2470" s="26"/>
      <c r="D2470" s="26"/>
      <c r="E2470" s="170"/>
    </row>
    <row r="2471" spans="1:5" x14ac:dyDescent="0.25">
      <c r="A2471" s="169">
        <v>44287</v>
      </c>
      <c r="B2471" t="s">
        <v>31</v>
      </c>
      <c r="C2471" s="26"/>
      <c r="D2471" s="26"/>
      <c r="E2471" s="170"/>
    </row>
    <row r="2472" spans="1:5" x14ac:dyDescent="0.25">
      <c r="A2472" s="169">
        <v>44317</v>
      </c>
      <c r="B2472" t="s">
        <v>31</v>
      </c>
      <c r="C2472" s="26"/>
      <c r="D2472" s="26"/>
      <c r="E2472" s="170"/>
    </row>
    <row r="2473" spans="1:5" x14ac:dyDescent="0.25">
      <c r="A2473" s="169">
        <v>44348</v>
      </c>
      <c r="B2473" t="s">
        <v>31</v>
      </c>
      <c r="C2473" s="26"/>
      <c r="D2473" s="26"/>
      <c r="E2473" s="170"/>
    </row>
    <row r="2474" spans="1:5" x14ac:dyDescent="0.25">
      <c r="A2474" s="169">
        <v>44378</v>
      </c>
      <c r="B2474" t="s">
        <v>31</v>
      </c>
      <c r="C2474" s="26"/>
      <c r="D2474" s="26"/>
      <c r="E2474" s="170"/>
    </row>
    <row r="2475" spans="1:5" x14ac:dyDescent="0.25">
      <c r="A2475" s="169">
        <v>44409</v>
      </c>
      <c r="B2475" t="s">
        <v>31</v>
      </c>
      <c r="C2475" s="26"/>
      <c r="D2475" s="26"/>
      <c r="E2475" s="170"/>
    </row>
    <row r="2476" spans="1:5" x14ac:dyDescent="0.25">
      <c r="A2476" s="169">
        <v>44440</v>
      </c>
      <c r="B2476" t="s">
        <v>31</v>
      </c>
      <c r="C2476" s="26"/>
      <c r="D2476" s="26"/>
      <c r="E2476" s="170"/>
    </row>
    <row r="2477" spans="1:5" x14ac:dyDescent="0.25">
      <c r="A2477" s="169">
        <v>44470</v>
      </c>
      <c r="B2477" t="s">
        <v>31</v>
      </c>
      <c r="C2477" s="26"/>
      <c r="D2477" s="26"/>
      <c r="E2477" s="170"/>
    </row>
    <row r="2478" spans="1:5" x14ac:dyDescent="0.25">
      <c r="A2478" s="169">
        <v>44501</v>
      </c>
      <c r="B2478" t="s">
        <v>31</v>
      </c>
      <c r="C2478" s="26"/>
      <c r="D2478" s="26"/>
      <c r="E2478" s="170"/>
    </row>
    <row r="2479" spans="1:5" x14ac:dyDescent="0.25">
      <c r="A2479" s="169">
        <v>44531</v>
      </c>
      <c r="B2479" t="s">
        <v>31</v>
      </c>
      <c r="C2479" s="26"/>
      <c r="D2479" s="26"/>
      <c r="E2479" s="170"/>
    </row>
    <row r="2480" spans="1:5" x14ac:dyDescent="0.25">
      <c r="A2480" s="169">
        <v>44562</v>
      </c>
      <c r="B2480" t="s">
        <v>31</v>
      </c>
      <c r="C2480" s="26"/>
      <c r="D2480" s="26"/>
      <c r="E2480" s="170"/>
    </row>
    <row r="2481" spans="1:5" x14ac:dyDescent="0.25">
      <c r="A2481" s="169">
        <v>44593</v>
      </c>
      <c r="B2481" t="s">
        <v>31</v>
      </c>
      <c r="C2481" s="26"/>
      <c r="D2481" s="26"/>
      <c r="E2481" s="170"/>
    </row>
    <row r="2482" spans="1:5" x14ac:dyDescent="0.25">
      <c r="A2482" s="169">
        <v>44621</v>
      </c>
      <c r="B2482" t="s">
        <v>31</v>
      </c>
      <c r="C2482" s="26"/>
      <c r="D2482" s="26"/>
      <c r="E2482" s="170"/>
    </row>
    <row r="2483" spans="1:5" x14ac:dyDescent="0.25">
      <c r="A2483" s="169">
        <v>44652</v>
      </c>
      <c r="B2483" t="s">
        <v>31</v>
      </c>
      <c r="C2483" s="26"/>
      <c r="D2483" s="26"/>
      <c r="E2483" s="170"/>
    </row>
    <row r="2484" spans="1:5" x14ac:dyDescent="0.25">
      <c r="A2484" s="169">
        <v>44682</v>
      </c>
      <c r="B2484" t="s">
        <v>31</v>
      </c>
      <c r="C2484" s="26"/>
      <c r="D2484" s="26"/>
      <c r="E2484" s="170"/>
    </row>
    <row r="2485" spans="1:5" x14ac:dyDescent="0.25">
      <c r="A2485" s="169">
        <v>44713</v>
      </c>
      <c r="B2485" t="s">
        <v>31</v>
      </c>
      <c r="C2485" s="26"/>
      <c r="D2485" s="26"/>
      <c r="E2485" s="170"/>
    </row>
    <row r="2486" spans="1:5" x14ac:dyDescent="0.25">
      <c r="A2486" s="169">
        <v>44743</v>
      </c>
      <c r="B2486" t="s">
        <v>31</v>
      </c>
      <c r="C2486" s="26"/>
      <c r="D2486" s="26"/>
      <c r="E2486" s="170"/>
    </row>
    <row r="2487" spans="1:5" x14ac:dyDescent="0.25">
      <c r="A2487" s="169">
        <v>44774</v>
      </c>
      <c r="B2487" t="s">
        <v>31</v>
      </c>
      <c r="C2487" s="26"/>
      <c r="D2487" s="26"/>
      <c r="E2487" s="170"/>
    </row>
    <row r="2488" spans="1:5" x14ac:dyDescent="0.25">
      <c r="A2488" s="169">
        <v>44805</v>
      </c>
      <c r="B2488" t="s">
        <v>31</v>
      </c>
      <c r="C2488" s="26"/>
      <c r="D2488" s="26"/>
      <c r="E2488" s="170"/>
    </row>
    <row r="2489" spans="1:5" x14ac:dyDescent="0.25">
      <c r="A2489" s="169">
        <v>44835</v>
      </c>
      <c r="B2489" t="s">
        <v>31</v>
      </c>
      <c r="C2489" s="26"/>
      <c r="D2489" s="26"/>
      <c r="E2489" s="170"/>
    </row>
    <row r="2490" spans="1:5" x14ac:dyDescent="0.25">
      <c r="A2490" s="169">
        <v>44866</v>
      </c>
      <c r="B2490" t="s">
        <v>31</v>
      </c>
      <c r="C2490" s="26"/>
      <c r="D2490" s="26"/>
      <c r="E2490" s="170"/>
    </row>
    <row r="2491" spans="1:5" x14ac:dyDescent="0.25">
      <c r="A2491" s="169">
        <v>44896</v>
      </c>
      <c r="B2491" t="s">
        <v>31</v>
      </c>
      <c r="C2491" s="26"/>
      <c r="D2491" s="26"/>
      <c r="E2491" s="170"/>
    </row>
    <row r="2492" spans="1:5" x14ac:dyDescent="0.25">
      <c r="A2492" s="169">
        <v>44927</v>
      </c>
      <c r="B2492" t="s">
        <v>31</v>
      </c>
      <c r="C2492" s="26"/>
      <c r="D2492" s="26"/>
      <c r="E2492" s="170"/>
    </row>
    <row r="2493" spans="1:5" x14ac:dyDescent="0.25">
      <c r="A2493" s="169">
        <v>44958</v>
      </c>
      <c r="B2493" t="s">
        <v>31</v>
      </c>
      <c r="C2493" s="26"/>
      <c r="D2493" s="26"/>
      <c r="E2493" s="170"/>
    </row>
    <row r="2494" spans="1:5" x14ac:dyDescent="0.25">
      <c r="A2494" s="169">
        <v>44986</v>
      </c>
      <c r="B2494" t="s">
        <v>31</v>
      </c>
      <c r="C2494" s="26"/>
      <c r="D2494" s="26"/>
      <c r="E2494" s="170"/>
    </row>
    <row r="2495" spans="1:5" x14ac:dyDescent="0.25">
      <c r="A2495" s="169">
        <v>45017</v>
      </c>
      <c r="B2495" t="s">
        <v>31</v>
      </c>
      <c r="C2495" s="26"/>
      <c r="D2495" s="26"/>
      <c r="E2495" s="170"/>
    </row>
    <row r="2496" spans="1:5" x14ac:dyDescent="0.25">
      <c r="A2496" s="169">
        <v>45047</v>
      </c>
      <c r="B2496" t="s">
        <v>31</v>
      </c>
      <c r="C2496" s="26"/>
      <c r="D2496" s="26"/>
      <c r="E2496" s="170"/>
    </row>
    <row r="2497" spans="1:5" x14ac:dyDescent="0.25">
      <c r="A2497" s="169">
        <v>45078</v>
      </c>
      <c r="B2497" t="s">
        <v>31</v>
      </c>
      <c r="C2497" s="26"/>
      <c r="D2497" s="26"/>
      <c r="E2497" s="170"/>
    </row>
    <row r="2498" spans="1:5" x14ac:dyDescent="0.25">
      <c r="A2498" s="169">
        <v>45108</v>
      </c>
      <c r="B2498" t="s">
        <v>31</v>
      </c>
      <c r="C2498" s="26"/>
      <c r="D2498" s="26"/>
      <c r="E2498" s="170"/>
    </row>
    <row r="2499" spans="1:5" x14ac:dyDescent="0.25">
      <c r="A2499" s="169">
        <v>45139</v>
      </c>
      <c r="B2499" t="s">
        <v>31</v>
      </c>
      <c r="C2499" s="26"/>
      <c r="D2499" s="26"/>
      <c r="E2499" s="170"/>
    </row>
    <row r="2500" spans="1:5" x14ac:dyDescent="0.25">
      <c r="A2500" s="169">
        <v>45170</v>
      </c>
      <c r="B2500" t="s">
        <v>31</v>
      </c>
      <c r="C2500" s="26"/>
      <c r="D2500" s="26"/>
      <c r="E2500" s="170"/>
    </row>
    <row r="2501" spans="1:5" x14ac:dyDescent="0.25">
      <c r="A2501" s="169">
        <v>45200</v>
      </c>
      <c r="B2501" t="s">
        <v>31</v>
      </c>
      <c r="C2501" s="26"/>
      <c r="D2501" s="26"/>
      <c r="E2501" s="170"/>
    </row>
    <row r="2502" spans="1:5" x14ac:dyDescent="0.25">
      <c r="A2502" s="169">
        <v>45231</v>
      </c>
      <c r="B2502" t="s">
        <v>31</v>
      </c>
      <c r="C2502" s="26"/>
      <c r="D2502" s="26"/>
      <c r="E2502" s="170"/>
    </row>
    <row r="2503" spans="1:5" x14ac:dyDescent="0.25">
      <c r="A2503" s="169">
        <v>45261</v>
      </c>
      <c r="B2503" t="s">
        <v>31</v>
      </c>
      <c r="C2503" s="26"/>
      <c r="D2503" s="26"/>
      <c r="E2503" s="170"/>
    </row>
    <row r="2504" spans="1:5" x14ac:dyDescent="0.25">
      <c r="A2504" s="169">
        <v>45292</v>
      </c>
      <c r="B2504" t="s">
        <v>31</v>
      </c>
      <c r="C2504" s="26"/>
      <c r="D2504" s="26"/>
      <c r="E2504" s="170"/>
    </row>
    <row r="2505" spans="1:5" x14ac:dyDescent="0.25">
      <c r="A2505" s="169">
        <v>45323</v>
      </c>
      <c r="B2505" t="s">
        <v>31</v>
      </c>
      <c r="C2505" s="26"/>
      <c r="D2505" s="26"/>
      <c r="E2505" s="170"/>
    </row>
    <row r="2506" spans="1:5" x14ac:dyDescent="0.25">
      <c r="A2506" s="169">
        <v>45352</v>
      </c>
      <c r="B2506" t="s">
        <v>31</v>
      </c>
      <c r="C2506" s="26"/>
      <c r="D2506" s="26"/>
      <c r="E2506" s="170"/>
    </row>
    <row r="2507" spans="1:5" x14ac:dyDescent="0.25">
      <c r="A2507" s="169">
        <v>45383</v>
      </c>
      <c r="B2507" t="s">
        <v>31</v>
      </c>
      <c r="C2507" s="26"/>
      <c r="D2507" s="26"/>
      <c r="E2507" s="170"/>
    </row>
    <row r="2508" spans="1:5" x14ac:dyDescent="0.25">
      <c r="A2508" s="169">
        <v>45413</v>
      </c>
      <c r="B2508" t="s">
        <v>31</v>
      </c>
      <c r="C2508" s="26">
        <v>2</v>
      </c>
      <c r="D2508" s="26">
        <v>4</v>
      </c>
      <c r="E2508" s="170">
        <v>0</v>
      </c>
    </row>
    <row r="2509" spans="1:5" x14ac:dyDescent="0.25">
      <c r="A2509" s="169">
        <v>45444</v>
      </c>
      <c r="B2509" t="s">
        <v>31</v>
      </c>
      <c r="C2509" s="26">
        <v>1</v>
      </c>
      <c r="D2509" s="26">
        <v>6</v>
      </c>
      <c r="E2509" s="170">
        <v>0</v>
      </c>
    </row>
    <row r="2510" spans="1:5" x14ac:dyDescent="0.25">
      <c r="A2510" s="169">
        <v>45474</v>
      </c>
      <c r="B2510" t="s">
        <v>31</v>
      </c>
      <c r="C2510" s="26">
        <v>4</v>
      </c>
      <c r="D2510" s="26">
        <v>4</v>
      </c>
      <c r="E2510" s="170">
        <v>0</v>
      </c>
    </row>
    <row r="2511" spans="1:5" x14ac:dyDescent="0.25">
      <c r="A2511" s="169">
        <v>45505</v>
      </c>
      <c r="B2511" t="s">
        <v>31</v>
      </c>
      <c r="C2511" s="26">
        <v>3</v>
      </c>
      <c r="D2511" s="26">
        <v>4</v>
      </c>
      <c r="E2511" s="170">
        <v>0</v>
      </c>
    </row>
    <row r="2512" spans="1:5" x14ac:dyDescent="0.25">
      <c r="A2512" s="169">
        <v>45536</v>
      </c>
      <c r="B2512" t="s">
        <v>31</v>
      </c>
      <c r="C2512" s="26">
        <v>3</v>
      </c>
      <c r="D2512" s="26">
        <v>4</v>
      </c>
      <c r="E2512" s="170">
        <v>0</v>
      </c>
    </row>
    <row r="2513" spans="1:5" x14ac:dyDescent="0.25">
      <c r="A2513" s="169">
        <v>45566</v>
      </c>
      <c r="B2513" t="s">
        <v>31</v>
      </c>
      <c r="C2513" s="26">
        <v>2</v>
      </c>
      <c r="D2513" s="26">
        <v>4</v>
      </c>
      <c r="E2513" s="170">
        <v>0</v>
      </c>
    </row>
    <row r="2514" spans="1:5" x14ac:dyDescent="0.25">
      <c r="A2514" s="169">
        <v>45597</v>
      </c>
      <c r="B2514" t="s">
        <v>31</v>
      </c>
      <c r="C2514" s="26">
        <v>3</v>
      </c>
      <c r="D2514" s="26">
        <v>0</v>
      </c>
      <c r="E2514" s="170">
        <v>0</v>
      </c>
    </row>
    <row r="2515" spans="1:5" x14ac:dyDescent="0.25">
      <c r="A2515" s="169">
        <v>45627</v>
      </c>
      <c r="B2515" t="s">
        <v>31</v>
      </c>
      <c r="C2515" s="26">
        <v>5</v>
      </c>
      <c r="D2515" s="26">
        <v>0</v>
      </c>
      <c r="E2515" s="170">
        <v>0</v>
      </c>
    </row>
    <row r="2516" spans="1:5" x14ac:dyDescent="0.25">
      <c r="A2516" s="169">
        <v>45658</v>
      </c>
      <c r="B2516" t="s">
        <v>31</v>
      </c>
      <c r="C2516" s="26">
        <v>3</v>
      </c>
      <c r="D2516" s="26">
        <v>0</v>
      </c>
      <c r="E2516" s="170">
        <v>1</v>
      </c>
    </row>
    <row r="2517" spans="1:5" x14ac:dyDescent="0.25">
      <c r="A2517" s="169">
        <v>45689</v>
      </c>
      <c r="B2517" t="s">
        <v>31</v>
      </c>
      <c r="C2517" s="26">
        <v>2</v>
      </c>
      <c r="D2517" s="26">
        <v>0</v>
      </c>
      <c r="E2517" s="170">
        <v>1</v>
      </c>
    </row>
    <row r="2518" spans="1:5" x14ac:dyDescent="0.25">
      <c r="A2518" s="169">
        <v>45717</v>
      </c>
      <c r="B2518" t="s">
        <v>31</v>
      </c>
      <c r="C2518" s="26">
        <v>0</v>
      </c>
      <c r="D2518" s="26">
        <v>0</v>
      </c>
      <c r="E2518" s="170">
        <v>0</v>
      </c>
    </row>
    <row r="2519" spans="1:5" x14ac:dyDescent="0.25">
      <c r="A2519" s="169">
        <v>45748</v>
      </c>
      <c r="B2519" t="s">
        <v>31</v>
      </c>
      <c r="C2519" s="26">
        <v>0</v>
      </c>
      <c r="D2519" s="26">
        <v>0</v>
      </c>
      <c r="E2519" s="170">
        <v>0</v>
      </c>
    </row>
    <row r="2520" spans="1:5" x14ac:dyDescent="0.25">
      <c r="A2520" s="169">
        <v>45778</v>
      </c>
      <c r="B2520" t="s">
        <v>31</v>
      </c>
      <c r="C2520" s="26">
        <v>0</v>
      </c>
      <c r="D2520" s="26">
        <v>0</v>
      </c>
      <c r="E2520" s="170">
        <v>0</v>
      </c>
    </row>
    <row r="2521" spans="1:5" x14ac:dyDescent="0.25">
      <c r="A2521" s="169">
        <v>45809</v>
      </c>
      <c r="B2521" t="s">
        <v>31</v>
      </c>
      <c r="C2521" s="26">
        <v>2</v>
      </c>
      <c r="D2521" s="26">
        <v>4</v>
      </c>
      <c r="E2521" s="170">
        <v>1</v>
      </c>
    </row>
    <row r="2522" spans="1:5" x14ac:dyDescent="0.25">
      <c r="A2522" s="169">
        <v>43101</v>
      </c>
      <c r="B2522" t="s">
        <v>32</v>
      </c>
      <c r="C2522" s="26"/>
      <c r="D2522" s="26"/>
      <c r="E2522" s="170"/>
    </row>
    <row r="2523" spans="1:5" x14ac:dyDescent="0.25">
      <c r="A2523" s="169">
        <v>43132</v>
      </c>
      <c r="B2523" t="s">
        <v>32</v>
      </c>
      <c r="C2523" s="26"/>
      <c r="D2523" s="26"/>
      <c r="E2523" s="170"/>
    </row>
    <row r="2524" spans="1:5" x14ac:dyDescent="0.25">
      <c r="A2524" s="169">
        <v>43160</v>
      </c>
      <c r="B2524" t="s">
        <v>32</v>
      </c>
      <c r="C2524" s="26"/>
      <c r="D2524" s="26"/>
      <c r="E2524" s="170"/>
    </row>
    <row r="2525" spans="1:5" x14ac:dyDescent="0.25">
      <c r="A2525" s="169">
        <v>43191</v>
      </c>
      <c r="B2525" t="s">
        <v>32</v>
      </c>
      <c r="C2525" s="26"/>
      <c r="D2525" s="26"/>
      <c r="E2525" s="170"/>
    </row>
    <row r="2526" spans="1:5" x14ac:dyDescent="0.25">
      <c r="A2526" s="169">
        <v>43221</v>
      </c>
      <c r="B2526" t="s">
        <v>32</v>
      </c>
      <c r="C2526" s="26"/>
      <c r="D2526" s="26"/>
      <c r="E2526" s="170"/>
    </row>
    <row r="2527" spans="1:5" x14ac:dyDescent="0.25">
      <c r="A2527" s="169">
        <v>43252</v>
      </c>
      <c r="B2527" t="s">
        <v>32</v>
      </c>
      <c r="C2527" s="26"/>
      <c r="D2527" s="26"/>
      <c r="E2527" s="170"/>
    </row>
    <row r="2528" spans="1:5" x14ac:dyDescent="0.25">
      <c r="A2528" s="169">
        <v>43282</v>
      </c>
      <c r="B2528" t="s">
        <v>32</v>
      </c>
      <c r="C2528" s="26"/>
      <c r="D2528" s="26"/>
      <c r="E2528" s="170"/>
    </row>
    <row r="2529" spans="1:5" x14ac:dyDescent="0.25">
      <c r="A2529" s="169">
        <v>43313</v>
      </c>
      <c r="B2529" t="s">
        <v>32</v>
      </c>
      <c r="C2529" s="26"/>
      <c r="D2529" s="26"/>
      <c r="E2529" s="170"/>
    </row>
    <row r="2530" spans="1:5" x14ac:dyDescent="0.25">
      <c r="A2530" s="169">
        <v>43344</v>
      </c>
      <c r="B2530" t="s">
        <v>32</v>
      </c>
      <c r="C2530" s="26"/>
      <c r="D2530" s="26"/>
      <c r="E2530" s="170"/>
    </row>
    <row r="2531" spans="1:5" x14ac:dyDescent="0.25">
      <c r="A2531" s="169">
        <v>43374</v>
      </c>
      <c r="B2531" t="s">
        <v>32</v>
      </c>
      <c r="C2531" s="26"/>
      <c r="D2531" s="26"/>
      <c r="E2531" s="170"/>
    </row>
    <row r="2532" spans="1:5" x14ac:dyDescent="0.25">
      <c r="A2532" s="169">
        <v>43405</v>
      </c>
      <c r="B2532" t="s">
        <v>32</v>
      </c>
      <c r="C2532" s="26"/>
      <c r="D2532" s="26"/>
      <c r="E2532" s="170"/>
    </row>
    <row r="2533" spans="1:5" x14ac:dyDescent="0.25">
      <c r="A2533" s="169">
        <v>43435</v>
      </c>
      <c r="B2533" t="s">
        <v>32</v>
      </c>
      <c r="C2533" s="26"/>
      <c r="D2533" s="26"/>
      <c r="E2533" s="170"/>
    </row>
    <row r="2534" spans="1:5" x14ac:dyDescent="0.25">
      <c r="A2534" s="169">
        <v>43466</v>
      </c>
      <c r="B2534" t="s">
        <v>32</v>
      </c>
      <c r="C2534" s="26"/>
      <c r="D2534" s="26"/>
      <c r="E2534" s="170"/>
    </row>
    <row r="2535" spans="1:5" x14ac:dyDescent="0.25">
      <c r="A2535" s="169">
        <v>43497</v>
      </c>
      <c r="B2535" t="s">
        <v>32</v>
      </c>
      <c r="C2535" s="26"/>
      <c r="D2535" s="26"/>
      <c r="E2535" s="170"/>
    </row>
    <row r="2536" spans="1:5" x14ac:dyDescent="0.25">
      <c r="A2536" s="169">
        <v>43525</v>
      </c>
      <c r="B2536" t="s">
        <v>32</v>
      </c>
      <c r="C2536" s="26"/>
      <c r="D2536" s="26"/>
      <c r="E2536" s="170"/>
    </row>
    <row r="2537" spans="1:5" x14ac:dyDescent="0.25">
      <c r="A2537" s="169">
        <v>43556</v>
      </c>
      <c r="B2537" t="s">
        <v>32</v>
      </c>
      <c r="C2537" s="26"/>
      <c r="D2537" s="26"/>
      <c r="E2537" s="170"/>
    </row>
    <row r="2538" spans="1:5" x14ac:dyDescent="0.25">
      <c r="A2538" s="169">
        <v>43586</v>
      </c>
      <c r="B2538" t="s">
        <v>32</v>
      </c>
      <c r="C2538" s="26"/>
      <c r="D2538" s="26"/>
      <c r="E2538" s="170"/>
    </row>
    <row r="2539" spans="1:5" x14ac:dyDescent="0.25">
      <c r="A2539" s="169">
        <v>43617</v>
      </c>
      <c r="B2539" t="s">
        <v>32</v>
      </c>
      <c r="C2539" s="26"/>
      <c r="D2539" s="26"/>
      <c r="E2539" s="170"/>
    </row>
    <row r="2540" spans="1:5" x14ac:dyDescent="0.25">
      <c r="A2540" s="169">
        <v>43647</v>
      </c>
      <c r="B2540" t="s">
        <v>32</v>
      </c>
      <c r="C2540" s="26"/>
      <c r="D2540" s="26"/>
      <c r="E2540" s="170"/>
    </row>
    <row r="2541" spans="1:5" x14ac:dyDescent="0.25">
      <c r="A2541" s="169">
        <v>43678</v>
      </c>
      <c r="B2541" t="s">
        <v>32</v>
      </c>
      <c r="C2541" s="26"/>
      <c r="D2541" s="26"/>
      <c r="E2541" s="170"/>
    </row>
    <row r="2542" spans="1:5" x14ac:dyDescent="0.25">
      <c r="A2542" s="169">
        <v>43709</v>
      </c>
      <c r="B2542" t="s">
        <v>32</v>
      </c>
      <c r="C2542" s="26"/>
      <c r="D2542" s="26"/>
      <c r="E2542" s="170"/>
    </row>
    <row r="2543" spans="1:5" x14ac:dyDescent="0.25">
      <c r="A2543" s="169">
        <v>43739</v>
      </c>
      <c r="B2543" t="s">
        <v>32</v>
      </c>
      <c r="C2543" s="26"/>
      <c r="D2543" s="26"/>
      <c r="E2543" s="170"/>
    </row>
    <row r="2544" spans="1:5" x14ac:dyDescent="0.25">
      <c r="A2544" s="169">
        <v>43770</v>
      </c>
      <c r="B2544" t="s">
        <v>32</v>
      </c>
      <c r="C2544" s="26"/>
      <c r="D2544" s="26"/>
      <c r="E2544" s="170"/>
    </row>
    <row r="2545" spans="1:5" x14ac:dyDescent="0.25">
      <c r="A2545" s="169">
        <v>43800</v>
      </c>
      <c r="B2545" t="s">
        <v>32</v>
      </c>
      <c r="C2545" s="26"/>
      <c r="D2545" s="26"/>
      <c r="E2545" s="170"/>
    </row>
    <row r="2546" spans="1:5" x14ac:dyDescent="0.25">
      <c r="A2546" s="169">
        <v>43831</v>
      </c>
      <c r="B2546" t="s">
        <v>32</v>
      </c>
      <c r="C2546" s="26"/>
      <c r="D2546" s="26"/>
      <c r="E2546" s="170"/>
    </row>
    <row r="2547" spans="1:5" x14ac:dyDescent="0.25">
      <c r="A2547" s="169">
        <v>43862</v>
      </c>
      <c r="B2547" t="s">
        <v>32</v>
      </c>
      <c r="C2547" s="26"/>
      <c r="D2547" s="26"/>
      <c r="E2547" s="170"/>
    </row>
    <row r="2548" spans="1:5" x14ac:dyDescent="0.25">
      <c r="A2548" s="169">
        <v>43891</v>
      </c>
      <c r="B2548" t="s">
        <v>32</v>
      </c>
      <c r="C2548" s="26"/>
      <c r="D2548" s="26"/>
      <c r="E2548" s="170"/>
    </row>
    <row r="2549" spans="1:5" x14ac:dyDescent="0.25">
      <c r="A2549" s="169">
        <v>43922</v>
      </c>
      <c r="B2549" t="s">
        <v>32</v>
      </c>
      <c r="C2549" s="26"/>
      <c r="D2549" s="26"/>
      <c r="E2549" s="170"/>
    </row>
    <row r="2550" spans="1:5" x14ac:dyDescent="0.25">
      <c r="A2550" s="169">
        <v>43952</v>
      </c>
      <c r="B2550" t="s">
        <v>32</v>
      </c>
      <c r="C2550" s="26"/>
      <c r="D2550" s="26"/>
      <c r="E2550" s="170"/>
    </row>
    <row r="2551" spans="1:5" x14ac:dyDescent="0.25">
      <c r="A2551" s="169">
        <v>43983</v>
      </c>
      <c r="B2551" t="s">
        <v>32</v>
      </c>
      <c r="C2551" s="26"/>
      <c r="D2551" s="26"/>
      <c r="E2551" s="170"/>
    </row>
    <row r="2552" spans="1:5" x14ac:dyDescent="0.25">
      <c r="A2552" s="169">
        <v>44013</v>
      </c>
      <c r="B2552" t="s">
        <v>32</v>
      </c>
      <c r="C2552" s="26"/>
      <c r="D2552" s="26"/>
      <c r="E2552" s="170"/>
    </row>
    <row r="2553" spans="1:5" x14ac:dyDescent="0.25">
      <c r="A2553" s="169">
        <v>44044</v>
      </c>
      <c r="B2553" t="s">
        <v>32</v>
      </c>
      <c r="C2553" s="26"/>
      <c r="D2553" s="26"/>
      <c r="E2553" s="170"/>
    </row>
    <row r="2554" spans="1:5" x14ac:dyDescent="0.25">
      <c r="A2554" s="169">
        <v>44075</v>
      </c>
      <c r="B2554" t="s">
        <v>32</v>
      </c>
      <c r="C2554" s="26"/>
      <c r="D2554" s="26"/>
      <c r="E2554" s="170"/>
    </row>
    <row r="2555" spans="1:5" x14ac:dyDescent="0.25">
      <c r="A2555" s="169">
        <v>44105</v>
      </c>
      <c r="B2555" t="s">
        <v>32</v>
      </c>
      <c r="C2555" s="26"/>
      <c r="D2555" s="26"/>
      <c r="E2555" s="170"/>
    </row>
    <row r="2556" spans="1:5" x14ac:dyDescent="0.25">
      <c r="A2556" s="169">
        <v>44136</v>
      </c>
      <c r="B2556" t="s">
        <v>32</v>
      </c>
      <c r="C2556" s="26"/>
      <c r="D2556" s="26"/>
      <c r="E2556" s="170"/>
    </row>
    <row r="2557" spans="1:5" x14ac:dyDescent="0.25">
      <c r="A2557" s="169">
        <v>44166</v>
      </c>
      <c r="B2557" t="s">
        <v>32</v>
      </c>
      <c r="C2557" s="26"/>
      <c r="D2557" s="26"/>
      <c r="E2557" s="170"/>
    </row>
    <row r="2558" spans="1:5" x14ac:dyDescent="0.25">
      <c r="A2558" s="169">
        <v>44197</v>
      </c>
      <c r="B2558" t="s">
        <v>32</v>
      </c>
      <c r="C2558" s="26"/>
      <c r="D2558" s="26"/>
      <c r="E2558" s="170"/>
    </row>
    <row r="2559" spans="1:5" x14ac:dyDescent="0.25">
      <c r="A2559" s="169">
        <v>44228</v>
      </c>
      <c r="B2559" t="s">
        <v>32</v>
      </c>
      <c r="C2559" s="26"/>
      <c r="D2559" s="26"/>
      <c r="E2559" s="170"/>
    </row>
    <row r="2560" spans="1:5" x14ac:dyDescent="0.25">
      <c r="A2560" s="169">
        <v>44256</v>
      </c>
      <c r="B2560" t="s">
        <v>32</v>
      </c>
      <c r="C2560" s="26"/>
      <c r="D2560" s="26"/>
      <c r="E2560" s="170"/>
    </row>
    <row r="2561" spans="1:5" x14ac:dyDescent="0.25">
      <c r="A2561" s="169">
        <v>44287</v>
      </c>
      <c r="B2561" t="s">
        <v>32</v>
      </c>
      <c r="C2561" s="26"/>
      <c r="D2561" s="26"/>
      <c r="E2561" s="170"/>
    </row>
    <row r="2562" spans="1:5" x14ac:dyDescent="0.25">
      <c r="A2562" s="169">
        <v>44317</v>
      </c>
      <c r="B2562" t="s">
        <v>32</v>
      </c>
      <c r="C2562" s="26"/>
      <c r="D2562" s="26"/>
      <c r="E2562" s="170"/>
    </row>
    <row r="2563" spans="1:5" x14ac:dyDescent="0.25">
      <c r="A2563" s="169">
        <v>44348</v>
      </c>
      <c r="B2563" t="s">
        <v>32</v>
      </c>
      <c r="C2563" s="26"/>
      <c r="D2563" s="26"/>
      <c r="E2563" s="170"/>
    </row>
    <row r="2564" spans="1:5" x14ac:dyDescent="0.25">
      <c r="A2564" s="169">
        <v>44378</v>
      </c>
      <c r="B2564" t="s">
        <v>32</v>
      </c>
      <c r="C2564" s="26"/>
      <c r="D2564" s="26"/>
      <c r="E2564" s="170"/>
    </row>
    <row r="2565" spans="1:5" x14ac:dyDescent="0.25">
      <c r="A2565" s="169">
        <v>44409</v>
      </c>
      <c r="B2565" t="s">
        <v>32</v>
      </c>
      <c r="C2565" s="26"/>
      <c r="D2565" s="26"/>
      <c r="E2565" s="170"/>
    </row>
    <row r="2566" spans="1:5" x14ac:dyDescent="0.25">
      <c r="A2566" s="169">
        <v>44440</v>
      </c>
      <c r="B2566" t="s">
        <v>32</v>
      </c>
      <c r="C2566" s="26"/>
      <c r="D2566" s="26"/>
      <c r="E2566" s="170"/>
    </row>
    <row r="2567" spans="1:5" x14ac:dyDescent="0.25">
      <c r="A2567" s="169">
        <v>44470</v>
      </c>
      <c r="B2567" t="s">
        <v>32</v>
      </c>
      <c r="C2567" s="26"/>
      <c r="D2567" s="26"/>
      <c r="E2567" s="170"/>
    </row>
    <row r="2568" spans="1:5" x14ac:dyDescent="0.25">
      <c r="A2568" s="169">
        <v>44501</v>
      </c>
      <c r="B2568" t="s">
        <v>32</v>
      </c>
      <c r="C2568" s="26"/>
      <c r="D2568" s="26"/>
      <c r="E2568" s="170"/>
    </row>
    <row r="2569" spans="1:5" x14ac:dyDescent="0.25">
      <c r="A2569" s="169">
        <v>44531</v>
      </c>
      <c r="B2569" t="s">
        <v>32</v>
      </c>
      <c r="C2569" s="26"/>
      <c r="D2569" s="26"/>
      <c r="E2569" s="170"/>
    </row>
    <row r="2570" spans="1:5" x14ac:dyDescent="0.25">
      <c r="A2570" s="169">
        <v>44562</v>
      </c>
      <c r="B2570" t="s">
        <v>32</v>
      </c>
      <c r="C2570" s="26"/>
      <c r="D2570" s="26"/>
      <c r="E2570" s="170"/>
    </row>
    <row r="2571" spans="1:5" x14ac:dyDescent="0.25">
      <c r="A2571" s="169">
        <v>44593</v>
      </c>
      <c r="B2571" t="s">
        <v>32</v>
      </c>
      <c r="C2571" s="26"/>
      <c r="D2571" s="26"/>
      <c r="E2571" s="170"/>
    </row>
    <row r="2572" spans="1:5" x14ac:dyDescent="0.25">
      <c r="A2572" s="169">
        <v>44621</v>
      </c>
      <c r="B2572" t="s">
        <v>32</v>
      </c>
      <c r="C2572" s="26"/>
      <c r="D2572" s="26"/>
      <c r="E2572" s="170"/>
    </row>
    <row r="2573" spans="1:5" x14ac:dyDescent="0.25">
      <c r="A2573" s="169">
        <v>44652</v>
      </c>
      <c r="B2573" t="s">
        <v>32</v>
      </c>
      <c r="C2573" s="26"/>
      <c r="D2573" s="26"/>
      <c r="E2573" s="170"/>
    </row>
    <row r="2574" spans="1:5" x14ac:dyDescent="0.25">
      <c r="A2574" s="169">
        <v>44682</v>
      </c>
      <c r="B2574" t="s">
        <v>32</v>
      </c>
      <c r="C2574" s="26"/>
      <c r="D2574" s="26"/>
      <c r="E2574" s="170"/>
    </row>
    <row r="2575" spans="1:5" x14ac:dyDescent="0.25">
      <c r="A2575" s="169">
        <v>44713</v>
      </c>
      <c r="B2575" t="s">
        <v>32</v>
      </c>
      <c r="C2575" s="26"/>
      <c r="D2575" s="26"/>
      <c r="E2575" s="170"/>
    </row>
    <row r="2576" spans="1:5" x14ac:dyDescent="0.25">
      <c r="A2576" s="169">
        <v>44743</v>
      </c>
      <c r="B2576" t="s">
        <v>32</v>
      </c>
      <c r="C2576" s="26"/>
      <c r="D2576" s="26"/>
      <c r="E2576" s="170"/>
    </row>
    <row r="2577" spans="1:5" x14ac:dyDescent="0.25">
      <c r="A2577" s="169">
        <v>44774</v>
      </c>
      <c r="B2577" t="s">
        <v>32</v>
      </c>
      <c r="C2577" s="26"/>
      <c r="D2577" s="26"/>
      <c r="E2577" s="170"/>
    </row>
    <row r="2578" spans="1:5" x14ac:dyDescent="0.25">
      <c r="A2578" s="169">
        <v>44805</v>
      </c>
      <c r="B2578" t="s">
        <v>32</v>
      </c>
      <c r="C2578" s="26"/>
      <c r="D2578" s="26"/>
      <c r="E2578" s="170"/>
    </row>
    <row r="2579" spans="1:5" x14ac:dyDescent="0.25">
      <c r="A2579" s="169">
        <v>44835</v>
      </c>
      <c r="B2579" t="s">
        <v>32</v>
      </c>
      <c r="C2579" s="26"/>
      <c r="D2579" s="26"/>
      <c r="E2579" s="170"/>
    </row>
    <row r="2580" spans="1:5" x14ac:dyDescent="0.25">
      <c r="A2580" s="169">
        <v>44866</v>
      </c>
      <c r="B2580" t="s">
        <v>32</v>
      </c>
      <c r="C2580" s="26"/>
      <c r="D2580" s="26"/>
      <c r="E2580" s="170"/>
    </row>
    <row r="2581" spans="1:5" x14ac:dyDescent="0.25">
      <c r="A2581" s="169">
        <v>44896</v>
      </c>
      <c r="B2581" t="s">
        <v>32</v>
      </c>
      <c r="C2581" s="26"/>
      <c r="D2581" s="26"/>
      <c r="E2581" s="170"/>
    </row>
    <row r="2582" spans="1:5" x14ac:dyDescent="0.25">
      <c r="A2582" s="169">
        <v>44927</v>
      </c>
      <c r="B2582" t="s">
        <v>32</v>
      </c>
      <c r="C2582" s="26"/>
      <c r="D2582" s="26"/>
      <c r="E2582" s="170"/>
    </row>
    <row r="2583" spans="1:5" x14ac:dyDescent="0.25">
      <c r="A2583" s="169">
        <v>44958</v>
      </c>
      <c r="B2583" t="s">
        <v>32</v>
      </c>
      <c r="C2583" s="26"/>
      <c r="D2583" s="26"/>
      <c r="E2583" s="170"/>
    </row>
    <row r="2584" spans="1:5" x14ac:dyDescent="0.25">
      <c r="A2584" s="169">
        <v>44986</v>
      </c>
      <c r="B2584" t="s">
        <v>32</v>
      </c>
      <c r="C2584" s="26"/>
      <c r="D2584" s="26"/>
      <c r="E2584" s="170"/>
    </row>
    <row r="2585" spans="1:5" x14ac:dyDescent="0.25">
      <c r="A2585" s="169">
        <v>45017</v>
      </c>
      <c r="B2585" t="s">
        <v>32</v>
      </c>
      <c r="C2585" s="26"/>
      <c r="D2585" s="26"/>
      <c r="E2585" s="170"/>
    </row>
    <row r="2586" spans="1:5" x14ac:dyDescent="0.25">
      <c r="A2586" s="169">
        <v>45047</v>
      </c>
      <c r="B2586" t="s">
        <v>32</v>
      </c>
      <c r="C2586" s="26"/>
      <c r="D2586" s="26"/>
      <c r="E2586" s="170"/>
    </row>
    <row r="2587" spans="1:5" x14ac:dyDescent="0.25">
      <c r="A2587" s="169">
        <v>45078</v>
      </c>
      <c r="B2587" t="s">
        <v>32</v>
      </c>
      <c r="C2587" s="26"/>
      <c r="D2587" s="26"/>
      <c r="E2587" s="170"/>
    </row>
    <row r="2588" spans="1:5" x14ac:dyDescent="0.25">
      <c r="A2588" s="169">
        <v>45108</v>
      </c>
      <c r="B2588" t="s">
        <v>32</v>
      </c>
      <c r="C2588" s="26"/>
      <c r="D2588" s="26"/>
      <c r="E2588" s="170"/>
    </row>
    <row r="2589" spans="1:5" x14ac:dyDescent="0.25">
      <c r="A2589" s="169">
        <v>45139</v>
      </c>
      <c r="B2589" t="s">
        <v>32</v>
      </c>
      <c r="C2589" s="26"/>
      <c r="D2589" s="26"/>
      <c r="E2589" s="170"/>
    </row>
    <row r="2590" spans="1:5" x14ac:dyDescent="0.25">
      <c r="A2590" s="169">
        <v>45170</v>
      </c>
      <c r="B2590" t="s">
        <v>32</v>
      </c>
      <c r="C2590" s="26"/>
      <c r="D2590" s="26"/>
      <c r="E2590" s="170"/>
    </row>
    <row r="2591" spans="1:5" x14ac:dyDescent="0.25">
      <c r="A2591" s="169">
        <v>45200</v>
      </c>
      <c r="B2591" t="s">
        <v>32</v>
      </c>
      <c r="C2591" s="26">
        <v>9</v>
      </c>
      <c r="D2591" s="26">
        <v>10</v>
      </c>
      <c r="E2591" s="170">
        <v>0</v>
      </c>
    </row>
    <row r="2592" spans="1:5" x14ac:dyDescent="0.25">
      <c r="A2592" s="169">
        <v>45231</v>
      </c>
      <c r="B2592" t="s">
        <v>32</v>
      </c>
      <c r="C2592" s="26">
        <v>62</v>
      </c>
      <c r="D2592" s="26">
        <v>10</v>
      </c>
      <c r="E2592" s="170">
        <v>0</v>
      </c>
    </row>
    <row r="2593" spans="1:5" x14ac:dyDescent="0.25">
      <c r="A2593" s="169">
        <v>45261</v>
      </c>
      <c r="B2593" t="s">
        <v>32</v>
      </c>
      <c r="C2593" s="26">
        <v>12</v>
      </c>
      <c r="D2593" s="26">
        <v>10</v>
      </c>
      <c r="E2593" s="170">
        <v>0</v>
      </c>
    </row>
    <row r="2594" spans="1:5" x14ac:dyDescent="0.25">
      <c r="A2594" s="169">
        <v>45292</v>
      </c>
      <c r="B2594" t="s">
        <v>32</v>
      </c>
      <c r="C2594" s="26">
        <v>4</v>
      </c>
      <c r="D2594" s="26">
        <v>6</v>
      </c>
      <c r="E2594" s="170">
        <v>0</v>
      </c>
    </row>
    <row r="2595" spans="1:5" x14ac:dyDescent="0.25">
      <c r="A2595" s="169">
        <v>45323</v>
      </c>
      <c r="B2595" t="s">
        <v>32</v>
      </c>
      <c r="C2595" s="26">
        <v>8</v>
      </c>
      <c r="D2595" s="26">
        <v>6</v>
      </c>
      <c r="E2595" s="170">
        <v>0</v>
      </c>
    </row>
    <row r="2596" spans="1:5" x14ac:dyDescent="0.25">
      <c r="A2596" s="169">
        <v>45352</v>
      </c>
      <c r="B2596" t="s">
        <v>32</v>
      </c>
      <c r="C2596" s="26">
        <v>1</v>
      </c>
      <c r="D2596" s="26">
        <v>6</v>
      </c>
      <c r="E2596" s="170">
        <v>0</v>
      </c>
    </row>
    <row r="2597" spans="1:5" x14ac:dyDescent="0.25">
      <c r="A2597" s="169">
        <v>45383</v>
      </c>
      <c r="B2597" t="s">
        <v>32</v>
      </c>
      <c r="C2597" s="26">
        <v>2</v>
      </c>
      <c r="D2597" s="26">
        <v>6</v>
      </c>
      <c r="E2597" s="170">
        <v>1</v>
      </c>
    </row>
    <row r="2598" spans="1:5" x14ac:dyDescent="0.25">
      <c r="A2598" s="169">
        <v>45413</v>
      </c>
      <c r="B2598" t="s">
        <v>32</v>
      </c>
      <c r="C2598" s="26">
        <v>0</v>
      </c>
      <c r="D2598" s="26">
        <v>6</v>
      </c>
      <c r="E2598" s="170">
        <v>0</v>
      </c>
    </row>
    <row r="2599" spans="1:5" x14ac:dyDescent="0.25">
      <c r="A2599" s="169">
        <v>45444</v>
      </c>
      <c r="B2599" t="s">
        <v>32</v>
      </c>
      <c r="C2599" s="26">
        <v>1</v>
      </c>
      <c r="D2599" s="26">
        <v>6</v>
      </c>
      <c r="E2599" s="170">
        <v>0</v>
      </c>
    </row>
    <row r="2600" spans="1:5" x14ac:dyDescent="0.25">
      <c r="A2600" s="169">
        <v>45474</v>
      </c>
      <c r="B2600" t="s">
        <v>32</v>
      </c>
      <c r="C2600" s="26">
        <v>3</v>
      </c>
      <c r="D2600" s="26">
        <v>6</v>
      </c>
      <c r="E2600" s="170">
        <v>0</v>
      </c>
    </row>
    <row r="2601" spans="1:5" x14ac:dyDescent="0.25">
      <c r="A2601" s="169">
        <v>45505</v>
      </c>
      <c r="B2601" t="s">
        <v>32</v>
      </c>
      <c r="C2601" s="26">
        <v>0</v>
      </c>
      <c r="D2601" s="26">
        <v>6</v>
      </c>
      <c r="E2601" s="170">
        <v>1</v>
      </c>
    </row>
    <row r="2602" spans="1:5" x14ac:dyDescent="0.25">
      <c r="A2602" s="169">
        <v>45536</v>
      </c>
      <c r="B2602" t="s">
        <v>32</v>
      </c>
      <c r="C2602" s="26">
        <v>0</v>
      </c>
      <c r="D2602" s="26">
        <v>6</v>
      </c>
      <c r="E2602" s="170">
        <v>0</v>
      </c>
    </row>
    <row r="2603" spans="1:5" x14ac:dyDescent="0.25">
      <c r="A2603" s="169">
        <v>45566</v>
      </c>
      <c r="B2603" t="s">
        <v>32</v>
      </c>
      <c r="C2603" s="26">
        <v>1</v>
      </c>
      <c r="D2603" s="26">
        <v>6</v>
      </c>
      <c r="E2603" s="170">
        <v>0</v>
      </c>
    </row>
    <row r="2604" spans="1:5" x14ac:dyDescent="0.25">
      <c r="A2604" s="169">
        <v>45597</v>
      </c>
      <c r="B2604" t="s">
        <v>32</v>
      </c>
      <c r="C2604" s="26">
        <v>0</v>
      </c>
      <c r="D2604" s="26">
        <v>6</v>
      </c>
      <c r="E2604" s="170">
        <v>1</v>
      </c>
    </row>
    <row r="2605" spans="1:5" x14ac:dyDescent="0.25">
      <c r="A2605" s="169">
        <v>45627</v>
      </c>
      <c r="B2605" t="s">
        <v>32</v>
      </c>
      <c r="C2605" s="26">
        <v>1</v>
      </c>
      <c r="D2605" s="26">
        <v>6</v>
      </c>
      <c r="E2605" s="170">
        <v>1</v>
      </c>
    </row>
    <row r="2606" spans="1:5" x14ac:dyDescent="0.25">
      <c r="A2606" s="169">
        <v>45658</v>
      </c>
      <c r="B2606" t="s">
        <v>32</v>
      </c>
      <c r="C2606" s="26">
        <v>1</v>
      </c>
      <c r="D2606" s="26">
        <v>6</v>
      </c>
      <c r="E2606" s="170">
        <v>0</v>
      </c>
    </row>
    <row r="2607" spans="1:5" x14ac:dyDescent="0.25">
      <c r="A2607" s="169">
        <v>45689</v>
      </c>
      <c r="B2607" t="s">
        <v>32</v>
      </c>
      <c r="C2607" s="26">
        <v>2</v>
      </c>
      <c r="D2607" s="26">
        <v>6</v>
      </c>
      <c r="E2607" s="170">
        <v>1</v>
      </c>
    </row>
    <row r="2608" spans="1:5" x14ac:dyDescent="0.25">
      <c r="A2608" s="169">
        <v>45717</v>
      </c>
      <c r="B2608" t="s">
        <v>32</v>
      </c>
      <c r="C2608" s="26">
        <v>1</v>
      </c>
      <c r="D2608" s="26">
        <v>6</v>
      </c>
      <c r="E2608" s="170">
        <v>1</v>
      </c>
    </row>
    <row r="2609" spans="1:5" x14ac:dyDescent="0.25">
      <c r="A2609" s="169">
        <v>45748</v>
      </c>
      <c r="B2609" t="s">
        <v>32</v>
      </c>
      <c r="C2609" s="26">
        <v>3</v>
      </c>
      <c r="D2609" s="26">
        <v>6</v>
      </c>
      <c r="E2609" s="170">
        <v>0</v>
      </c>
    </row>
    <row r="2610" spans="1:5" x14ac:dyDescent="0.25">
      <c r="A2610" s="169">
        <v>45778</v>
      </c>
      <c r="B2610" t="s">
        <v>32</v>
      </c>
      <c r="C2610" s="26">
        <v>5</v>
      </c>
      <c r="D2610" s="26">
        <v>6</v>
      </c>
      <c r="E2610" s="170">
        <v>0</v>
      </c>
    </row>
    <row r="2611" spans="1:5" x14ac:dyDescent="0.25">
      <c r="A2611" s="169">
        <v>45809</v>
      </c>
      <c r="B2611" t="s">
        <v>32</v>
      </c>
      <c r="C2611" s="26">
        <v>1</v>
      </c>
      <c r="D2611" s="26">
        <v>6</v>
      </c>
      <c r="E2611" s="170">
        <v>0</v>
      </c>
    </row>
    <row r="2612" spans="1:5" x14ac:dyDescent="0.25">
      <c r="A2612" s="169">
        <v>43101</v>
      </c>
      <c r="B2612" t="s">
        <v>33</v>
      </c>
      <c r="C2612" s="26"/>
      <c r="D2612" s="26"/>
      <c r="E2612" s="170"/>
    </row>
    <row r="2613" spans="1:5" x14ac:dyDescent="0.25">
      <c r="A2613" s="169">
        <v>43132</v>
      </c>
      <c r="B2613" t="s">
        <v>33</v>
      </c>
      <c r="C2613" s="26"/>
      <c r="D2613" s="26"/>
      <c r="E2613" s="170"/>
    </row>
    <row r="2614" spans="1:5" x14ac:dyDescent="0.25">
      <c r="A2614" s="169">
        <v>43160</v>
      </c>
      <c r="B2614" t="s">
        <v>33</v>
      </c>
      <c r="C2614" s="26"/>
      <c r="D2614" s="26"/>
      <c r="E2614" s="170"/>
    </row>
    <row r="2615" spans="1:5" x14ac:dyDescent="0.25">
      <c r="A2615" s="169">
        <v>43191</v>
      </c>
      <c r="B2615" t="s">
        <v>33</v>
      </c>
      <c r="C2615" s="26"/>
      <c r="D2615" s="26"/>
      <c r="E2615" s="170"/>
    </row>
    <row r="2616" spans="1:5" x14ac:dyDescent="0.25">
      <c r="A2616" s="169">
        <v>43221</v>
      </c>
      <c r="B2616" t="s">
        <v>33</v>
      </c>
      <c r="C2616" s="26"/>
      <c r="D2616" s="26"/>
      <c r="E2616" s="170"/>
    </row>
    <row r="2617" spans="1:5" x14ac:dyDescent="0.25">
      <c r="A2617" s="169">
        <v>43252</v>
      </c>
      <c r="B2617" t="s">
        <v>33</v>
      </c>
      <c r="C2617" s="26"/>
      <c r="D2617" s="26"/>
      <c r="E2617" s="170"/>
    </row>
    <row r="2618" spans="1:5" x14ac:dyDescent="0.25">
      <c r="A2618" s="169">
        <v>43282</v>
      </c>
      <c r="B2618" t="s">
        <v>33</v>
      </c>
      <c r="C2618" s="26"/>
      <c r="D2618" s="26"/>
      <c r="E2618" s="170"/>
    </row>
    <row r="2619" spans="1:5" x14ac:dyDescent="0.25">
      <c r="A2619" s="169">
        <v>43313</v>
      </c>
      <c r="B2619" t="s">
        <v>33</v>
      </c>
      <c r="C2619" s="26"/>
      <c r="D2619" s="26"/>
      <c r="E2619" s="170"/>
    </row>
    <row r="2620" spans="1:5" x14ac:dyDescent="0.25">
      <c r="A2620" s="169">
        <v>43344</v>
      </c>
      <c r="B2620" t="s">
        <v>33</v>
      </c>
      <c r="C2620" s="26"/>
      <c r="D2620" s="26"/>
      <c r="E2620" s="170"/>
    </row>
    <row r="2621" spans="1:5" x14ac:dyDescent="0.25">
      <c r="A2621" s="169">
        <v>43374</v>
      </c>
      <c r="B2621" t="s">
        <v>33</v>
      </c>
      <c r="C2621" s="26"/>
      <c r="D2621" s="26"/>
      <c r="E2621" s="170"/>
    </row>
    <row r="2622" spans="1:5" x14ac:dyDescent="0.25">
      <c r="A2622" s="169">
        <v>43405</v>
      </c>
      <c r="B2622" t="s">
        <v>33</v>
      </c>
      <c r="C2622" s="26"/>
      <c r="D2622" s="26"/>
      <c r="E2622" s="170"/>
    </row>
    <row r="2623" spans="1:5" x14ac:dyDescent="0.25">
      <c r="A2623" s="169">
        <v>43435</v>
      </c>
      <c r="B2623" t="s">
        <v>33</v>
      </c>
      <c r="C2623" s="26"/>
      <c r="D2623" s="26"/>
      <c r="E2623" s="170"/>
    </row>
    <row r="2624" spans="1:5" x14ac:dyDescent="0.25">
      <c r="A2624" s="169">
        <v>43466</v>
      </c>
      <c r="B2624" t="s">
        <v>33</v>
      </c>
      <c r="C2624" s="26"/>
      <c r="D2624" s="26"/>
      <c r="E2624" s="170"/>
    </row>
    <row r="2625" spans="1:5" x14ac:dyDescent="0.25">
      <c r="A2625" s="169">
        <v>43497</v>
      </c>
      <c r="B2625" t="s">
        <v>33</v>
      </c>
      <c r="C2625" s="26"/>
      <c r="D2625" s="26"/>
      <c r="E2625" s="170"/>
    </row>
    <row r="2626" spans="1:5" x14ac:dyDescent="0.25">
      <c r="A2626" s="169">
        <v>43525</v>
      </c>
      <c r="B2626" t="s">
        <v>33</v>
      </c>
      <c r="C2626" s="26"/>
      <c r="D2626" s="26"/>
      <c r="E2626" s="170"/>
    </row>
    <row r="2627" spans="1:5" x14ac:dyDescent="0.25">
      <c r="A2627" s="169">
        <v>43556</v>
      </c>
      <c r="B2627" t="s">
        <v>33</v>
      </c>
      <c r="C2627" s="26"/>
      <c r="D2627" s="26"/>
      <c r="E2627" s="170"/>
    </row>
    <row r="2628" spans="1:5" x14ac:dyDescent="0.25">
      <c r="A2628" s="169">
        <v>43586</v>
      </c>
      <c r="B2628" t="s">
        <v>33</v>
      </c>
      <c r="C2628" s="26"/>
      <c r="D2628" s="26"/>
      <c r="E2628" s="170"/>
    </row>
    <row r="2629" spans="1:5" x14ac:dyDescent="0.25">
      <c r="A2629" s="169">
        <v>43617</v>
      </c>
      <c r="B2629" t="s">
        <v>33</v>
      </c>
      <c r="C2629" s="26"/>
      <c r="D2629" s="26"/>
      <c r="E2629" s="170"/>
    </row>
    <row r="2630" spans="1:5" x14ac:dyDescent="0.25">
      <c r="A2630" s="169">
        <v>43647</v>
      </c>
      <c r="B2630" t="s">
        <v>33</v>
      </c>
      <c r="C2630" s="26"/>
      <c r="D2630" s="26"/>
      <c r="E2630" s="170"/>
    </row>
    <row r="2631" spans="1:5" x14ac:dyDescent="0.25">
      <c r="A2631" s="169">
        <v>43678</v>
      </c>
      <c r="B2631" t="s">
        <v>33</v>
      </c>
      <c r="C2631" s="26"/>
      <c r="D2631" s="26"/>
      <c r="E2631" s="170"/>
    </row>
    <row r="2632" spans="1:5" x14ac:dyDescent="0.25">
      <c r="A2632" s="169">
        <v>43709</v>
      </c>
      <c r="B2632" t="s">
        <v>33</v>
      </c>
      <c r="C2632" s="26"/>
      <c r="D2632" s="26"/>
      <c r="E2632" s="170"/>
    </row>
    <row r="2633" spans="1:5" x14ac:dyDescent="0.25">
      <c r="A2633" s="169">
        <v>43739</v>
      </c>
      <c r="B2633" t="s">
        <v>33</v>
      </c>
      <c r="C2633" s="26"/>
      <c r="D2633" s="26"/>
      <c r="E2633" s="170"/>
    </row>
    <row r="2634" spans="1:5" x14ac:dyDescent="0.25">
      <c r="A2634" s="169">
        <v>43770</v>
      </c>
      <c r="B2634" t="s">
        <v>33</v>
      </c>
      <c r="C2634" s="26"/>
      <c r="D2634" s="26"/>
      <c r="E2634" s="170"/>
    </row>
    <row r="2635" spans="1:5" x14ac:dyDescent="0.25">
      <c r="A2635" s="169">
        <v>43800</v>
      </c>
      <c r="B2635" t="s">
        <v>33</v>
      </c>
      <c r="C2635" s="26"/>
      <c r="D2635" s="26"/>
      <c r="E2635" s="170"/>
    </row>
    <row r="2636" spans="1:5" x14ac:dyDescent="0.25">
      <c r="A2636" s="169">
        <v>43831</v>
      </c>
      <c r="B2636" t="s">
        <v>33</v>
      </c>
      <c r="C2636" s="26"/>
      <c r="D2636" s="26"/>
      <c r="E2636" s="170"/>
    </row>
    <row r="2637" spans="1:5" x14ac:dyDescent="0.25">
      <c r="A2637" s="169">
        <v>43862</v>
      </c>
      <c r="B2637" t="s">
        <v>33</v>
      </c>
      <c r="C2637" s="26"/>
      <c r="D2637" s="26"/>
      <c r="E2637" s="170"/>
    </row>
    <row r="2638" spans="1:5" x14ac:dyDescent="0.25">
      <c r="A2638" s="169">
        <v>43891</v>
      </c>
      <c r="B2638" t="s">
        <v>33</v>
      </c>
      <c r="C2638" s="26"/>
      <c r="D2638" s="26"/>
      <c r="E2638" s="170"/>
    </row>
    <row r="2639" spans="1:5" x14ac:dyDescent="0.25">
      <c r="A2639" s="169">
        <v>43922</v>
      </c>
      <c r="B2639" t="s">
        <v>33</v>
      </c>
      <c r="C2639" s="26"/>
      <c r="D2639" s="26"/>
      <c r="E2639" s="170"/>
    </row>
    <row r="2640" spans="1:5" x14ac:dyDescent="0.25">
      <c r="A2640" s="169">
        <v>43952</v>
      </c>
      <c r="B2640" t="s">
        <v>33</v>
      </c>
      <c r="C2640" s="26"/>
      <c r="D2640" s="26"/>
      <c r="E2640" s="170"/>
    </row>
    <row r="2641" spans="1:5" x14ac:dyDescent="0.25">
      <c r="A2641" s="169">
        <v>43983</v>
      </c>
      <c r="B2641" t="s">
        <v>33</v>
      </c>
      <c r="C2641" s="26"/>
      <c r="D2641" s="26"/>
      <c r="E2641" s="170"/>
    </row>
    <row r="2642" spans="1:5" x14ac:dyDescent="0.25">
      <c r="A2642" s="169">
        <v>44013</v>
      </c>
      <c r="B2642" t="s">
        <v>33</v>
      </c>
      <c r="C2642" s="26"/>
      <c r="D2642" s="26"/>
      <c r="E2642" s="170"/>
    </row>
    <row r="2643" spans="1:5" x14ac:dyDescent="0.25">
      <c r="A2643" s="169">
        <v>44044</v>
      </c>
      <c r="B2643" t="s">
        <v>33</v>
      </c>
      <c r="C2643" s="26"/>
      <c r="D2643" s="26"/>
      <c r="E2643" s="170"/>
    </row>
    <row r="2644" spans="1:5" x14ac:dyDescent="0.25">
      <c r="A2644" s="169">
        <v>44075</v>
      </c>
      <c r="B2644" t="s">
        <v>33</v>
      </c>
      <c r="C2644" s="26"/>
      <c r="D2644" s="26"/>
      <c r="E2644" s="170"/>
    </row>
    <row r="2645" spans="1:5" x14ac:dyDescent="0.25">
      <c r="A2645" s="169">
        <v>44105</v>
      </c>
      <c r="B2645" t="s">
        <v>33</v>
      </c>
      <c r="C2645" s="26"/>
      <c r="D2645" s="26"/>
      <c r="E2645" s="170"/>
    </row>
    <row r="2646" spans="1:5" x14ac:dyDescent="0.25">
      <c r="A2646" s="169">
        <v>44136</v>
      </c>
      <c r="B2646" t="s">
        <v>33</v>
      </c>
      <c r="C2646" s="26"/>
      <c r="D2646" s="26"/>
      <c r="E2646" s="170"/>
    </row>
    <row r="2647" spans="1:5" x14ac:dyDescent="0.25">
      <c r="A2647" s="169">
        <v>44166</v>
      </c>
      <c r="B2647" t="s">
        <v>33</v>
      </c>
      <c r="C2647" s="26"/>
      <c r="D2647" s="26"/>
      <c r="E2647" s="170"/>
    </row>
    <row r="2648" spans="1:5" x14ac:dyDescent="0.25">
      <c r="A2648" s="169">
        <v>44197</v>
      </c>
      <c r="B2648" t="s">
        <v>33</v>
      </c>
      <c r="C2648" s="26"/>
      <c r="D2648" s="26"/>
      <c r="E2648" s="170"/>
    </row>
    <row r="2649" spans="1:5" x14ac:dyDescent="0.25">
      <c r="A2649" s="169">
        <v>44228</v>
      </c>
      <c r="B2649" t="s">
        <v>33</v>
      </c>
      <c r="C2649" s="26"/>
      <c r="D2649" s="26"/>
      <c r="E2649" s="170"/>
    </row>
    <row r="2650" spans="1:5" x14ac:dyDescent="0.25">
      <c r="A2650" s="169">
        <v>44256</v>
      </c>
      <c r="B2650" t="s">
        <v>33</v>
      </c>
      <c r="C2650" s="26"/>
      <c r="D2650" s="26"/>
      <c r="E2650" s="170"/>
    </row>
    <row r="2651" spans="1:5" x14ac:dyDescent="0.25">
      <c r="A2651" s="169">
        <v>44287</v>
      </c>
      <c r="B2651" t="s">
        <v>33</v>
      </c>
      <c r="C2651" s="26"/>
      <c r="D2651" s="26"/>
      <c r="E2651" s="170"/>
    </row>
    <row r="2652" spans="1:5" x14ac:dyDescent="0.25">
      <c r="A2652" s="169">
        <v>44317</v>
      </c>
      <c r="B2652" t="s">
        <v>33</v>
      </c>
      <c r="C2652" s="26"/>
      <c r="D2652" s="26"/>
      <c r="E2652" s="170"/>
    </row>
    <row r="2653" spans="1:5" x14ac:dyDescent="0.25">
      <c r="A2653" s="169">
        <v>44348</v>
      </c>
      <c r="B2653" t="s">
        <v>33</v>
      </c>
      <c r="C2653" s="26"/>
      <c r="D2653" s="26"/>
      <c r="E2653" s="170"/>
    </row>
    <row r="2654" spans="1:5" x14ac:dyDescent="0.25">
      <c r="A2654" s="169">
        <v>44378</v>
      </c>
      <c r="B2654" t="s">
        <v>33</v>
      </c>
      <c r="C2654" s="26"/>
      <c r="D2654" s="26"/>
      <c r="E2654" s="170"/>
    </row>
    <row r="2655" spans="1:5" x14ac:dyDescent="0.25">
      <c r="A2655" s="169">
        <v>44409</v>
      </c>
      <c r="B2655" t="s">
        <v>33</v>
      </c>
      <c r="C2655" s="26"/>
      <c r="D2655" s="26"/>
      <c r="E2655" s="170"/>
    </row>
    <row r="2656" spans="1:5" x14ac:dyDescent="0.25">
      <c r="A2656" s="169">
        <v>44440</v>
      </c>
      <c r="B2656" t="s">
        <v>33</v>
      </c>
      <c r="C2656" s="26"/>
      <c r="D2656" s="26"/>
      <c r="E2656" s="170"/>
    </row>
    <row r="2657" spans="1:5" x14ac:dyDescent="0.25">
      <c r="A2657" s="169">
        <v>44470</v>
      </c>
      <c r="B2657" t="s">
        <v>33</v>
      </c>
      <c r="C2657" s="26"/>
      <c r="D2657" s="26"/>
      <c r="E2657" s="170"/>
    </row>
    <row r="2658" spans="1:5" x14ac:dyDescent="0.25">
      <c r="A2658" s="169">
        <v>44501</v>
      </c>
      <c r="B2658" t="s">
        <v>33</v>
      </c>
      <c r="C2658" s="26"/>
      <c r="D2658" s="26"/>
      <c r="E2658" s="170"/>
    </row>
    <row r="2659" spans="1:5" x14ac:dyDescent="0.25">
      <c r="A2659" s="169">
        <v>44531</v>
      </c>
      <c r="B2659" t="s">
        <v>33</v>
      </c>
      <c r="C2659" s="26"/>
      <c r="D2659" s="26"/>
      <c r="E2659" s="170"/>
    </row>
    <row r="2660" spans="1:5" x14ac:dyDescent="0.25">
      <c r="A2660" s="169">
        <v>44562</v>
      </c>
      <c r="B2660" t="s">
        <v>33</v>
      </c>
      <c r="C2660" s="26"/>
      <c r="D2660" s="26"/>
      <c r="E2660" s="170"/>
    </row>
    <row r="2661" spans="1:5" x14ac:dyDescent="0.25">
      <c r="A2661" s="169">
        <v>44593</v>
      </c>
      <c r="B2661" t="s">
        <v>33</v>
      </c>
      <c r="C2661" s="26"/>
      <c r="D2661" s="26"/>
      <c r="E2661" s="170"/>
    </row>
    <row r="2662" spans="1:5" x14ac:dyDescent="0.25">
      <c r="A2662" s="169">
        <v>44621</v>
      </c>
      <c r="B2662" t="s">
        <v>33</v>
      </c>
      <c r="C2662" s="26"/>
      <c r="D2662" s="26"/>
      <c r="E2662" s="170"/>
    </row>
    <row r="2663" spans="1:5" x14ac:dyDescent="0.25">
      <c r="A2663" s="169">
        <v>44652</v>
      </c>
      <c r="B2663" t="s">
        <v>33</v>
      </c>
      <c r="C2663" s="26"/>
      <c r="D2663" s="26"/>
      <c r="E2663" s="170"/>
    </row>
    <row r="2664" spans="1:5" x14ac:dyDescent="0.25">
      <c r="A2664" s="169">
        <v>44682</v>
      </c>
      <c r="B2664" t="s">
        <v>33</v>
      </c>
      <c r="C2664" s="26"/>
      <c r="D2664" s="26"/>
      <c r="E2664" s="170"/>
    </row>
    <row r="2665" spans="1:5" x14ac:dyDescent="0.25">
      <c r="A2665" s="169">
        <v>44713</v>
      </c>
      <c r="B2665" t="s">
        <v>33</v>
      </c>
      <c r="C2665" s="26"/>
      <c r="D2665" s="26"/>
      <c r="E2665" s="170"/>
    </row>
    <row r="2666" spans="1:5" x14ac:dyDescent="0.25">
      <c r="A2666" s="169">
        <v>44743</v>
      </c>
      <c r="B2666" t="s">
        <v>33</v>
      </c>
      <c r="C2666" s="26"/>
      <c r="D2666" s="26"/>
      <c r="E2666" s="170"/>
    </row>
    <row r="2667" spans="1:5" x14ac:dyDescent="0.25">
      <c r="A2667" s="169">
        <v>44774</v>
      </c>
      <c r="B2667" t="s">
        <v>33</v>
      </c>
      <c r="C2667" s="26"/>
      <c r="D2667" s="26"/>
      <c r="E2667" s="170"/>
    </row>
    <row r="2668" spans="1:5" x14ac:dyDescent="0.25">
      <c r="A2668" s="169">
        <v>44805</v>
      </c>
      <c r="B2668" t="s">
        <v>33</v>
      </c>
      <c r="C2668" s="26"/>
      <c r="D2668" s="26"/>
      <c r="E2668" s="170"/>
    </row>
    <row r="2669" spans="1:5" x14ac:dyDescent="0.25">
      <c r="A2669" s="169">
        <v>44835</v>
      </c>
      <c r="B2669" t="s">
        <v>33</v>
      </c>
      <c r="C2669" s="26"/>
      <c r="D2669" s="26"/>
      <c r="E2669" s="170"/>
    </row>
    <row r="2670" spans="1:5" x14ac:dyDescent="0.25">
      <c r="A2670" s="169">
        <v>44866</v>
      </c>
      <c r="B2670" t="s">
        <v>33</v>
      </c>
      <c r="C2670" s="26"/>
      <c r="D2670" s="26"/>
      <c r="E2670" s="170"/>
    </row>
    <row r="2671" spans="1:5" x14ac:dyDescent="0.25">
      <c r="A2671" s="169">
        <v>44896</v>
      </c>
      <c r="B2671" t="s">
        <v>33</v>
      </c>
      <c r="C2671" s="26"/>
      <c r="D2671" s="26"/>
      <c r="E2671" s="170"/>
    </row>
    <row r="2672" spans="1:5" x14ac:dyDescent="0.25">
      <c r="A2672" s="169">
        <v>44927</v>
      </c>
      <c r="B2672" t="s">
        <v>33</v>
      </c>
      <c r="C2672" s="26"/>
      <c r="D2672" s="26"/>
      <c r="E2672" s="170"/>
    </row>
    <row r="2673" spans="1:5" x14ac:dyDescent="0.25">
      <c r="A2673" s="169">
        <v>44958</v>
      </c>
      <c r="B2673" t="s">
        <v>33</v>
      </c>
      <c r="C2673" s="26"/>
      <c r="D2673" s="26"/>
      <c r="E2673" s="170"/>
    </row>
    <row r="2674" spans="1:5" x14ac:dyDescent="0.25">
      <c r="A2674" s="169">
        <v>44986</v>
      </c>
      <c r="B2674" t="s">
        <v>33</v>
      </c>
      <c r="C2674" s="26"/>
      <c r="D2674" s="26"/>
      <c r="E2674" s="170"/>
    </row>
    <row r="2675" spans="1:5" x14ac:dyDescent="0.25">
      <c r="A2675" s="169">
        <v>45017</v>
      </c>
      <c r="B2675" t="s">
        <v>33</v>
      </c>
      <c r="C2675" s="26"/>
      <c r="D2675" s="26"/>
      <c r="E2675" s="170"/>
    </row>
    <row r="2676" spans="1:5" x14ac:dyDescent="0.25">
      <c r="A2676" s="169">
        <v>45047</v>
      </c>
      <c r="B2676" t="s">
        <v>33</v>
      </c>
      <c r="C2676" s="26"/>
      <c r="D2676" s="26"/>
      <c r="E2676" s="170"/>
    </row>
    <row r="2677" spans="1:5" x14ac:dyDescent="0.25">
      <c r="A2677" s="169">
        <v>45078</v>
      </c>
      <c r="B2677" t="s">
        <v>33</v>
      </c>
      <c r="C2677" s="26"/>
      <c r="D2677" s="26"/>
      <c r="E2677" s="170"/>
    </row>
    <row r="2678" spans="1:5" x14ac:dyDescent="0.25">
      <c r="A2678" s="169">
        <v>45108</v>
      </c>
      <c r="B2678" t="s">
        <v>33</v>
      </c>
      <c r="C2678" s="26"/>
      <c r="D2678" s="26"/>
      <c r="E2678" s="170"/>
    </row>
    <row r="2679" spans="1:5" x14ac:dyDescent="0.25">
      <c r="A2679" s="169">
        <v>45139</v>
      </c>
      <c r="B2679" t="s">
        <v>33</v>
      </c>
      <c r="C2679" s="26"/>
      <c r="D2679" s="26"/>
      <c r="E2679" s="170"/>
    </row>
    <row r="2680" spans="1:5" x14ac:dyDescent="0.25">
      <c r="A2680" s="169">
        <v>45170</v>
      </c>
      <c r="B2680" t="s">
        <v>33</v>
      </c>
      <c r="C2680" s="26"/>
      <c r="D2680" s="26"/>
      <c r="E2680" s="170"/>
    </row>
    <row r="2681" spans="1:5" x14ac:dyDescent="0.25">
      <c r="A2681" s="169">
        <v>45200</v>
      </c>
      <c r="B2681" t="s">
        <v>33</v>
      </c>
      <c r="C2681" s="26"/>
      <c r="D2681" s="26"/>
      <c r="E2681" s="170"/>
    </row>
    <row r="2682" spans="1:5" x14ac:dyDescent="0.25">
      <c r="A2682" s="169">
        <v>45231</v>
      </c>
      <c r="B2682" t="s">
        <v>33</v>
      </c>
      <c r="C2682" s="26"/>
      <c r="D2682" s="26"/>
      <c r="E2682" s="170"/>
    </row>
    <row r="2683" spans="1:5" x14ac:dyDescent="0.25">
      <c r="A2683" s="169">
        <v>45261</v>
      </c>
      <c r="B2683" t="s">
        <v>33</v>
      </c>
      <c r="C2683" s="26"/>
      <c r="D2683" s="26"/>
      <c r="E2683" s="170"/>
    </row>
    <row r="2684" spans="1:5" x14ac:dyDescent="0.25">
      <c r="A2684" s="169">
        <v>45292</v>
      </c>
      <c r="B2684" t="s">
        <v>33</v>
      </c>
      <c r="C2684" s="26">
        <v>3</v>
      </c>
      <c r="D2684" s="26">
        <v>10</v>
      </c>
      <c r="E2684" s="170">
        <v>0</v>
      </c>
    </row>
    <row r="2685" spans="1:5" x14ac:dyDescent="0.25">
      <c r="A2685" s="169">
        <v>45323</v>
      </c>
      <c r="B2685" t="s">
        <v>33</v>
      </c>
      <c r="C2685" s="26">
        <v>7</v>
      </c>
      <c r="D2685" s="26">
        <v>10</v>
      </c>
      <c r="E2685" s="170">
        <v>0</v>
      </c>
    </row>
    <row r="2686" spans="1:5" x14ac:dyDescent="0.25">
      <c r="A2686" s="169">
        <v>45352</v>
      </c>
      <c r="B2686" t="s">
        <v>33</v>
      </c>
      <c r="C2686" s="26">
        <v>19</v>
      </c>
      <c r="D2686" s="26">
        <v>10</v>
      </c>
      <c r="E2686" s="170">
        <v>0</v>
      </c>
    </row>
    <row r="2687" spans="1:5" x14ac:dyDescent="0.25">
      <c r="A2687" s="169">
        <v>45383</v>
      </c>
      <c r="B2687" t="s">
        <v>33</v>
      </c>
      <c r="C2687" s="26">
        <v>11</v>
      </c>
      <c r="D2687" s="26">
        <v>10</v>
      </c>
      <c r="E2687" s="170">
        <v>1</v>
      </c>
    </row>
    <row r="2688" spans="1:5" x14ac:dyDescent="0.25">
      <c r="A2688" s="169">
        <v>45413</v>
      </c>
      <c r="B2688" t="s">
        <v>33</v>
      </c>
      <c r="C2688" s="26">
        <v>9</v>
      </c>
      <c r="D2688" s="26">
        <v>10</v>
      </c>
      <c r="E2688" s="170">
        <v>0</v>
      </c>
    </row>
    <row r="2689" spans="1:5" x14ac:dyDescent="0.25">
      <c r="A2689" s="169">
        <v>45444</v>
      </c>
      <c r="B2689" t="s">
        <v>33</v>
      </c>
      <c r="C2689" s="26">
        <v>10</v>
      </c>
      <c r="D2689" s="26">
        <v>10</v>
      </c>
      <c r="E2689" s="170">
        <v>1</v>
      </c>
    </row>
    <row r="2690" spans="1:5" x14ac:dyDescent="0.25">
      <c r="A2690" s="169">
        <v>45474</v>
      </c>
      <c r="B2690" t="s">
        <v>33</v>
      </c>
      <c r="C2690" s="26">
        <v>4</v>
      </c>
      <c r="D2690" s="26">
        <v>10</v>
      </c>
      <c r="E2690" s="170">
        <v>1</v>
      </c>
    </row>
    <row r="2691" spans="1:5" x14ac:dyDescent="0.25">
      <c r="A2691" s="169">
        <v>45505</v>
      </c>
      <c r="B2691" t="s">
        <v>33</v>
      </c>
      <c r="C2691" s="26">
        <v>5</v>
      </c>
      <c r="D2691" s="26">
        <v>10</v>
      </c>
      <c r="E2691" s="170">
        <v>0</v>
      </c>
    </row>
    <row r="2692" spans="1:5" x14ac:dyDescent="0.25">
      <c r="A2692" s="169">
        <v>45536</v>
      </c>
      <c r="B2692" t="s">
        <v>33</v>
      </c>
      <c r="C2692" s="26">
        <v>4</v>
      </c>
      <c r="D2692" s="26">
        <v>10</v>
      </c>
      <c r="E2692" s="170">
        <v>1</v>
      </c>
    </row>
    <row r="2693" spans="1:5" x14ac:dyDescent="0.25">
      <c r="A2693" s="169">
        <v>45566</v>
      </c>
      <c r="B2693" t="s">
        <v>33</v>
      </c>
      <c r="C2693" s="26">
        <v>4</v>
      </c>
      <c r="D2693" s="26">
        <v>10</v>
      </c>
      <c r="E2693" s="170">
        <v>1</v>
      </c>
    </row>
    <row r="2694" spans="1:5" x14ac:dyDescent="0.25">
      <c r="A2694" s="169">
        <v>45597</v>
      </c>
      <c r="B2694" t="s">
        <v>33</v>
      </c>
      <c r="C2694" s="26">
        <v>6</v>
      </c>
      <c r="D2694" s="26">
        <v>10</v>
      </c>
      <c r="E2694" s="170">
        <v>0</v>
      </c>
    </row>
    <row r="2695" spans="1:5" x14ac:dyDescent="0.25">
      <c r="A2695" s="169">
        <v>45627</v>
      </c>
      <c r="B2695" t="s">
        <v>33</v>
      </c>
      <c r="C2695" s="26">
        <v>4</v>
      </c>
      <c r="D2695" s="26">
        <v>10</v>
      </c>
      <c r="E2695" s="170">
        <v>1</v>
      </c>
    </row>
    <row r="2696" spans="1:5" x14ac:dyDescent="0.25">
      <c r="A2696" s="169">
        <v>45658</v>
      </c>
      <c r="B2696" t="s">
        <v>33</v>
      </c>
      <c r="C2696" s="26">
        <v>10</v>
      </c>
      <c r="D2696" s="26">
        <v>6</v>
      </c>
      <c r="E2696" s="170">
        <v>1</v>
      </c>
    </row>
    <row r="2697" spans="1:5" x14ac:dyDescent="0.25">
      <c r="A2697" s="169">
        <v>45689</v>
      </c>
      <c r="B2697" t="s">
        <v>33</v>
      </c>
      <c r="C2697" s="26">
        <v>3</v>
      </c>
      <c r="D2697" s="26">
        <v>6</v>
      </c>
      <c r="E2697" s="170">
        <v>2</v>
      </c>
    </row>
    <row r="2698" spans="1:5" x14ac:dyDescent="0.25">
      <c r="A2698" s="169">
        <v>45717</v>
      </c>
      <c r="B2698" t="s">
        <v>33</v>
      </c>
      <c r="C2698" s="26">
        <v>5</v>
      </c>
      <c r="D2698" s="26">
        <v>6</v>
      </c>
      <c r="E2698" s="170">
        <v>2</v>
      </c>
    </row>
    <row r="2699" spans="1:5" x14ac:dyDescent="0.25">
      <c r="A2699" s="169">
        <v>45748</v>
      </c>
      <c r="B2699" t="s">
        <v>33</v>
      </c>
      <c r="C2699" s="26">
        <v>5</v>
      </c>
      <c r="D2699" s="26">
        <v>6</v>
      </c>
      <c r="E2699" s="170">
        <v>0</v>
      </c>
    </row>
    <row r="2700" spans="1:5" x14ac:dyDescent="0.25">
      <c r="A2700" s="169">
        <v>45778</v>
      </c>
      <c r="B2700" t="s">
        <v>33</v>
      </c>
      <c r="C2700" s="26">
        <v>6</v>
      </c>
      <c r="D2700" s="26">
        <v>6</v>
      </c>
      <c r="E2700" s="170">
        <v>2</v>
      </c>
    </row>
    <row r="2701" spans="1:5" x14ac:dyDescent="0.25">
      <c r="A2701" s="169">
        <v>45809</v>
      </c>
      <c r="B2701" t="s">
        <v>33</v>
      </c>
      <c r="C2701" s="26">
        <v>4</v>
      </c>
      <c r="D2701" s="26">
        <v>6</v>
      </c>
      <c r="E2701" s="170">
        <v>0</v>
      </c>
    </row>
    <row r="2702" spans="1:5" x14ac:dyDescent="0.25">
      <c r="A2702" s="169">
        <v>43101</v>
      </c>
      <c r="B2702" t="s">
        <v>97</v>
      </c>
      <c r="C2702" s="26"/>
      <c r="D2702" s="26"/>
      <c r="E2702" s="170"/>
    </row>
    <row r="2703" spans="1:5" x14ac:dyDescent="0.25">
      <c r="A2703" s="169">
        <v>43132</v>
      </c>
      <c r="B2703" t="s">
        <v>97</v>
      </c>
      <c r="C2703" s="26"/>
      <c r="D2703" s="26"/>
      <c r="E2703" s="170"/>
    </row>
    <row r="2704" spans="1:5" x14ac:dyDescent="0.25">
      <c r="A2704" s="169">
        <v>43160</v>
      </c>
      <c r="B2704" t="s">
        <v>97</v>
      </c>
      <c r="C2704" s="26"/>
      <c r="D2704" s="26"/>
      <c r="E2704" s="170"/>
    </row>
    <row r="2705" spans="1:5" x14ac:dyDescent="0.25">
      <c r="A2705" s="169">
        <v>43191</v>
      </c>
      <c r="B2705" t="s">
        <v>97</v>
      </c>
      <c r="C2705" s="26"/>
      <c r="D2705" s="26"/>
      <c r="E2705" s="170"/>
    </row>
    <row r="2706" spans="1:5" x14ac:dyDescent="0.25">
      <c r="A2706" s="169">
        <v>43221</v>
      </c>
      <c r="B2706" t="s">
        <v>97</v>
      </c>
      <c r="C2706" s="26"/>
      <c r="D2706" s="26"/>
      <c r="E2706" s="170"/>
    </row>
    <row r="2707" spans="1:5" x14ac:dyDescent="0.25">
      <c r="A2707" s="169">
        <v>43252</v>
      </c>
      <c r="B2707" t="s">
        <v>97</v>
      </c>
      <c r="C2707" s="26"/>
      <c r="D2707" s="26"/>
      <c r="E2707" s="170"/>
    </row>
    <row r="2708" spans="1:5" x14ac:dyDescent="0.25">
      <c r="A2708" s="169">
        <v>43282</v>
      </c>
      <c r="B2708" t="s">
        <v>97</v>
      </c>
      <c r="C2708" s="26"/>
      <c r="D2708" s="26"/>
      <c r="E2708" s="170"/>
    </row>
    <row r="2709" spans="1:5" x14ac:dyDescent="0.25">
      <c r="A2709" s="169">
        <v>43313</v>
      </c>
      <c r="B2709" t="s">
        <v>97</v>
      </c>
      <c r="C2709" s="26"/>
      <c r="D2709" s="26"/>
      <c r="E2709" s="170"/>
    </row>
    <row r="2710" spans="1:5" x14ac:dyDescent="0.25">
      <c r="A2710" s="169">
        <v>43344</v>
      </c>
      <c r="B2710" t="s">
        <v>97</v>
      </c>
      <c r="C2710" s="26"/>
      <c r="D2710" s="26"/>
      <c r="E2710" s="170"/>
    </row>
    <row r="2711" spans="1:5" x14ac:dyDescent="0.25">
      <c r="A2711" s="169">
        <v>43374</v>
      </c>
      <c r="B2711" t="s">
        <v>97</v>
      </c>
      <c r="C2711" s="26"/>
      <c r="D2711" s="26"/>
      <c r="E2711" s="170"/>
    </row>
    <row r="2712" spans="1:5" x14ac:dyDescent="0.25">
      <c r="A2712" s="169">
        <v>43405</v>
      </c>
      <c r="B2712" t="s">
        <v>97</v>
      </c>
      <c r="C2712" s="26"/>
      <c r="D2712" s="26"/>
      <c r="E2712" s="170"/>
    </row>
    <row r="2713" spans="1:5" x14ac:dyDescent="0.25">
      <c r="A2713" s="169">
        <v>43435</v>
      </c>
      <c r="B2713" t="s">
        <v>97</v>
      </c>
      <c r="C2713" s="26"/>
      <c r="D2713" s="26"/>
      <c r="E2713" s="170"/>
    </row>
    <row r="2714" spans="1:5" x14ac:dyDescent="0.25">
      <c r="A2714" s="169">
        <v>43466</v>
      </c>
      <c r="B2714" t="s">
        <v>97</v>
      </c>
      <c r="C2714" s="26"/>
      <c r="D2714" s="26"/>
      <c r="E2714" s="170"/>
    </row>
    <row r="2715" spans="1:5" x14ac:dyDescent="0.25">
      <c r="A2715" s="169">
        <v>43497</v>
      </c>
      <c r="B2715" t="s">
        <v>97</v>
      </c>
      <c r="C2715" s="26"/>
      <c r="D2715" s="26"/>
      <c r="E2715" s="170"/>
    </row>
    <row r="2716" spans="1:5" x14ac:dyDescent="0.25">
      <c r="A2716" s="169">
        <v>43525</v>
      </c>
      <c r="B2716" t="s">
        <v>97</v>
      </c>
      <c r="C2716" s="26"/>
      <c r="D2716" s="26"/>
      <c r="E2716" s="170"/>
    </row>
    <row r="2717" spans="1:5" x14ac:dyDescent="0.25">
      <c r="A2717" s="169">
        <v>43556</v>
      </c>
      <c r="B2717" t="s">
        <v>97</v>
      </c>
      <c r="C2717" s="26"/>
      <c r="D2717" s="26"/>
      <c r="E2717" s="170"/>
    </row>
    <row r="2718" spans="1:5" x14ac:dyDescent="0.25">
      <c r="A2718" s="169">
        <v>43586</v>
      </c>
      <c r="B2718" t="s">
        <v>97</v>
      </c>
      <c r="C2718" s="26"/>
      <c r="D2718" s="26"/>
      <c r="E2718" s="170"/>
    </row>
    <row r="2719" spans="1:5" x14ac:dyDescent="0.25">
      <c r="A2719" s="169">
        <v>43617</v>
      </c>
      <c r="B2719" t="s">
        <v>97</v>
      </c>
      <c r="C2719" s="26"/>
      <c r="D2719" s="26"/>
      <c r="E2719" s="170"/>
    </row>
    <row r="2720" spans="1:5" x14ac:dyDescent="0.25">
      <c r="A2720" s="169">
        <v>43647</v>
      </c>
      <c r="B2720" t="s">
        <v>97</v>
      </c>
      <c r="C2720" s="26"/>
      <c r="D2720" s="26"/>
      <c r="E2720" s="170"/>
    </row>
    <row r="2721" spans="1:5" x14ac:dyDescent="0.25">
      <c r="A2721" s="169">
        <v>43678</v>
      </c>
      <c r="B2721" t="s">
        <v>97</v>
      </c>
      <c r="C2721" s="26"/>
      <c r="D2721" s="26"/>
      <c r="E2721" s="170"/>
    </row>
    <row r="2722" spans="1:5" x14ac:dyDescent="0.25">
      <c r="A2722" s="169">
        <v>43709</v>
      </c>
      <c r="B2722" t="s">
        <v>97</v>
      </c>
      <c r="C2722" s="26"/>
      <c r="D2722" s="26"/>
      <c r="E2722" s="170"/>
    </row>
    <row r="2723" spans="1:5" x14ac:dyDescent="0.25">
      <c r="A2723" s="169">
        <v>43739</v>
      </c>
      <c r="B2723" t="s">
        <v>97</v>
      </c>
      <c r="C2723" s="26"/>
      <c r="D2723" s="26"/>
      <c r="E2723" s="170"/>
    </row>
    <row r="2724" spans="1:5" x14ac:dyDescent="0.25">
      <c r="A2724" s="169">
        <v>43770</v>
      </c>
      <c r="B2724" t="s">
        <v>97</v>
      </c>
      <c r="C2724" s="26"/>
      <c r="D2724" s="26"/>
      <c r="E2724" s="170"/>
    </row>
    <row r="2725" spans="1:5" x14ac:dyDescent="0.25">
      <c r="A2725" s="169">
        <v>43800</v>
      </c>
      <c r="B2725" t="s">
        <v>97</v>
      </c>
      <c r="C2725" s="26"/>
      <c r="D2725" s="26"/>
      <c r="E2725" s="170"/>
    </row>
    <row r="2726" spans="1:5" x14ac:dyDescent="0.25">
      <c r="A2726" s="169">
        <v>43831</v>
      </c>
      <c r="B2726" t="s">
        <v>97</v>
      </c>
      <c r="C2726" s="26"/>
      <c r="D2726" s="26"/>
      <c r="E2726" s="170"/>
    </row>
    <row r="2727" spans="1:5" x14ac:dyDescent="0.25">
      <c r="A2727" s="169">
        <v>43862</v>
      </c>
      <c r="B2727" t="s">
        <v>97</v>
      </c>
      <c r="C2727" s="26"/>
      <c r="D2727" s="26"/>
      <c r="E2727" s="170"/>
    </row>
    <row r="2728" spans="1:5" x14ac:dyDescent="0.25">
      <c r="A2728" s="169">
        <v>43891</v>
      </c>
      <c r="B2728" t="s">
        <v>97</v>
      </c>
      <c r="C2728" s="26"/>
      <c r="D2728" s="26"/>
      <c r="E2728" s="170"/>
    </row>
    <row r="2729" spans="1:5" x14ac:dyDescent="0.25">
      <c r="A2729" s="169">
        <v>43922</v>
      </c>
      <c r="B2729" t="s">
        <v>97</v>
      </c>
      <c r="C2729" s="26"/>
      <c r="D2729" s="26"/>
      <c r="E2729" s="170"/>
    </row>
    <row r="2730" spans="1:5" x14ac:dyDescent="0.25">
      <c r="A2730" s="169">
        <v>43952</v>
      </c>
      <c r="B2730" t="s">
        <v>97</v>
      </c>
      <c r="C2730" s="26"/>
      <c r="D2730" s="26"/>
      <c r="E2730" s="170"/>
    </row>
    <row r="2731" spans="1:5" x14ac:dyDescent="0.25">
      <c r="A2731" s="169">
        <v>43983</v>
      </c>
      <c r="B2731" t="s">
        <v>97</v>
      </c>
      <c r="C2731" s="26"/>
      <c r="D2731" s="26"/>
      <c r="E2731" s="170"/>
    </row>
    <row r="2732" spans="1:5" x14ac:dyDescent="0.25">
      <c r="A2732" s="169">
        <v>44013</v>
      </c>
      <c r="B2732" t="s">
        <v>97</v>
      </c>
      <c r="C2732" s="26"/>
      <c r="D2732" s="26"/>
      <c r="E2732" s="170"/>
    </row>
    <row r="2733" spans="1:5" x14ac:dyDescent="0.25">
      <c r="A2733" s="169">
        <v>44044</v>
      </c>
      <c r="B2733" t="s">
        <v>97</v>
      </c>
      <c r="C2733" s="26"/>
      <c r="D2733" s="26"/>
      <c r="E2733" s="170"/>
    </row>
    <row r="2734" spans="1:5" x14ac:dyDescent="0.25">
      <c r="A2734" s="169">
        <v>44075</v>
      </c>
      <c r="B2734" t="s">
        <v>97</v>
      </c>
      <c r="C2734" s="26"/>
      <c r="D2734" s="26"/>
      <c r="E2734" s="170"/>
    </row>
    <row r="2735" spans="1:5" x14ac:dyDescent="0.25">
      <c r="A2735" s="169">
        <v>44105</v>
      </c>
      <c r="B2735" t="s">
        <v>97</v>
      </c>
      <c r="C2735" s="26"/>
      <c r="D2735" s="26"/>
      <c r="E2735" s="170"/>
    </row>
    <row r="2736" spans="1:5" x14ac:dyDescent="0.25">
      <c r="A2736" s="169">
        <v>44136</v>
      </c>
      <c r="B2736" t="s">
        <v>97</v>
      </c>
      <c r="C2736" s="26"/>
      <c r="D2736" s="26"/>
      <c r="E2736" s="170"/>
    </row>
    <row r="2737" spans="1:5" x14ac:dyDescent="0.25">
      <c r="A2737" s="169">
        <v>44166</v>
      </c>
      <c r="B2737" t="s">
        <v>97</v>
      </c>
      <c r="C2737" s="26"/>
      <c r="D2737" s="26"/>
      <c r="E2737" s="170"/>
    </row>
    <row r="2738" spans="1:5" x14ac:dyDescent="0.25">
      <c r="A2738" s="169">
        <v>44197</v>
      </c>
      <c r="B2738" t="s">
        <v>97</v>
      </c>
      <c r="C2738" s="26"/>
      <c r="D2738" s="26"/>
      <c r="E2738" s="170"/>
    </row>
    <row r="2739" spans="1:5" x14ac:dyDescent="0.25">
      <c r="A2739" s="169">
        <v>44228</v>
      </c>
      <c r="B2739" t="s">
        <v>97</v>
      </c>
      <c r="C2739" s="26"/>
      <c r="D2739" s="26"/>
      <c r="E2739" s="170"/>
    </row>
    <row r="2740" spans="1:5" x14ac:dyDescent="0.25">
      <c r="A2740" s="169">
        <v>44256</v>
      </c>
      <c r="B2740" t="s">
        <v>97</v>
      </c>
      <c r="C2740" s="26"/>
      <c r="D2740" s="26"/>
      <c r="E2740" s="170"/>
    </row>
    <row r="2741" spans="1:5" x14ac:dyDescent="0.25">
      <c r="A2741" s="169">
        <v>44287</v>
      </c>
      <c r="B2741" t="s">
        <v>97</v>
      </c>
      <c r="C2741" s="26"/>
      <c r="D2741" s="26"/>
      <c r="E2741" s="170"/>
    </row>
    <row r="2742" spans="1:5" x14ac:dyDescent="0.25">
      <c r="A2742" s="169">
        <v>44317</v>
      </c>
      <c r="B2742" t="s">
        <v>97</v>
      </c>
      <c r="C2742" s="26"/>
      <c r="D2742" s="26"/>
      <c r="E2742" s="170"/>
    </row>
    <row r="2743" spans="1:5" x14ac:dyDescent="0.25">
      <c r="A2743" s="169">
        <v>44348</v>
      </c>
      <c r="B2743" t="s">
        <v>97</v>
      </c>
      <c r="C2743" s="26"/>
      <c r="D2743" s="26"/>
      <c r="E2743" s="170"/>
    </row>
    <row r="2744" spans="1:5" x14ac:dyDescent="0.25">
      <c r="A2744" s="169">
        <v>44378</v>
      </c>
      <c r="B2744" t="s">
        <v>97</v>
      </c>
      <c r="C2744" s="26"/>
      <c r="D2744" s="26"/>
      <c r="E2744" s="170"/>
    </row>
    <row r="2745" spans="1:5" x14ac:dyDescent="0.25">
      <c r="A2745" s="169">
        <v>44409</v>
      </c>
      <c r="B2745" t="s">
        <v>97</v>
      </c>
      <c r="C2745" s="26"/>
      <c r="D2745" s="26"/>
      <c r="E2745" s="170"/>
    </row>
    <row r="2746" spans="1:5" x14ac:dyDescent="0.25">
      <c r="A2746" s="169">
        <v>44440</v>
      </c>
      <c r="B2746" t="s">
        <v>97</v>
      </c>
      <c r="C2746" s="26"/>
      <c r="D2746" s="26"/>
      <c r="E2746" s="170"/>
    </row>
    <row r="2747" spans="1:5" x14ac:dyDescent="0.25">
      <c r="A2747" s="169">
        <v>44470</v>
      </c>
      <c r="B2747" t="s">
        <v>97</v>
      </c>
      <c r="C2747" s="26"/>
      <c r="D2747" s="26"/>
      <c r="E2747" s="170"/>
    </row>
    <row r="2748" spans="1:5" x14ac:dyDescent="0.25">
      <c r="A2748" s="169">
        <v>44501</v>
      </c>
      <c r="B2748" t="s">
        <v>97</v>
      </c>
      <c r="C2748" s="26"/>
      <c r="D2748" s="26"/>
      <c r="E2748" s="170"/>
    </row>
    <row r="2749" spans="1:5" x14ac:dyDescent="0.25">
      <c r="A2749" s="169">
        <v>44531</v>
      </c>
      <c r="B2749" t="s">
        <v>97</v>
      </c>
      <c r="C2749" s="26"/>
      <c r="D2749" s="26"/>
      <c r="E2749" s="170"/>
    </row>
    <row r="2750" spans="1:5" x14ac:dyDescent="0.25">
      <c r="A2750" s="169">
        <v>44562</v>
      </c>
      <c r="B2750" t="s">
        <v>97</v>
      </c>
      <c r="C2750" s="26"/>
      <c r="D2750" s="26"/>
      <c r="E2750" s="170"/>
    </row>
    <row r="2751" spans="1:5" x14ac:dyDescent="0.25">
      <c r="A2751" s="169">
        <v>44593</v>
      </c>
      <c r="B2751" t="s">
        <v>97</v>
      </c>
      <c r="C2751" s="26"/>
      <c r="D2751" s="26"/>
      <c r="E2751" s="170"/>
    </row>
    <row r="2752" spans="1:5" x14ac:dyDescent="0.25">
      <c r="A2752" s="169">
        <v>44621</v>
      </c>
      <c r="B2752" t="s">
        <v>97</v>
      </c>
      <c r="C2752" s="26"/>
      <c r="D2752" s="26"/>
      <c r="E2752" s="170"/>
    </row>
    <row r="2753" spans="1:5" x14ac:dyDescent="0.25">
      <c r="A2753" s="169">
        <v>44652</v>
      </c>
      <c r="B2753" t="s">
        <v>97</v>
      </c>
      <c r="C2753" s="26"/>
      <c r="D2753" s="26"/>
      <c r="E2753" s="170"/>
    </row>
    <row r="2754" spans="1:5" x14ac:dyDescent="0.25">
      <c r="A2754" s="169">
        <v>44682</v>
      </c>
      <c r="B2754" t="s">
        <v>97</v>
      </c>
      <c r="C2754" s="26"/>
      <c r="D2754" s="26"/>
      <c r="E2754" s="170"/>
    </row>
    <row r="2755" spans="1:5" x14ac:dyDescent="0.25">
      <c r="A2755" s="169">
        <v>44713</v>
      </c>
      <c r="B2755" t="s">
        <v>97</v>
      </c>
      <c r="C2755" s="26"/>
      <c r="D2755" s="26"/>
      <c r="E2755" s="170"/>
    </row>
    <row r="2756" spans="1:5" x14ac:dyDescent="0.25">
      <c r="A2756" s="169">
        <v>44743</v>
      </c>
      <c r="B2756" t="s">
        <v>97</v>
      </c>
      <c r="C2756" s="26"/>
      <c r="D2756" s="26"/>
      <c r="E2756" s="170"/>
    </row>
    <row r="2757" spans="1:5" x14ac:dyDescent="0.25">
      <c r="A2757" s="169">
        <v>44774</v>
      </c>
      <c r="B2757" t="s">
        <v>97</v>
      </c>
      <c r="C2757" s="26"/>
      <c r="D2757" s="26"/>
      <c r="E2757" s="170"/>
    </row>
    <row r="2758" spans="1:5" x14ac:dyDescent="0.25">
      <c r="A2758" s="169">
        <v>44805</v>
      </c>
      <c r="B2758" t="s">
        <v>97</v>
      </c>
      <c r="C2758" s="26"/>
      <c r="D2758" s="26"/>
      <c r="E2758" s="170"/>
    </row>
    <row r="2759" spans="1:5" x14ac:dyDescent="0.25">
      <c r="A2759" s="169">
        <v>44835</v>
      </c>
      <c r="B2759" t="s">
        <v>97</v>
      </c>
      <c r="C2759" s="26"/>
      <c r="D2759" s="26"/>
      <c r="E2759" s="170"/>
    </row>
    <row r="2760" spans="1:5" x14ac:dyDescent="0.25">
      <c r="A2760" s="169">
        <v>44866</v>
      </c>
      <c r="B2760" t="s">
        <v>97</v>
      </c>
      <c r="C2760" s="26"/>
      <c r="D2760" s="26"/>
      <c r="E2760" s="170"/>
    </row>
    <row r="2761" spans="1:5" x14ac:dyDescent="0.25">
      <c r="A2761" s="169">
        <v>44896</v>
      </c>
      <c r="B2761" t="s">
        <v>97</v>
      </c>
      <c r="C2761" s="26"/>
      <c r="D2761" s="26"/>
      <c r="E2761" s="170"/>
    </row>
    <row r="2762" spans="1:5" x14ac:dyDescent="0.25">
      <c r="A2762" s="169">
        <v>44927</v>
      </c>
      <c r="B2762" t="s">
        <v>97</v>
      </c>
      <c r="C2762" s="26"/>
      <c r="D2762" s="26"/>
      <c r="E2762" s="170"/>
    </row>
    <row r="2763" spans="1:5" x14ac:dyDescent="0.25">
      <c r="A2763" s="169">
        <v>44958</v>
      </c>
      <c r="B2763" t="s">
        <v>97</v>
      </c>
      <c r="C2763" s="26"/>
      <c r="D2763" s="26"/>
      <c r="E2763" s="170"/>
    </row>
    <row r="2764" spans="1:5" x14ac:dyDescent="0.25">
      <c r="A2764" s="169">
        <v>44986</v>
      </c>
      <c r="B2764" t="s">
        <v>97</v>
      </c>
      <c r="C2764" s="26"/>
      <c r="D2764" s="26"/>
      <c r="E2764" s="170"/>
    </row>
    <row r="2765" spans="1:5" x14ac:dyDescent="0.25">
      <c r="A2765" s="169">
        <v>45017</v>
      </c>
      <c r="B2765" t="s">
        <v>97</v>
      </c>
      <c r="C2765" s="26"/>
      <c r="D2765" s="26"/>
      <c r="E2765" s="170"/>
    </row>
    <row r="2766" spans="1:5" x14ac:dyDescent="0.25">
      <c r="A2766" s="169">
        <v>45047</v>
      </c>
      <c r="B2766" t="s">
        <v>97</v>
      </c>
      <c r="C2766" s="26"/>
      <c r="D2766" s="26"/>
      <c r="E2766" s="170"/>
    </row>
    <row r="2767" spans="1:5" x14ac:dyDescent="0.25">
      <c r="A2767" s="169">
        <v>45078</v>
      </c>
      <c r="B2767" t="s">
        <v>97</v>
      </c>
      <c r="C2767" s="26"/>
      <c r="D2767" s="26"/>
      <c r="E2767" s="170"/>
    </row>
    <row r="2768" spans="1:5" x14ac:dyDescent="0.25">
      <c r="A2768" s="169">
        <v>45108</v>
      </c>
      <c r="B2768" t="s">
        <v>97</v>
      </c>
      <c r="C2768" s="26"/>
      <c r="D2768" s="26"/>
      <c r="E2768" s="170"/>
    </row>
    <row r="2769" spans="1:5" x14ac:dyDescent="0.25">
      <c r="A2769" s="169">
        <v>45139</v>
      </c>
      <c r="B2769" t="s">
        <v>97</v>
      </c>
      <c r="C2769" s="26"/>
      <c r="D2769" s="26"/>
      <c r="E2769" s="170"/>
    </row>
    <row r="2770" spans="1:5" x14ac:dyDescent="0.25">
      <c r="A2770" s="169">
        <v>45170</v>
      </c>
      <c r="B2770" t="s">
        <v>97</v>
      </c>
      <c r="C2770" s="26">
        <v>47</v>
      </c>
      <c r="D2770" s="26">
        <v>18</v>
      </c>
      <c r="E2770" s="170">
        <v>0</v>
      </c>
    </row>
    <row r="2771" spans="1:5" x14ac:dyDescent="0.25">
      <c r="A2771" s="169">
        <v>45200</v>
      </c>
      <c r="B2771" t="s">
        <v>97</v>
      </c>
      <c r="C2771" s="26">
        <v>58</v>
      </c>
      <c r="D2771" s="26">
        <v>18</v>
      </c>
      <c r="E2771" s="170">
        <v>0</v>
      </c>
    </row>
    <row r="2772" spans="1:5" x14ac:dyDescent="0.25">
      <c r="A2772" s="169">
        <v>45231</v>
      </c>
      <c r="B2772" t="s">
        <v>97</v>
      </c>
      <c r="C2772" s="26">
        <v>40</v>
      </c>
      <c r="D2772" s="26">
        <v>18</v>
      </c>
      <c r="E2772" s="170">
        <v>0</v>
      </c>
    </row>
    <row r="2773" spans="1:5" x14ac:dyDescent="0.25">
      <c r="A2773" s="169">
        <v>45261</v>
      </c>
      <c r="B2773" t="s">
        <v>97</v>
      </c>
      <c r="C2773" s="26">
        <v>16</v>
      </c>
      <c r="D2773" s="26">
        <v>18</v>
      </c>
      <c r="E2773" s="170">
        <v>0</v>
      </c>
    </row>
    <row r="2774" spans="1:5" x14ac:dyDescent="0.25">
      <c r="A2774" s="169">
        <v>45292</v>
      </c>
      <c r="B2774" t="s">
        <v>97</v>
      </c>
      <c r="C2774" s="26">
        <v>7</v>
      </c>
      <c r="D2774" s="26">
        <v>18</v>
      </c>
      <c r="E2774" s="170">
        <v>1</v>
      </c>
    </row>
    <row r="2775" spans="1:5" x14ac:dyDescent="0.25">
      <c r="A2775" s="169">
        <v>45323</v>
      </c>
      <c r="B2775" t="s">
        <v>97</v>
      </c>
      <c r="C2775" s="26">
        <v>5</v>
      </c>
      <c r="D2775" s="26">
        <v>18</v>
      </c>
      <c r="E2775" s="170">
        <v>0</v>
      </c>
    </row>
    <row r="2776" spans="1:5" x14ac:dyDescent="0.25">
      <c r="A2776" s="169">
        <v>45352</v>
      </c>
      <c r="B2776" t="s">
        <v>97</v>
      </c>
      <c r="C2776" s="26">
        <v>2</v>
      </c>
      <c r="D2776" s="26">
        <v>18</v>
      </c>
      <c r="E2776" s="170">
        <v>1</v>
      </c>
    </row>
    <row r="2777" spans="1:5" x14ac:dyDescent="0.25">
      <c r="A2777" s="169">
        <v>45383</v>
      </c>
      <c r="B2777" t="s">
        <v>97</v>
      </c>
      <c r="C2777" s="26">
        <v>1</v>
      </c>
      <c r="D2777" s="26">
        <v>18</v>
      </c>
      <c r="E2777" s="170">
        <v>0</v>
      </c>
    </row>
    <row r="2778" spans="1:5" x14ac:dyDescent="0.25">
      <c r="A2778" s="169">
        <v>45413</v>
      </c>
      <c r="B2778" t="s">
        <v>97</v>
      </c>
      <c r="C2778" s="26">
        <v>1</v>
      </c>
      <c r="D2778" s="26">
        <v>18</v>
      </c>
      <c r="E2778" s="170">
        <v>1</v>
      </c>
    </row>
    <row r="2779" spans="1:5" x14ac:dyDescent="0.25">
      <c r="A2779" s="169">
        <v>45444</v>
      </c>
      <c r="B2779" t="s">
        <v>97</v>
      </c>
      <c r="C2779" s="26">
        <v>0</v>
      </c>
      <c r="D2779" s="26">
        <v>20</v>
      </c>
      <c r="E2779" s="170">
        <v>0</v>
      </c>
    </row>
    <row r="2780" spans="1:5" x14ac:dyDescent="0.25">
      <c r="A2780" s="169">
        <v>45474</v>
      </c>
      <c r="B2780" t="s">
        <v>97</v>
      </c>
      <c r="C2780" s="26">
        <v>3</v>
      </c>
      <c r="D2780" s="26">
        <v>0</v>
      </c>
      <c r="E2780" s="170">
        <v>3</v>
      </c>
    </row>
    <row r="2781" spans="1:5" x14ac:dyDescent="0.25">
      <c r="A2781" s="169">
        <v>45505</v>
      </c>
      <c r="B2781" t="s">
        <v>97</v>
      </c>
      <c r="C2781" s="26">
        <v>0</v>
      </c>
      <c r="D2781" s="26">
        <v>0</v>
      </c>
      <c r="E2781" s="170">
        <v>0</v>
      </c>
    </row>
    <row r="2782" spans="1:5" x14ac:dyDescent="0.25">
      <c r="A2782" s="169">
        <v>45536</v>
      </c>
      <c r="B2782" t="s">
        <v>97</v>
      </c>
      <c r="C2782" s="26">
        <v>0</v>
      </c>
      <c r="D2782" s="26">
        <v>0</v>
      </c>
      <c r="E2782" s="170">
        <v>0</v>
      </c>
    </row>
    <row r="2783" spans="1:5" x14ac:dyDescent="0.25">
      <c r="A2783" s="169">
        <v>45566</v>
      </c>
      <c r="B2783" t="s">
        <v>97</v>
      </c>
      <c r="C2783" s="26">
        <v>0</v>
      </c>
      <c r="D2783" s="26">
        <v>0</v>
      </c>
      <c r="E2783" s="170">
        <v>0</v>
      </c>
    </row>
    <row r="2784" spans="1:5" x14ac:dyDescent="0.25">
      <c r="A2784" s="169">
        <v>45597</v>
      </c>
      <c r="B2784" t="s">
        <v>97</v>
      </c>
      <c r="C2784" s="26">
        <v>1</v>
      </c>
      <c r="D2784" s="26">
        <v>0</v>
      </c>
      <c r="E2784" s="170">
        <v>1</v>
      </c>
    </row>
    <row r="2785" spans="1:5" x14ac:dyDescent="0.25">
      <c r="A2785" s="169">
        <v>45627</v>
      </c>
      <c r="B2785" t="s">
        <v>97</v>
      </c>
      <c r="C2785" s="26">
        <v>9</v>
      </c>
      <c r="D2785" s="26">
        <v>0</v>
      </c>
      <c r="E2785" s="170">
        <v>1</v>
      </c>
    </row>
    <row r="2786" spans="1:5" x14ac:dyDescent="0.25">
      <c r="A2786" s="169">
        <v>45658</v>
      </c>
      <c r="B2786" t="s">
        <v>97</v>
      </c>
      <c r="C2786" s="26">
        <v>0</v>
      </c>
      <c r="D2786" s="26">
        <v>0</v>
      </c>
      <c r="E2786" s="170">
        <v>0</v>
      </c>
    </row>
    <row r="2787" spans="1:5" x14ac:dyDescent="0.25">
      <c r="A2787" s="169">
        <v>45689</v>
      </c>
      <c r="B2787" t="s">
        <v>97</v>
      </c>
      <c r="C2787" s="26">
        <v>0</v>
      </c>
      <c r="D2787" s="26">
        <v>0</v>
      </c>
      <c r="E2787" s="170">
        <v>0</v>
      </c>
    </row>
    <row r="2788" spans="1:5" x14ac:dyDescent="0.25">
      <c r="A2788" s="169">
        <v>45717</v>
      </c>
      <c r="B2788" t="s">
        <v>97</v>
      </c>
      <c r="C2788" s="26">
        <v>1</v>
      </c>
      <c r="D2788" s="26">
        <v>0</v>
      </c>
      <c r="E2788" s="170">
        <v>1</v>
      </c>
    </row>
    <row r="2789" spans="1:5" x14ac:dyDescent="0.25">
      <c r="A2789" s="169">
        <v>45748</v>
      </c>
      <c r="B2789" t="s">
        <v>97</v>
      </c>
      <c r="C2789" s="26">
        <v>0</v>
      </c>
      <c r="D2789" s="26">
        <v>0</v>
      </c>
      <c r="E2789" s="170">
        <v>0</v>
      </c>
    </row>
    <row r="2790" spans="1:5" x14ac:dyDescent="0.25">
      <c r="A2790" s="169">
        <v>45778</v>
      </c>
      <c r="B2790" t="s">
        <v>97</v>
      </c>
      <c r="C2790" s="26">
        <v>0</v>
      </c>
      <c r="D2790" s="26">
        <v>0</v>
      </c>
      <c r="E2790" s="170">
        <v>0</v>
      </c>
    </row>
    <row r="2791" spans="1:5" x14ac:dyDescent="0.25">
      <c r="A2791" s="169">
        <v>45809</v>
      </c>
      <c r="B2791" t="s">
        <v>97</v>
      </c>
      <c r="C2791" s="26">
        <v>0</v>
      </c>
      <c r="D2791" s="26">
        <v>0</v>
      </c>
      <c r="E2791" s="170">
        <v>0</v>
      </c>
    </row>
    <row r="2792" spans="1:5" x14ac:dyDescent="0.25">
      <c r="A2792" s="169">
        <v>43101</v>
      </c>
      <c r="B2792" t="s">
        <v>100</v>
      </c>
      <c r="C2792" s="26"/>
      <c r="D2792" s="26"/>
      <c r="E2792" s="170"/>
    </row>
    <row r="2793" spans="1:5" x14ac:dyDescent="0.25">
      <c r="A2793" s="169">
        <v>43132</v>
      </c>
      <c r="B2793" t="s">
        <v>100</v>
      </c>
      <c r="C2793" s="26"/>
      <c r="D2793" s="26"/>
      <c r="E2793" s="170"/>
    </row>
    <row r="2794" spans="1:5" x14ac:dyDescent="0.25">
      <c r="A2794" s="169">
        <v>43160</v>
      </c>
      <c r="B2794" t="s">
        <v>100</v>
      </c>
      <c r="C2794" s="26"/>
      <c r="D2794" s="26"/>
      <c r="E2794" s="170"/>
    </row>
    <row r="2795" spans="1:5" x14ac:dyDescent="0.25">
      <c r="A2795" s="169">
        <v>43191</v>
      </c>
      <c r="B2795" t="s">
        <v>100</v>
      </c>
      <c r="C2795" s="26"/>
      <c r="D2795" s="26"/>
      <c r="E2795" s="170"/>
    </row>
    <row r="2796" spans="1:5" x14ac:dyDescent="0.25">
      <c r="A2796" s="169">
        <v>43221</v>
      </c>
      <c r="B2796" t="s">
        <v>100</v>
      </c>
      <c r="C2796" s="26"/>
      <c r="D2796" s="26"/>
      <c r="E2796" s="170"/>
    </row>
    <row r="2797" spans="1:5" x14ac:dyDescent="0.25">
      <c r="A2797" s="169">
        <v>43252</v>
      </c>
      <c r="B2797" t="s">
        <v>100</v>
      </c>
      <c r="C2797" s="26"/>
      <c r="D2797" s="26"/>
      <c r="E2797" s="170"/>
    </row>
    <row r="2798" spans="1:5" x14ac:dyDescent="0.25">
      <c r="A2798" s="169">
        <v>43282</v>
      </c>
      <c r="B2798" t="s">
        <v>100</v>
      </c>
      <c r="C2798" s="26"/>
      <c r="D2798" s="26"/>
      <c r="E2798" s="170"/>
    </row>
    <row r="2799" spans="1:5" x14ac:dyDescent="0.25">
      <c r="A2799" s="169">
        <v>43313</v>
      </c>
      <c r="B2799" t="s">
        <v>100</v>
      </c>
      <c r="C2799" s="26"/>
      <c r="D2799" s="26"/>
      <c r="E2799" s="170"/>
    </row>
    <row r="2800" spans="1:5" x14ac:dyDescent="0.25">
      <c r="A2800" s="169">
        <v>43344</v>
      </c>
      <c r="B2800" t="s">
        <v>100</v>
      </c>
      <c r="C2800" s="26"/>
      <c r="D2800" s="26"/>
      <c r="E2800" s="170"/>
    </row>
    <row r="2801" spans="1:5" x14ac:dyDescent="0.25">
      <c r="A2801" s="169">
        <v>43374</v>
      </c>
      <c r="B2801" t="s">
        <v>100</v>
      </c>
      <c r="C2801" s="26"/>
      <c r="D2801" s="26"/>
      <c r="E2801" s="170"/>
    </row>
    <row r="2802" spans="1:5" x14ac:dyDescent="0.25">
      <c r="A2802" s="169">
        <v>43405</v>
      </c>
      <c r="B2802" t="s">
        <v>100</v>
      </c>
      <c r="C2802" s="26"/>
      <c r="D2802" s="26"/>
      <c r="E2802" s="170"/>
    </row>
    <row r="2803" spans="1:5" x14ac:dyDescent="0.25">
      <c r="A2803" s="169">
        <v>43435</v>
      </c>
      <c r="B2803" t="s">
        <v>100</v>
      </c>
      <c r="C2803" s="26"/>
      <c r="D2803" s="26"/>
      <c r="E2803" s="170"/>
    </row>
    <row r="2804" spans="1:5" x14ac:dyDescent="0.25">
      <c r="A2804" s="169">
        <v>43466</v>
      </c>
      <c r="B2804" t="s">
        <v>100</v>
      </c>
      <c r="C2804" s="26"/>
      <c r="D2804" s="26"/>
      <c r="E2804" s="170"/>
    </row>
    <row r="2805" spans="1:5" x14ac:dyDescent="0.25">
      <c r="A2805" s="169">
        <v>43497</v>
      </c>
      <c r="B2805" t="s">
        <v>100</v>
      </c>
      <c r="C2805" s="26"/>
      <c r="D2805" s="26"/>
      <c r="E2805" s="170"/>
    </row>
    <row r="2806" spans="1:5" x14ac:dyDescent="0.25">
      <c r="A2806" s="169">
        <v>43525</v>
      </c>
      <c r="B2806" t="s">
        <v>100</v>
      </c>
      <c r="C2806" s="26"/>
      <c r="D2806" s="26"/>
      <c r="E2806" s="170"/>
    </row>
    <row r="2807" spans="1:5" x14ac:dyDescent="0.25">
      <c r="A2807" s="169">
        <v>43556</v>
      </c>
      <c r="B2807" t="s">
        <v>100</v>
      </c>
      <c r="C2807" s="26"/>
      <c r="D2807" s="26"/>
      <c r="E2807" s="170"/>
    </row>
    <row r="2808" spans="1:5" x14ac:dyDescent="0.25">
      <c r="A2808" s="169">
        <v>43586</v>
      </c>
      <c r="B2808" t="s">
        <v>100</v>
      </c>
      <c r="C2808" s="26"/>
      <c r="D2808" s="26"/>
      <c r="E2808" s="170"/>
    </row>
    <row r="2809" spans="1:5" x14ac:dyDescent="0.25">
      <c r="A2809" s="169">
        <v>43617</v>
      </c>
      <c r="B2809" t="s">
        <v>100</v>
      </c>
      <c r="C2809" s="26"/>
      <c r="D2809" s="26"/>
      <c r="E2809" s="170"/>
    </row>
    <row r="2810" spans="1:5" x14ac:dyDescent="0.25">
      <c r="A2810" s="169">
        <v>43647</v>
      </c>
      <c r="B2810" t="s">
        <v>100</v>
      </c>
      <c r="C2810" s="26"/>
      <c r="D2810" s="26"/>
      <c r="E2810" s="170"/>
    </row>
    <row r="2811" spans="1:5" x14ac:dyDescent="0.25">
      <c r="A2811" s="169">
        <v>43678</v>
      </c>
      <c r="B2811" t="s">
        <v>100</v>
      </c>
      <c r="C2811" s="26"/>
      <c r="D2811" s="26"/>
      <c r="E2811" s="170"/>
    </row>
    <row r="2812" spans="1:5" x14ac:dyDescent="0.25">
      <c r="A2812" s="169">
        <v>43709</v>
      </c>
      <c r="B2812" t="s">
        <v>100</v>
      </c>
      <c r="C2812" s="26"/>
      <c r="D2812" s="26"/>
      <c r="E2812" s="170"/>
    </row>
    <row r="2813" spans="1:5" x14ac:dyDescent="0.25">
      <c r="A2813" s="169">
        <v>43739</v>
      </c>
      <c r="B2813" t="s">
        <v>100</v>
      </c>
      <c r="C2813" s="26"/>
      <c r="D2813" s="26"/>
      <c r="E2813" s="170"/>
    </row>
    <row r="2814" spans="1:5" x14ac:dyDescent="0.25">
      <c r="A2814" s="169">
        <v>43770</v>
      </c>
      <c r="B2814" t="s">
        <v>100</v>
      </c>
      <c r="C2814" s="26"/>
      <c r="D2814" s="26"/>
      <c r="E2814" s="170"/>
    </row>
    <row r="2815" spans="1:5" x14ac:dyDescent="0.25">
      <c r="A2815" s="169">
        <v>43800</v>
      </c>
      <c r="B2815" t="s">
        <v>100</v>
      </c>
      <c r="C2815" s="26"/>
      <c r="D2815" s="26"/>
      <c r="E2815" s="170"/>
    </row>
    <row r="2816" spans="1:5" x14ac:dyDescent="0.25">
      <c r="A2816" s="169">
        <v>43831</v>
      </c>
      <c r="B2816" t="s">
        <v>100</v>
      </c>
      <c r="C2816" s="26"/>
      <c r="D2816" s="26"/>
      <c r="E2816" s="170"/>
    </row>
    <row r="2817" spans="1:5" x14ac:dyDescent="0.25">
      <c r="A2817" s="169">
        <v>43862</v>
      </c>
      <c r="B2817" t="s">
        <v>100</v>
      </c>
      <c r="C2817" s="26"/>
      <c r="D2817" s="26"/>
      <c r="E2817" s="170"/>
    </row>
    <row r="2818" spans="1:5" x14ac:dyDescent="0.25">
      <c r="A2818" s="169">
        <v>43891</v>
      </c>
      <c r="B2818" t="s">
        <v>100</v>
      </c>
      <c r="C2818" s="26"/>
      <c r="D2818" s="26"/>
      <c r="E2818" s="170"/>
    </row>
    <row r="2819" spans="1:5" x14ac:dyDescent="0.25">
      <c r="A2819" s="169">
        <v>43922</v>
      </c>
      <c r="B2819" t="s">
        <v>100</v>
      </c>
      <c r="C2819" s="26"/>
      <c r="D2819" s="26"/>
      <c r="E2819" s="170"/>
    </row>
    <row r="2820" spans="1:5" x14ac:dyDescent="0.25">
      <c r="A2820" s="169">
        <v>43952</v>
      </c>
      <c r="B2820" t="s">
        <v>100</v>
      </c>
      <c r="C2820" s="26"/>
      <c r="D2820" s="26"/>
      <c r="E2820" s="170"/>
    </row>
    <row r="2821" spans="1:5" x14ac:dyDescent="0.25">
      <c r="A2821" s="169">
        <v>43983</v>
      </c>
      <c r="B2821" t="s">
        <v>100</v>
      </c>
      <c r="C2821" s="26"/>
      <c r="D2821" s="26"/>
      <c r="E2821" s="170"/>
    </row>
    <row r="2822" spans="1:5" x14ac:dyDescent="0.25">
      <c r="A2822" s="169">
        <v>44013</v>
      </c>
      <c r="B2822" t="s">
        <v>100</v>
      </c>
      <c r="C2822" s="26"/>
      <c r="D2822" s="26"/>
      <c r="E2822" s="170"/>
    </row>
    <row r="2823" spans="1:5" x14ac:dyDescent="0.25">
      <c r="A2823" s="169">
        <v>44044</v>
      </c>
      <c r="B2823" t="s">
        <v>100</v>
      </c>
      <c r="C2823" s="26"/>
      <c r="D2823" s="26"/>
      <c r="E2823" s="170"/>
    </row>
    <row r="2824" spans="1:5" x14ac:dyDescent="0.25">
      <c r="A2824" s="169">
        <v>44075</v>
      </c>
      <c r="B2824" t="s">
        <v>100</v>
      </c>
      <c r="C2824" s="26"/>
      <c r="D2824" s="26"/>
      <c r="E2824" s="170"/>
    </row>
    <row r="2825" spans="1:5" x14ac:dyDescent="0.25">
      <c r="A2825" s="169">
        <v>44105</v>
      </c>
      <c r="B2825" t="s">
        <v>100</v>
      </c>
      <c r="C2825" s="26"/>
      <c r="D2825" s="26"/>
      <c r="E2825" s="170"/>
    </row>
    <row r="2826" spans="1:5" x14ac:dyDescent="0.25">
      <c r="A2826" s="169">
        <v>44136</v>
      </c>
      <c r="B2826" t="s">
        <v>100</v>
      </c>
      <c r="C2826" s="26"/>
      <c r="D2826" s="26"/>
      <c r="E2826" s="170"/>
    </row>
    <row r="2827" spans="1:5" x14ac:dyDescent="0.25">
      <c r="A2827" s="169">
        <v>44166</v>
      </c>
      <c r="B2827" t="s">
        <v>100</v>
      </c>
      <c r="C2827" s="26"/>
      <c r="D2827" s="26"/>
      <c r="E2827" s="170"/>
    </row>
    <row r="2828" spans="1:5" x14ac:dyDescent="0.25">
      <c r="A2828" s="169">
        <v>44197</v>
      </c>
      <c r="B2828" t="s">
        <v>100</v>
      </c>
      <c r="C2828" s="26"/>
      <c r="D2828" s="26"/>
      <c r="E2828" s="170"/>
    </row>
    <row r="2829" spans="1:5" x14ac:dyDescent="0.25">
      <c r="A2829" s="169">
        <v>44228</v>
      </c>
      <c r="B2829" t="s">
        <v>100</v>
      </c>
      <c r="C2829" s="26"/>
      <c r="D2829" s="26"/>
      <c r="E2829" s="170"/>
    </row>
    <row r="2830" spans="1:5" x14ac:dyDescent="0.25">
      <c r="A2830" s="169">
        <v>44256</v>
      </c>
      <c r="B2830" t="s">
        <v>100</v>
      </c>
      <c r="C2830" s="26"/>
      <c r="D2830" s="26"/>
      <c r="E2830" s="170"/>
    </row>
    <row r="2831" spans="1:5" x14ac:dyDescent="0.25">
      <c r="A2831" s="169">
        <v>44287</v>
      </c>
      <c r="B2831" t="s">
        <v>100</v>
      </c>
      <c r="C2831" s="26"/>
      <c r="D2831" s="26"/>
      <c r="E2831" s="170"/>
    </row>
    <row r="2832" spans="1:5" x14ac:dyDescent="0.25">
      <c r="A2832" s="169">
        <v>44317</v>
      </c>
      <c r="B2832" t="s">
        <v>100</v>
      </c>
      <c r="C2832" s="26"/>
      <c r="D2832" s="26"/>
      <c r="E2832" s="170"/>
    </row>
    <row r="2833" spans="1:5" x14ac:dyDescent="0.25">
      <c r="A2833" s="169">
        <v>44348</v>
      </c>
      <c r="B2833" t="s">
        <v>100</v>
      </c>
      <c r="C2833" s="26"/>
      <c r="D2833" s="26"/>
      <c r="E2833" s="170"/>
    </row>
    <row r="2834" spans="1:5" x14ac:dyDescent="0.25">
      <c r="A2834" s="169">
        <v>44378</v>
      </c>
      <c r="B2834" t="s">
        <v>100</v>
      </c>
      <c r="C2834" s="26"/>
      <c r="D2834" s="26"/>
      <c r="E2834" s="170"/>
    </row>
    <row r="2835" spans="1:5" x14ac:dyDescent="0.25">
      <c r="A2835" s="169">
        <v>44409</v>
      </c>
      <c r="B2835" t="s">
        <v>100</v>
      </c>
      <c r="C2835" s="26"/>
      <c r="D2835" s="26"/>
      <c r="E2835" s="170"/>
    </row>
    <row r="2836" spans="1:5" x14ac:dyDescent="0.25">
      <c r="A2836" s="169">
        <v>44440</v>
      </c>
      <c r="B2836" t="s">
        <v>100</v>
      </c>
      <c r="C2836" s="26"/>
      <c r="D2836" s="26"/>
      <c r="E2836" s="170"/>
    </row>
    <row r="2837" spans="1:5" x14ac:dyDescent="0.25">
      <c r="A2837" s="169">
        <v>44470</v>
      </c>
      <c r="B2837" t="s">
        <v>100</v>
      </c>
      <c r="C2837" s="26"/>
      <c r="D2837" s="26"/>
      <c r="E2837" s="170"/>
    </row>
    <row r="2838" spans="1:5" x14ac:dyDescent="0.25">
      <c r="A2838" s="169">
        <v>44501</v>
      </c>
      <c r="B2838" t="s">
        <v>100</v>
      </c>
      <c r="C2838" s="26"/>
      <c r="D2838" s="26"/>
      <c r="E2838" s="170"/>
    </row>
    <row r="2839" spans="1:5" x14ac:dyDescent="0.25">
      <c r="A2839" s="169">
        <v>44531</v>
      </c>
      <c r="B2839" t="s">
        <v>100</v>
      </c>
      <c r="C2839" s="26"/>
      <c r="D2839" s="26"/>
      <c r="E2839" s="170"/>
    </row>
    <row r="2840" spans="1:5" x14ac:dyDescent="0.25">
      <c r="A2840" s="169">
        <v>44562</v>
      </c>
      <c r="B2840" t="s">
        <v>100</v>
      </c>
      <c r="C2840" s="26"/>
      <c r="D2840" s="26"/>
      <c r="E2840" s="170"/>
    </row>
    <row r="2841" spans="1:5" x14ac:dyDescent="0.25">
      <c r="A2841" s="169">
        <v>44593</v>
      </c>
      <c r="B2841" t="s">
        <v>100</v>
      </c>
      <c r="C2841" s="26"/>
      <c r="D2841" s="26"/>
      <c r="E2841" s="170"/>
    </row>
    <row r="2842" spans="1:5" x14ac:dyDescent="0.25">
      <c r="A2842" s="169">
        <v>44621</v>
      </c>
      <c r="B2842" t="s">
        <v>100</v>
      </c>
      <c r="C2842" s="26"/>
      <c r="D2842" s="26"/>
      <c r="E2842" s="170"/>
    </row>
    <row r="2843" spans="1:5" x14ac:dyDescent="0.25">
      <c r="A2843" s="169">
        <v>44652</v>
      </c>
      <c r="B2843" t="s">
        <v>100</v>
      </c>
      <c r="C2843" s="26"/>
      <c r="D2843" s="26"/>
      <c r="E2843" s="170"/>
    </row>
    <row r="2844" spans="1:5" x14ac:dyDescent="0.25">
      <c r="A2844" s="169">
        <v>44682</v>
      </c>
      <c r="B2844" t="s">
        <v>100</v>
      </c>
      <c r="C2844" s="26"/>
      <c r="D2844" s="26"/>
      <c r="E2844" s="170"/>
    </row>
    <row r="2845" spans="1:5" x14ac:dyDescent="0.25">
      <c r="A2845" s="169">
        <v>44713</v>
      </c>
      <c r="B2845" t="s">
        <v>100</v>
      </c>
      <c r="C2845" s="26"/>
      <c r="D2845" s="26"/>
      <c r="E2845" s="170"/>
    </row>
    <row r="2846" spans="1:5" x14ac:dyDescent="0.25">
      <c r="A2846" s="169">
        <v>44743</v>
      </c>
      <c r="B2846" t="s">
        <v>100</v>
      </c>
      <c r="C2846" s="26"/>
      <c r="D2846" s="26"/>
      <c r="E2846" s="170"/>
    </row>
    <row r="2847" spans="1:5" x14ac:dyDescent="0.25">
      <c r="A2847" s="169">
        <v>44774</v>
      </c>
      <c r="B2847" t="s">
        <v>100</v>
      </c>
      <c r="C2847" s="26"/>
      <c r="D2847" s="26"/>
      <c r="E2847" s="170"/>
    </row>
    <row r="2848" spans="1:5" x14ac:dyDescent="0.25">
      <c r="A2848" s="169">
        <v>44805</v>
      </c>
      <c r="B2848" t="s">
        <v>100</v>
      </c>
      <c r="C2848" s="26"/>
      <c r="D2848" s="26"/>
      <c r="E2848" s="170"/>
    </row>
    <row r="2849" spans="1:5" x14ac:dyDescent="0.25">
      <c r="A2849" s="169">
        <v>44835</v>
      </c>
      <c r="B2849" t="s">
        <v>100</v>
      </c>
      <c r="C2849" s="26"/>
      <c r="D2849" s="26"/>
      <c r="E2849" s="170"/>
    </row>
    <row r="2850" spans="1:5" x14ac:dyDescent="0.25">
      <c r="A2850" s="169">
        <v>44866</v>
      </c>
      <c r="B2850" t="s">
        <v>100</v>
      </c>
      <c r="C2850" s="26"/>
      <c r="D2850" s="26"/>
      <c r="E2850" s="170"/>
    </row>
    <row r="2851" spans="1:5" x14ac:dyDescent="0.25">
      <c r="A2851" s="169">
        <v>44896</v>
      </c>
      <c r="B2851" t="s">
        <v>100</v>
      </c>
      <c r="C2851" s="26">
        <v>24</v>
      </c>
      <c r="D2851" s="26">
        <v>18</v>
      </c>
      <c r="E2851" s="170">
        <v>0</v>
      </c>
    </row>
    <row r="2852" spans="1:5" x14ac:dyDescent="0.25">
      <c r="A2852" s="169">
        <v>44927</v>
      </c>
      <c r="B2852" t="s">
        <v>100</v>
      </c>
      <c r="C2852" s="26">
        <v>22</v>
      </c>
      <c r="D2852" s="26">
        <v>18</v>
      </c>
      <c r="E2852" s="170">
        <v>0</v>
      </c>
    </row>
    <row r="2853" spans="1:5" x14ac:dyDescent="0.25">
      <c r="A2853" s="169">
        <v>44958</v>
      </c>
      <c r="B2853" t="s">
        <v>100</v>
      </c>
      <c r="C2853" s="26">
        <v>28</v>
      </c>
      <c r="D2853" s="26">
        <v>18</v>
      </c>
      <c r="E2853" s="170">
        <v>0</v>
      </c>
    </row>
    <row r="2854" spans="1:5" x14ac:dyDescent="0.25">
      <c r="A2854" s="169">
        <v>44986</v>
      </c>
      <c r="B2854" t="s">
        <v>100</v>
      </c>
      <c r="C2854" s="26">
        <v>17</v>
      </c>
      <c r="D2854" s="26">
        <v>18</v>
      </c>
      <c r="E2854" s="170">
        <v>0</v>
      </c>
    </row>
    <row r="2855" spans="1:5" x14ac:dyDescent="0.25">
      <c r="A2855" s="169">
        <v>45017</v>
      </c>
      <c r="B2855" t="s">
        <v>100</v>
      </c>
      <c r="C2855" s="26">
        <v>18</v>
      </c>
      <c r="D2855" s="26">
        <v>18</v>
      </c>
      <c r="E2855" s="170">
        <v>0</v>
      </c>
    </row>
    <row r="2856" spans="1:5" x14ac:dyDescent="0.25">
      <c r="A2856" s="169">
        <v>45047</v>
      </c>
      <c r="B2856" t="s">
        <v>100</v>
      </c>
      <c r="C2856" s="26">
        <v>39</v>
      </c>
      <c r="D2856" s="26">
        <v>18</v>
      </c>
      <c r="E2856" s="170">
        <v>0</v>
      </c>
    </row>
    <row r="2857" spans="1:5" x14ac:dyDescent="0.25">
      <c r="A2857" s="169">
        <v>45078</v>
      </c>
      <c r="B2857" t="s">
        <v>100</v>
      </c>
      <c r="C2857" s="26">
        <v>13</v>
      </c>
      <c r="D2857" s="26">
        <v>18</v>
      </c>
      <c r="E2857" s="170">
        <v>0</v>
      </c>
    </row>
    <row r="2858" spans="1:5" x14ac:dyDescent="0.25">
      <c r="A2858" s="169">
        <v>45108</v>
      </c>
      <c r="B2858" t="s">
        <v>100</v>
      </c>
      <c r="C2858" s="26">
        <v>19</v>
      </c>
      <c r="D2858" s="26">
        <v>18</v>
      </c>
      <c r="E2858" s="170">
        <v>0</v>
      </c>
    </row>
    <row r="2859" spans="1:5" x14ac:dyDescent="0.25">
      <c r="A2859" s="169">
        <v>45139</v>
      </c>
      <c r="B2859" t="s">
        <v>100</v>
      </c>
      <c r="C2859" s="26">
        <v>1</v>
      </c>
      <c r="D2859" s="26">
        <v>18</v>
      </c>
      <c r="E2859" s="170">
        <v>0</v>
      </c>
    </row>
    <row r="2860" spans="1:5" x14ac:dyDescent="0.25">
      <c r="A2860" s="169">
        <v>45170</v>
      </c>
      <c r="B2860" t="s">
        <v>100</v>
      </c>
      <c r="C2860" s="26">
        <v>1</v>
      </c>
      <c r="D2860" s="26">
        <v>18</v>
      </c>
      <c r="E2860" s="170">
        <v>0</v>
      </c>
    </row>
    <row r="2861" spans="1:5" x14ac:dyDescent="0.25">
      <c r="A2861" s="169">
        <v>45200</v>
      </c>
      <c r="B2861" t="s">
        <v>100</v>
      </c>
      <c r="C2861" s="26">
        <v>0</v>
      </c>
      <c r="D2861" s="26">
        <v>2</v>
      </c>
      <c r="E2861" s="170">
        <v>0</v>
      </c>
    </row>
    <row r="2862" spans="1:5" x14ac:dyDescent="0.25">
      <c r="A2862" s="169">
        <v>45231</v>
      </c>
      <c r="B2862" t="s">
        <v>100</v>
      </c>
      <c r="C2862" s="26">
        <v>0</v>
      </c>
      <c r="D2862" s="26">
        <v>0</v>
      </c>
      <c r="E2862" s="170">
        <v>0</v>
      </c>
    </row>
    <row r="2863" spans="1:5" x14ac:dyDescent="0.25">
      <c r="A2863" s="169">
        <v>45261</v>
      </c>
      <c r="B2863" t="s">
        <v>100</v>
      </c>
      <c r="C2863" s="26">
        <v>0</v>
      </c>
      <c r="D2863" s="26">
        <v>0</v>
      </c>
      <c r="E2863" s="170">
        <v>2</v>
      </c>
    </row>
    <row r="2864" spans="1:5" x14ac:dyDescent="0.25">
      <c r="A2864" s="169">
        <v>45292</v>
      </c>
      <c r="B2864" t="s">
        <v>100</v>
      </c>
      <c r="C2864" s="26">
        <v>2</v>
      </c>
      <c r="D2864" s="26">
        <v>0</v>
      </c>
      <c r="E2864" s="170">
        <v>4</v>
      </c>
    </row>
    <row r="2865" spans="1:5" x14ac:dyDescent="0.25">
      <c r="A2865" s="169">
        <v>45323</v>
      </c>
      <c r="B2865" t="s">
        <v>100</v>
      </c>
      <c r="C2865" s="26">
        <v>0</v>
      </c>
      <c r="D2865" s="26">
        <v>0</v>
      </c>
      <c r="E2865" s="170">
        <v>0</v>
      </c>
    </row>
    <row r="2866" spans="1:5" x14ac:dyDescent="0.25">
      <c r="A2866" s="169">
        <v>45352</v>
      </c>
      <c r="B2866" t="s">
        <v>100</v>
      </c>
      <c r="C2866" s="26">
        <v>2</v>
      </c>
      <c r="D2866" s="26">
        <v>0</v>
      </c>
      <c r="E2866" s="170">
        <v>1</v>
      </c>
    </row>
    <row r="2867" spans="1:5" x14ac:dyDescent="0.25">
      <c r="A2867" s="169">
        <v>45383</v>
      </c>
      <c r="B2867" t="s">
        <v>100</v>
      </c>
      <c r="C2867" s="26">
        <v>0</v>
      </c>
      <c r="D2867" s="26">
        <v>0</v>
      </c>
      <c r="E2867" s="170">
        <v>0</v>
      </c>
    </row>
    <row r="2868" spans="1:5" x14ac:dyDescent="0.25">
      <c r="A2868" s="169">
        <v>45413</v>
      </c>
      <c r="B2868" t="s">
        <v>100</v>
      </c>
      <c r="C2868" s="26">
        <v>0</v>
      </c>
      <c r="D2868" s="26">
        <v>0</v>
      </c>
      <c r="E2868" s="170">
        <v>0</v>
      </c>
    </row>
    <row r="2869" spans="1:5" x14ac:dyDescent="0.25">
      <c r="A2869" s="169">
        <v>45444</v>
      </c>
      <c r="B2869" t="s">
        <v>100</v>
      </c>
      <c r="C2869" s="26">
        <v>0</v>
      </c>
      <c r="D2869" s="26">
        <v>0</v>
      </c>
      <c r="E2869" s="170">
        <v>0</v>
      </c>
    </row>
    <row r="2870" spans="1:5" x14ac:dyDescent="0.25">
      <c r="A2870" s="169">
        <v>45474</v>
      </c>
      <c r="B2870" t="s">
        <v>100</v>
      </c>
      <c r="C2870" s="26">
        <v>0</v>
      </c>
      <c r="D2870" s="26">
        <v>0</v>
      </c>
      <c r="E2870" s="170">
        <v>0</v>
      </c>
    </row>
    <row r="2871" spans="1:5" x14ac:dyDescent="0.25">
      <c r="A2871" s="169">
        <v>45505</v>
      </c>
      <c r="B2871" t="s">
        <v>100</v>
      </c>
      <c r="C2871" s="26">
        <v>0</v>
      </c>
      <c r="D2871" s="26">
        <v>0</v>
      </c>
      <c r="E2871" s="170">
        <v>0</v>
      </c>
    </row>
    <row r="2872" spans="1:5" x14ac:dyDescent="0.25">
      <c r="A2872" s="169">
        <v>45536</v>
      </c>
      <c r="B2872" t="s">
        <v>100</v>
      </c>
      <c r="C2872" s="26">
        <v>0</v>
      </c>
      <c r="D2872" s="26">
        <v>0</v>
      </c>
      <c r="E2872" s="170">
        <v>0</v>
      </c>
    </row>
    <row r="2873" spans="1:5" x14ac:dyDescent="0.25">
      <c r="A2873" s="169">
        <v>45566</v>
      </c>
      <c r="B2873" t="s">
        <v>100</v>
      </c>
      <c r="C2873" s="26">
        <v>0</v>
      </c>
      <c r="D2873" s="26">
        <v>0</v>
      </c>
      <c r="E2873" s="170">
        <v>0</v>
      </c>
    </row>
    <row r="2874" spans="1:5" x14ac:dyDescent="0.25">
      <c r="A2874" s="169">
        <v>45597</v>
      </c>
      <c r="B2874" t="s">
        <v>100</v>
      </c>
      <c r="C2874" s="26">
        <v>2</v>
      </c>
      <c r="D2874" s="26">
        <v>0</v>
      </c>
      <c r="E2874" s="170">
        <v>2</v>
      </c>
    </row>
    <row r="2875" spans="1:5" x14ac:dyDescent="0.25">
      <c r="A2875" s="169">
        <v>45627</v>
      </c>
      <c r="B2875" t="s">
        <v>100</v>
      </c>
      <c r="C2875" s="26">
        <v>4</v>
      </c>
      <c r="D2875" s="26">
        <v>0</v>
      </c>
      <c r="E2875" s="170">
        <v>1</v>
      </c>
    </row>
    <row r="2876" spans="1:5" x14ac:dyDescent="0.25">
      <c r="A2876" s="169">
        <v>45658</v>
      </c>
      <c r="B2876" t="s">
        <v>100</v>
      </c>
      <c r="C2876" s="26">
        <v>2</v>
      </c>
      <c r="D2876" s="26">
        <v>0</v>
      </c>
      <c r="E2876" s="170">
        <v>2</v>
      </c>
    </row>
    <row r="2877" spans="1:5" x14ac:dyDescent="0.25">
      <c r="A2877" s="169">
        <v>45689</v>
      </c>
      <c r="B2877" t="s">
        <v>100</v>
      </c>
      <c r="C2877" s="26">
        <v>0</v>
      </c>
      <c r="D2877" s="26">
        <v>0</v>
      </c>
      <c r="E2877" s="170">
        <v>0</v>
      </c>
    </row>
    <row r="2878" spans="1:5" x14ac:dyDescent="0.25">
      <c r="A2878" s="169">
        <v>45717</v>
      </c>
      <c r="B2878" t="s">
        <v>100</v>
      </c>
      <c r="C2878" s="26">
        <v>0</v>
      </c>
      <c r="D2878" s="26">
        <v>0</v>
      </c>
      <c r="E2878" s="170">
        <v>0</v>
      </c>
    </row>
    <row r="2879" spans="1:5" x14ac:dyDescent="0.25">
      <c r="A2879" s="169">
        <v>45748</v>
      </c>
      <c r="B2879" t="s">
        <v>100</v>
      </c>
      <c r="C2879" s="26">
        <v>0</v>
      </c>
      <c r="D2879" s="26">
        <v>0</v>
      </c>
      <c r="E2879" s="170">
        <v>0</v>
      </c>
    </row>
    <row r="2880" spans="1:5" x14ac:dyDescent="0.25">
      <c r="A2880" s="169">
        <v>45778</v>
      </c>
      <c r="B2880" t="s">
        <v>100</v>
      </c>
      <c r="C2880" s="26">
        <v>0</v>
      </c>
      <c r="D2880" s="26">
        <v>0</v>
      </c>
      <c r="E2880" s="170">
        <v>0</v>
      </c>
    </row>
    <row r="2881" spans="1:5" x14ac:dyDescent="0.25">
      <c r="A2881" s="169">
        <v>45809</v>
      </c>
      <c r="B2881" t="s">
        <v>100</v>
      </c>
      <c r="C2881" s="26">
        <v>0</v>
      </c>
      <c r="D2881" s="26">
        <v>0</v>
      </c>
      <c r="E2881" s="170">
        <v>0</v>
      </c>
    </row>
    <row r="2882" spans="1:5" x14ac:dyDescent="0.25">
      <c r="A2882" s="169">
        <v>43101</v>
      </c>
      <c r="B2882" t="s">
        <v>101</v>
      </c>
      <c r="C2882" s="26"/>
      <c r="D2882" s="26"/>
      <c r="E2882" s="170"/>
    </row>
    <row r="2883" spans="1:5" x14ac:dyDescent="0.25">
      <c r="A2883" s="169">
        <v>43132</v>
      </c>
      <c r="B2883" t="s">
        <v>101</v>
      </c>
      <c r="C2883" s="26"/>
      <c r="D2883" s="26"/>
      <c r="E2883" s="170"/>
    </row>
    <row r="2884" spans="1:5" x14ac:dyDescent="0.25">
      <c r="A2884" s="169">
        <v>43160</v>
      </c>
      <c r="B2884" t="s">
        <v>101</v>
      </c>
      <c r="C2884" s="26"/>
      <c r="D2884" s="26"/>
      <c r="E2884" s="170"/>
    </row>
    <row r="2885" spans="1:5" x14ac:dyDescent="0.25">
      <c r="A2885" s="169">
        <v>43191</v>
      </c>
      <c r="B2885" t="s">
        <v>101</v>
      </c>
      <c r="C2885" s="26"/>
      <c r="D2885" s="26"/>
      <c r="E2885" s="170"/>
    </row>
    <row r="2886" spans="1:5" x14ac:dyDescent="0.25">
      <c r="A2886" s="169">
        <v>43221</v>
      </c>
      <c r="B2886" t="s">
        <v>101</v>
      </c>
      <c r="C2886" s="26"/>
      <c r="D2886" s="26"/>
      <c r="E2886" s="170"/>
    </row>
    <row r="2887" spans="1:5" x14ac:dyDescent="0.25">
      <c r="A2887" s="169">
        <v>43252</v>
      </c>
      <c r="B2887" t="s">
        <v>101</v>
      </c>
      <c r="C2887" s="26"/>
      <c r="D2887" s="26"/>
      <c r="E2887" s="170"/>
    </row>
    <row r="2888" spans="1:5" x14ac:dyDescent="0.25">
      <c r="A2888" s="169">
        <v>43282</v>
      </c>
      <c r="B2888" t="s">
        <v>101</v>
      </c>
      <c r="C2888" s="26"/>
      <c r="D2888" s="26"/>
      <c r="E2888" s="170"/>
    </row>
    <row r="2889" spans="1:5" x14ac:dyDescent="0.25">
      <c r="A2889" s="169">
        <v>43313</v>
      </c>
      <c r="B2889" t="s">
        <v>101</v>
      </c>
      <c r="C2889" s="26"/>
      <c r="D2889" s="26"/>
      <c r="E2889" s="170"/>
    </row>
    <row r="2890" spans="1:5" x14ac:dyDescent="0.25">
      <c r="A2890" s="169">
        <v>43344</v>
      </c>
      <c r="B2890" t="s">
        <v>101</v>
      </c>
      <c r="C2890" s="26"/>
      <c r="D2890" s="26"/>
      <c r="E2890" s="170"/>
    </row>
    <row r="2891" spans="1:5" x14ac:dyDescent="0.25">
      <c r="A2891" s="169">
        <v>43374</v>
      </c>
      <c r="B2891" t="s">
        <v>101</v>
      </c>
      <c r="C2891" s="26"/>
      <c r="D2891" s="26"/>
      <c r="E2891" s="170"/>
    </row>
    <row r="2892" spans="1:5" x14ac:dyDescent="0.25">
      <c r="A2892" s="169">
        <v>43405</v>
      </c>
      <c r="B2892" t="s">
        <v>101</v>
      </c>
      <c r="C2892" s="26"/>
      <c r="D2892" s="26"/>
      <c r="E2892" s="170"/>
    </row>
    <row r="2893" spans="1:5" x14ac:dyDescent="0.25">
      <c r="A2893" s="169">
        <v>43435</v>
      </c>
      <c r="B2893" t="s">
        <v>101</v>
      </c>
      <c r="C2893" s="26"/>
      <c r="D2893" s="26"/>
      <c r="E2893" s="170"/>
    </row>
    <row r="2894" spans="1:5" x14ac:dyDescent="0.25">
      <c r="A2894" s="169">
        <v>43466</v>
      </c>
      <c r="B2894" t="s">
        <v>101</v>
      </c>
      <c r="C2894" s="26"/>
      <c r="D2894" s="26"/>
      <c r="E2894" s="170"/>
    </row>
    <row r="2895" spans="1:5" x14ac:dyDescent="0.25">
      <c r="A2895" s="169">
        <v>43497</v>
      </c>
      <c r="B2895" t="s">
        <v>101</v>
      </c>
      <c r="C2895" s="26"/>
      <c r="D2895" s="26"/>
      <c r="E2895" s="170"/>
    </row>
    <row r="2896" spans="1:5" x14ac:dyDescent="0.25">
      <c r="A2896" s="169">
        <v>43525</v>
      </c>
      <c r="B2896" t="s">
        <v>101</v>
      </c>
      <c r="C2896" s="26"/>
      <c r="D2896" s="26"/>
      <c r="E2896" s="170"/>
    </row>
    <row r="2897" spans="1:5" x14ac:dyDescent="0.25">
      <c r="A2897" s="169">
        <v>43556</v>
      </c>
      <c r="B2897" t="s">
        <v>101</v>
      </c>
      <c r="C2897" s="26"/>
      <c r="D2897" s="26"/>
      <c r="E2897" s="170"/>
    </row>
    <row r="2898" spans="1:5" x14ac:dyDescent="0.25">
      <c r="A2898" s="169">
        <v>43586</v>
      </c>
      <c r="B2898" t="s">
        <v>101</v>
      </c>
      <c r="C2898" s="26"/>
      <c r="D2898" s="26"/>
      <c r="E2898" s="170"/>
    </row>
    <row r="2899" spans="1:5" x14ac:dyDescent="0.25">
      <c r="A2899" s="169">
        <v>43617</v>
      </c>
      <c r="B2899" t="s">
        <v>101</v>
      </c>
      <c r="C2899" s="26"/>
      <c r="D2899" s="26"/>
      <c r="E2899" s="170"/>
    </row>
    <row r="2900" spans="1:5" x14ac:dyDescent="0.25">
      <c r="A2900" s="169">
        <v>43647</v>
      </c>
      <c r="B2900" t="s">
        <v>101</v>
      </c>
      <c r="C2900" s="26"/>
      <c r="D2900" s="26"/>
      <c r="E2900" s="170"/>
    </row>
    <row r="2901" spans="1:5" x14ac:dyDescent="0.25">
      <c r="A2901" s="169">
        <v>43678</v>
      </c>
      <c r="B2901" t="s">
        <v>101</v>
      </c>
      <c r="C2901" s="26"/>
      <c r="D2901" s="26"/>
      <c r="E2901" s="170"/>
    </row>
    <row r="2902" spans="1:5" x14ac:dyDescent="0.25">
      <c r="A2902" s="169">
        <v>43709</v>
      </c>
      <c r="B2902" t="s">
        <v>101</v>
      </c>
      <c r="C2902" s="26"/>
      <c r="D2902" s="26"/>
      <c r="E2902" s="170"/>
    </row>
    <row r="2903" spans="1:5" x14ac:dyDescent="0.25">
      <c r="A2903" s="169">
        <v>43739</v>
      </c>
      <c r="B2903" t="s">
        <v>101</v>
      </c>
      <c r="C2903" s="26"/>
      <c r="D2903" s="26"/>
      <c r="E2903" s="170"/>
    </row>
    <row r="2904" spans="1:5" x14ac:dyDescent="0.25">
      <c r="A2904" s="169">
        <v>43770</v>
      </c>
      <c r="B2904" t="s">
        <v>101</v>
      </c>
      <c r="C2904" s="26"/>
      <c r="D2904" s="26"/>
      <c r="E2904" s="170"/>
    </row>
    <row r="2905" spans="1:5" x14ac:dyDescent="0.25">
      <c r="A2905" s="169">
        <v>43800</v>
      </c>
      <c r="B2905" t="s">
        <v>101</v>
      </c>
      <c r="C2905" s="26"/>
      <c r="D2905" s="26"/>
      <c r="E2905" s="170"/>
    </row>
    <row r="2906" spans="1:5" x14ac:dyDescent="0.25">
      <c r="A2906" s="169">
        <v>43831</v>
      </c>
      <c r="B2906" t="s">
        <v>101</v>
      </c>
      <c r="C2906" s="26"/>
      <c r="D2906" s="26"/>
      <c r="E2906" s="170"/>
    </row>
    <row r="2907" spans="1:5" x14ac:dyDescent="0.25">
      <c r="A2907" s="169">
        <v>43862</v>
      </c>
      <c r="B2907" t="s">
        <v>101</v>
      </c>
      <c r="C2907" s="26"/>
      <c r="D2907" s="26"/>
      <c r="E2907" s="170"/>
    </row>
    <row r="2908" spans="1:5" x14ac:dyDescent="0.25">
      <c r="A2908" s="169">
        <v>43891</v>
      </c>
      <c r="B2908" t="s">
        <v>101</v>
      </c>
      <c r="C2908" s="26"/>
      <c r="D2908" s="26"/>
      <c r="E2908" s="170"/>
    </row>
    <row r="2909" spans="1:5" x14ac:dyDescent="0.25">
      <c r="A2909" s="169">
        <v>43922</v>
      </c>
      <c r="B2909" t="s">
        <v>101</v>
      </c>
      <c r="C2909" s="26"/>
      <c r="D2909" s="26"/>
      <c r="E2909" s="170"/>
    </row>
    <row r="2910" spans="1:5" x14ac:dyDescent="0.25">
      <c r="A2910" s="169">
        <v>43952</v>
      </c>
      <c r="B2910" t="s">
        <v>101</v>
      </c>
      <c r="C2910" s="26"/>
      <c r="D2910" s="26"/>
      <c r="E2910" s="170"/>
    </row>
    <row r="2911" spans="1:5" x14ac:dyDescent="0.25">
      <c r="A2911" s="169">
        <v>43983</v>
      </c>
      <c r="B2911" t="s">
        <v>101</v>
      </c>
      <c r="C2911" s="26"/>
      <c r="D2911" s="26"/>
      <c r="E2911" s="170"/>
    </row>
    <row r="2912" spans="1:5" x14ac:dyDescent="0.25">
      <c r="A2912" s="169">
        <v>44013</v>
      </c>
      <c r="B2912" t="s">
        <v>101</v>
      </c>
      <c r="C2912" s="26"/>
      <c r="D2912" s="26"/>
      <c r="E2912" s="170"/>
    </row>
    <row r="2913" spans="1:5" x14ac:dyDescent="0.25">
      <c r="A2913" s="169">
        <v>44044</v>
      </c>
      <c r="B2913" t="s">
        <v>101</v>
      </c>
      <c r="C2913" s="26"/>
      <c r="D2913" s="26"/>
      <c r="E2913" s="170"/>
    </row>
    <row r="2914" spans="1:5" x14ac:dyDescent="0.25">
      <c r="A2914" s="169">
        <v>44075</v>
      </c>
      <c r="B2914" t="s">
        <v>101</v>
      </c>
      <c r="C2914" s="26"/>
      <c r="D2914" s="26"/>
      <c r="E2914" s="170"/>
    </row>
    <row r="2915" spans="1:5" x14ac:dyDescent="0.25">
      <c r="A2915" s="169">
        <v>44105</v>
      </c>
      <c r="B2915" t="s">
        <v>101</v>
      </c>
      <c r="C2915" s="26"/>
      <c r="D2915" s="26"/>
      <c r="E2915" s="170"/>
    </row>
    <row r="2916" spans="1:5" x14ac:dyDescent="0.25">
      <c r="A2916" s="169">
        <v>44136</v>
      </c>
      <c r="B2916" t="s">
        <v>101</v>
      </c>
      <c r="C2916" s="26"/>
      <c r="D2916" s="26"/>
      <c r="E2916" s="170"/>
    </row>
    <row r="2917" spans="1:5" x14ac:dyDescent="0.25">
      <c r="A2917" s="169">
        <v>44166</v>
      </c>
      <c r="B2917" t="s">
        <v>101</v>
      </c>
      <c r="C2917" s="26"/>
      <c r="D2917" s="26"/>
      <c r="E2917" s="170"/>
    </row>
    <row r="2918" spans="1:5" x14ac:dyDescent="0.25">
      <c r="A2918" s="169">
        <v>44197</v>
      </c>
      <c r="B2918" t="s">
        <v>101</v>
      </c>
      <c r="C2918" s="26"/>
      <c r="D2918" s="26"/>
      <c r="E2918" s="170"/>
    </row>
    <row r="2919" spans="1:5" x14ac:dyDescent="0.25">
      <c r="A2919" s="169">
        <v>44228</v>
      </c>
      <c r="B2919" t="s">
        <v>101</v>
      </c>
      <c r="C2919" s="26"/>
      <c r="D2919" s="26"/>
      <c r="E2919" s="170"/>
    </row>
    <row r="2920" spans="1:5" x14ac:dyDescent="0.25">
      <c r="A2920" s="169">
        <v>44256</v>
      </c>
      <c r="B2920" t="s">
        <v>101</v>
      </c>
      <c r="C2920" s="26"/>
      <c r="D2920" s="26"/>
      <c r="E2920" s="170"/>
    </row>
    <row r="2921" spans="1:5" x14ac:dyDescent="0.25">
      <c r="A2921" s="169">
        <v>44287</v>
      </c>
      <c r="B2921" t="s">
        <v>101</v>
      </c>
      <c r="C2921" s="26"/>
      <c r="D2921" s="26"/>
      <c r="E2921" s="170"/>
    </row>
    <row r="2922" spans="1:5" x14ac:dyDescent="0.25">
      <c r="A2922" s="169">
        <v>44317</v>
      </c>
      <c r="B2922" t="s">
        <v>101</v>
      </c>
      <c r="C2922" s="26"/>
      <c r="D2922" s="26"/>
      <c r="E2922" s="170"/>
    </row>
    <row r="2923" spans="1:5" x14ac:dyDescent="0.25">
      <c r="A2923" s="169">
        <v>44348</v>
      </c>
      <c r="B2923" t="s">
        <v>101</v>
      </c>
      <c r="C2923" s="26"/>
      <c r="D2923" s="26"/>
      <c r="E2923" s="170"/>
    </row>
    <row r="2924" spans="1:5" x14ac:dyDescent="0.25">
      <c r="A2924" s="169">
        <v>44378</v>
      </c>
      <c r="B2924" t="s">
        <v>101</v>
      </c>
      <c r="C2924" s="26"/>
      <c r="D2924" s="26"/>
      <c r="E2924" s="170"/>
    </row>
    <row r="2925" spans="1:5" x14ac:dyDescent="0.25">
      <c r="A2925" s="169">
        <v>44409</v>
      </c>
      <c r="B2925" t="s">
        <v>101</v>
      </c>
      <c r="C2925" s="26"/>
      <c r="D2925" s="26"/>
      <c r="E2925" s="170"/>
    </row>
    <row r="2926" spans="1:5" x14ac:dyDescent="0.25">
      <c r="A2926" s="169">
        <v>44440</v>
      </c>
      <c r="B2926" t="s">
        <v>101</v>
      </c>
      <c r="C2926" s="26"/>
      <c r="D2926" s="26"/>
      <c r="E2926" s="170"/>
    </row>
    <row r="2927" spans="1:5" x14ac:dyDescent="0.25">
      <c r="A2927" s="169">
        <v>44470</v>
      </c>
      <c r="B2927" t="s">
        <v>101</v>
      </c>
      <c r="C2927" s="26"/>
      <c r="D2927" s="26"/>
      <c r="E2927" s="170"/>
    </row>
    <row r="2928" spans="1:5" x14ac:dyDescent="0.25">
      <c r="A2928" s="169">
        <v>44501</v>
      </c>
      <c r="B2928" t="s">
        <v>101</v>
      </c>
      <c r="C2928" s="26"/>
      <c r="D2928" s="26"/>
      <c r="E2928" s="170"/>
    </row>
    <row r="2929" spans="1:5" x14ac:dyDescent="0.25">
      <c r="A2929" s="169">
        <v>44531</v>
      </c>
      <c r="B2929" t="s">
        <v>101</v>
      </c>
      <c r="C2929" s="26"/>
      <c r="D2929" s="26"/>
      <c r="E2929" s="170"/>
    </row>
    <row r="2930" spans="1:5" x14ac:dyDescent="0.25">
      <c r="A2930" s="169">
        <v>44562</v>
      </c>
      <c r="B2930" t="s">
        <v>101</v>
      </c>
      <c r="C2930" s="26"/>
      <c r="D2930" s="26"/>
      <c r="E2930" s="170"/>
    </row>
    <row r="2931" spans="1:5" x14ac:dyDescent="0.25">
      <c r="A2931" s="169">
        <v>44593</v>
      </c>
      <c r="B2931" t="s">
        <v>101</v>
      </c>
      <c r="C2931" s="26"/>
      <c r="D2931" s="26"/>
      <c r="E2931" s="170"/>
    </row>
    <row r="2932" spans="1:5" x14ac:dyDescent="0.25">
      <c r="A2932" s="169">
        <v>44621</v>
      </c>
      <c r="B2932" t="s">
        <v>101</v>
      </c>
      <c r="C2932" s="26"/>
      <c r="D2932" s="26"/>
      <c r="E2932" s="170"/>
    </row>
    <row r="2933" spans="1:5" x14ac:dyDescent="0.25">
      <c r="A2933" s="169">
        <v>44652</v>
      </c>
      <c r="B2933" t="s">
        <v>101</v>
      </c>
      <c r="C2933" s="26"/>
      <c r="D2933" s="26"/>
      <c r="E2933" s="170"/>
    </row>
    <row r="2934" spans="1:5" x14ac:dyDescent="0.25">
      <c r="A2934" s="169">
        <v>44682</v>
      </c>
      <c r="B2934" t="s">
        <v>101</v>
      </c>
      <c r="C2934" s="26"/>
      <c r="D2934" s="26"/>
      <c r="E2934" s="170"/>
    </row>
    <row r="2935" spans="1:5" x14ac:dyDescent="0.25">
      <c r="A2935" s="169">
        <v>44713</v>
      </c>
      <c r="B2935" t="s">
        <v>101</v>
      </c>
      <c r="C2935" s="26"/>
      <c r="D2935" s="26"/>
      <c r="E2935" s="170"/>
    </row>
    <row r="2936" spans="1:5" x14ac:dyDescent="0.25">
      <c r="A2936" s="169">
        <v>44743</v>
      </c>
      <c r="B2936" t="s">
        <v>101</v>
      </c>
      <c r="C2936" s="26"/>
      <c r="D2936" s="26"/>
      <c r="E2936" s="170"/>
    </row>
    <row r="2937" spans="1:5" x14ac:dyDescent="0.25">
      <c r="A2937" s="169">
        <v>44774</v>
      </c>
      <c r="B2937" t="s">
        <v>101</v>
      </c>
      <c r="C2937" s="26"/>
      <c r="D2937" s="26"/>
      <c r="E2937" s="170"/>
    </row>
    <row r="2938" spans="1:5" x14ac:dyDescent="0.25">
      <c r="A2938" s="169">
        <v>44805</v>
      </c>
      <c r="B2938" t="s">
        <v>101</v>
      </c>
      <c r="C2938" s="26"/>
      <c r="D2938" s="26"/>
      <c r="E2938" s="170"/>
    </row>
    <row r="2939" spans="1:5" x14ac:dyDescent="0.25">
      <c r="A2939" s="169">
        <v>44835</v>
      </c>
      <c r="B2939" t="s">
        <v>101</v>
      </c>
      <c r="C2939" s="26">
        <v>118</v>
      </c>
      <c r="D2939" s="26">
        <v>25</v>
      </c>
      <c r="E2939" s="170">
        <v>0</v>
      </c>
    </row>
    <row r="2940" spans="1:5" x14ac:dyDescent="0.25">
      <c r="A2940" s="169">
        <v>44866</v>
      </c>
      <c r="B2940" t="s">
        <v>101</v>
      </c>
      <c r="C2940" s="26">
        <v>36</v>
      </c>
      <c r="D2940" s="26">
        <v>19</v>
      </c>
      <c r="E2940" s="170">
        <v>0</v>
      </c>
    </row>
    <row r="2941" spans="1:5" x14ac:dyDescent="0.25">
      <c r="A2941" s="169">
        <v>44896</v>
      </c>
      <c r="B2941" t="s">
        <v>101</v>
      </c>
      <c r="C2941" s="26">
        <v>9</v>
      </c>
      <c r="D2941" s="26">
        <v>18</v>
      </c>
      <c r="E2941" s="170">
        <v>0</v>
      </c>
    </row>
    <row r="2942" spans="1:5" x14ac:dyDescent="0.25">
      <c r="A2942" s="169">
        <v>44927</v>
      </c>
      <c r="B2942" t="s">
        <v>101</v>
      </c>
      <c r="C2942" s="26">
        <v>6</v>
      </c>
      <c r="D2942" s="26">
        <v>18</v>
      </c>
      <c r="E2942" s="170">
        <v>1</v>
      </c>
    </row>
    <row r="2943" spans="1:5" x14ac:dyDescent="0.25">
      <c r="A2943" s="169">
        <v>44958</v>
      </c>
      <c r="B2943" t="s">
        <v>101</v>
      </c>
      <c r="C2943" s="26">
        <v>1</v>
      </c>
      <c r="D2943" s="26">
        <v>18</v>
      </c>
      <c r="E2943" s="170">
        <v>3</v>
      </c>
    </row>
    <row r="2944" spans="1:5" x14ac:dyDescent="0.25">
      <c r="A2944" s="169">
        <v>44986</v>
      </c>
      <c r="B2944" t="s">
        <v>101</v>
      </c>
      <c r="C2944" s="26">
        <v>3</v>
      </c>
      <c r="D2944" s="26">
        <v>18</v>
      </c>
      <c r="E2944" s="170">
        <v>0</v>
      </c>
    </row>
    <row r="2945" spans="1:5" x14ac:dyDescent="0.25">
      <c r="A2945" s="169">
        <v>45017</v>
      </c>
      <c r="B2945" t="s">
        <v>101</v>
      </c>
      <c r="C2945" s="26">
        <v>5</v>
      </c>
      <c r="D2945" s="26">
        <v>18</v>
      </c>
      <c r="E2945" s="170">
        <v>3</v>
      </c>
    </row>
    <row r="2946" spans="1:5" x14ac:dyDescent="0.25">
      <c r="A2946" s="169">
        <v>45047</v>
      </c>
      <c r="B2946" t="s">
        <v>101</v>
      </c>
      <c r="C2946" s="26">
        <v>5</v>
      </c>
      <c r="D2946" s="26">
        <v>18</v>
      </c>
      <c r="E2946" s="170">
        <v>0</v>
      </c>
    </row>
    <row r="2947" spans="1:5" x14ac:dyDescent="0.25">
      <c r="A2947" s="169">
        <v>45078</v>
      </c>
      <c r="B2947" t="s">
        <v>101</v>
      </c>
      <c r="C2947" s="26">
        <v>3</v>
      </c>
      <c r="D2947" s="26">
        <v>2</v>
      </c>
      <c r="E2947" s="170">
        <v>0</v>
      </c>
    </row>
    <row r="2948" spans="1:5" x14ac:dyDescent="0.25">
      <c r="A2948" s="169">
        <v>45108</v>
      </c>
      <c r="B2948" t="s">
        <v>101</v>
      </c>
      <c r="C2948" s="26">
        <v>3</v>
      </c>
      <c r="D2948" s="26">
        <v>2</v>
      </c>
      <c r="E2948" s="170">
        <v>0</v>
      </c>
    </row>
    <row r="2949" spans="1:5" x14ac:dyDescent="0.25">
      <c r="A2949" s="169">
        <v>45139</v>
      </c>
      <c r="B2949" t="s">
        <v>101</v>
      </c>
      <c r="C2949" s="26">
        <v>0</v>
      </c>
      <c r="D2949" s="26">
        <v>2</v>
      </c>
      <c r="E2949" s="170">
        <v>0</v>
      </c>
    </row>
    <row r="2950" spans="1:5" x14ac:dyDescent="0.25">
      <c r="A2950" s="169">
        <v>45170</v>
      </c>
      <c r="B2950" t="s">
        <v>101</v>
      </c>
      <c r="C2950" s="26">
        <v>0</v>
      </c>
      <c r="D2950" s="26">
        <v>2</v>
      </c>
      <c r="E2950" s="170">
        <v>0</v>
      </c>
    </row>
    <row r="2951" spans="1:5" x14ac:dyDescent="0.25">
      <c r="A2951" s="169">
        <v>45200</v>
      </c>
      <c r="B2951" t="s">
        <v>101</v>
      </c>
      <c r="C2951" s="26">
        <v>0</v>
      </c>
      <c r="D2951" s="26">
        <v>2</v>
      </c>
      <c r="E2951" s="170">
        <v>0</v>
      </c>
    </row>
    <row r="2952" spans="1:5" x14ac:dyDescent="0.25">
      <c r="A2952" s="169">
        <v>45231</v>
      </c>
      <c r="B2952" t="s">
        <v>101</v>
      </c>
      <c r="C2952" s="26">
        <v>0</v>
      </c>
      <c r="D2952" s="26">
        <v>2</v>
      </c>
      <c r="E2952" s="170">
        <v>0</v>
      </c>
    </row>
    <row r="2953" spans="1:5" x14ac:dyDescent="0.25">
      <c r="A2953" s="169">
        <v>45261</v>
      </c>
      <c r="B2953" t="s">
        <v>101</v>
      </c>
      <c r="C2953" s="26">
        <v>1</v>
      </c>
      <c r="D2953" s="26">
        <v>2</v>
      </c>
      <c r="E2953" s="170">
        <v>3</v>
      </c>
    </row>
    <row r="2954" spans="1:5" x14ac:dyDescent="0.25">
      <c r="A2954" s="169">
        <v>45292</v>
      </c>
      <c r="B2954" t="s">
        <v>101</v>
      </c>
      <c r="C2954" s="26">
        <v>0</v>
      </c>
      <c r="D2954" s="26">
        <v>2</v>
      </c>
      <c r="E2954" s="170">
        <v>4</v>
      </c>
    </row>
    <row r="2955" spans="1:5" x14ac:dyDescent="0.25">
      <c r="A2955" s="169">
        <v>45323</v>
      </c>
      <c r="B2955" t="s">
        <v>101</v>
      </c>
      <c r="C2955" s="26">
        <v>0</v>
      </c>
      <c r="D2955" s="26">
        <v>2</v>
      </c>
      <c r="E2955" s="170">
        <v>2</v>
      </c>
    </row>
    <row r="2956" spans="1:5" x14ac:dyDescent="0.25">
      <c r="A2956" s="169">
        <v>45352</v>
      </c>
      <c r="B2956" t="s">
        <v>101</v>
      </c>
      <c r="C2956" s="26">
        <v>0</v>
      </c>
      <c r="D2956" s="26">
        <v>2</v>
      </c>
      <c r="E2956" s="170">
        <v>0</v>
      </c>
    </row>
    <row r="2957" spans="1:5" x14ac:dyDescent="0.25">
      <c r="A2957" s="169">
        <v>45383</v>
      </c>
      <c r="B2957" t="s">
        <v>101</v>
      </c>
      <c r="C2957" s="26">
        <v>0</v>
      </c>
      <c r="D2957" s="26">
        <v>10</v>
      </c>
      <c r="E2957" s="170">
        <v>0</v>
      </c>
    </row>
    <row r="2958" spans="1:5" x14ac:dyDescent="0.25">
      <c r="A2958" s="169">
        <v>45413</v>
      </c>
      <c r="B2958" t="s">
        <v>101</v>
      </c>
      <c r="C2958" s="26">
        <v>2</v>
      </c>
      <c r="D2958" s="26">
        <v>0</v>
      </c>
      <c r="E2958" s="170">
        <v>3</v>
      </c>
    </row>
    <row r="2959" spans="1:5" x14ac:dyDescent="0.25">
      <c r="A2959" s="169">
        <v>45444</v>
      </c>
      <c r="B2959" t="s">
        <v>101</v>
      </c>
      <c r="C2959" s="26">
        <v>1</v>
      </c>
      <c r="D2959" s="26">
        <v>0</v>
      </c>
      <c r="E2959" s="170">
        <v>0</v>
      </c>
    </row>
    <row r="2960" spans="1:5" x14ac:dyDescent="0.25">
      <c r="A2960" s="169">
        <v>45474</v>
      </c>
      <c r="B2960" t="s">
        <v>101</v>
      </c>
      <c r="C2960" s="26">
        <v>0</v>
      </c>
      <c r="D2960" s="26">
        <v>0</v>
      </c>
      <c r="E2960" s="170">
        <v>0</v>
      </c>
    </row>
    <row r="2961" spans="1:5" x14ac:dyDescent="0.25">
      <c r="A2961" s="169">
        <v>45505</v>
      </c>
      <c r="B2961" t="s">
        <v>101</v>
      </c>
      <c r="C2961" s="26">
        <v>0</v>
      </c>
      <c r="D2961" s="26">
        <v>0</v>
      </c>
      <c r="E2961" s="170">
        <v>0</v>
      </c>
    </row>
    <row r="2962" spans="1:5" x14ac:dyDescent="0.25">
      <c r="A2962" s="169">
        <v>45536</v>
      </c>
      <c r="B2962" t="s">
        <v>101</v>
      </c>
      <c r="C2962" s="26">
        <v>0</v>
      </c>
      <c r="D2962" s="26">
        <v>0</v>
      </c>
      <c r="E2962" s="170">
        <v>0</v>
      </c>
    </row>
    <row r="2963" spans="1:5" x14ac:dyDescent="0.25">
      <c r="A2963" s="169">
        <v>45566</v>
      </c>
      <c r="B2963" t="s">
        <v>101</v>
      </c>
      <c r="C2963" s="26">
        <v>3</v>
      </c>
      <c r="D2963" s="26">
        <v>0</v>
      </c>
      <c r="E2963" s="170">
        <v>2</v>
      </c>
    </row>
    <row r="2964" spans="1:5" x14ac:dyDescent="0.25">
      <c r="A2964" s="169">
        <v>45597</v>
      </c>
      <c r="B2964" t="s">
        <v>101</v>
      </c>
      <c r="C2964" s="26">
        <v>7</v>
      </c>
      <c r="D2964" s="26">
        <v>0</v>
      </c>
      <c r="E2964" s="170">
        <v>0</v>
      </c>
    </row>
    <row r="2965" spans="1:5" x14ac:dyDescent="0.25">
      <c r="A2965" s="169">
        <v>45627</v>
      </c>
      <c r="B2965" t="s">
        <v>101</v>
      </c>
      <c r="C2965" s="26">
        <v>3</v>
      </c>
      <c r="D2965" s="26">
        <v>0</v>
      </c>
      <c r="E2965" s="170">
        <v>3</v>
      </c>
    </row>
    <row r="2966" spans="1:5" x14ac:dyDescent="0.25">
      <c r="A2966" s="169">
        <v>45658</v>
      </c>
      <c r="B2966" t="s">
        <v>101</v>
      </c>
      <c r="C2966" s="26">
        <v>0</v>
      </c>
      <c r="D2966" s="26">
        <v>0</v>
      </c>
      <c r="E2966" s="170">
        <v>0</v>
      </c>
    </row>
    <row r="2967" spans="1:5" x14ac:dyDescent="0.25">
      <c r="A2967" s="169">
        <v>45689</v>
      </c>
      <c r="B2967" t="s">
        <v>101</v>
      </c>
      <c r="C2967" s="26">
        <v>0</v>
      </c>
      <c r="D2967" s="26">
        <v>0</v>
      </c>
      <c r="E2967" s="170">
        <v>1</v>
      </c>
    </row>
    <row r="2968" spans="1:5" x14ac:dyDescent="0.25">
      <c r="A2968" s="169">
        <v>45717</v>
      </c>
      <c r="B2968" t="s">
        <v>101</v>
      </c>
      <c r="C2968" s="26">
        <v>1</v>
      </c>
      <c r="D2968" s="26">
        <v>0</v>
      </c>
      <c r="E2968" s="170">
        <v>0</v>
      </c>
    </row>
    <row r="2969" spans="1:5" x14ac:dyDescent="0.25">
      <c r="A2969" s="169">
        <v>45748</v>
      </c>
      <c r="B2969" t="s">
        <v>101</v>
      </c>
      <c r="C2969" s="26">
        <v>0</v>
      </c>
      <c r="D2969" s="26">
        <v>0</v>
      </c>
      <c r="E2969" s="170">
        <v>0</v>
      </c>
    </row>
    <row r="2970" spans="1:5" x14ac:dyDescent="0.25">
      <c r="A2970" s="169">
        <v>45778</v>
      </c>
      <c r="B2970" t="s">
        <v>101</v>
      </c>
      <c r="C2970" s="26">
        <v>0</v>
      </c>
      <c r="D2970" s="26">
        <v>0</v>
      </c>
      <c r="E2970" s="170">
        <v>0</v>
      </c>
    </row>
    <row r="2971" spans="1:5" x14ac:dyDescent="0.25">
      <c r="A2971" s="169">
        <v>45809</v>
      </c>
      <c r="B2971" t="s">
        <v>101</v>
      </c>
      <c r="C2971" s="26">
        <v>0</v>
      </c>
      <c r="D2971" s="26">
        <v>0</v>
      </c>
      <c r="E2971" s="170">
        <v>0</v>
      </c>
    </row>
    <row r="2972" spans="1:5" x14ac:dyDescent="0.25">
      <c r="A2972" s="169">
        <v>43101</v>
      </c>
      <c r="B2972" t="s">
        <v>102</v>
      </c>
      <c r="C2972" s="26"/>
      <c r="D2972" s="26"/>
      <c r="E2972" s="170"/>
    </row>
    <row r="2973" spans="1:5" x14ac:dyDescent="0.25">
      <c r="A2973" s="169">
        <v>43132</v>
      </c>
      <c r="B2973" t="s">
        <v>102</v>
      </c>
      <c r="C2973" s="26"/>
      <c r="D2973" s="26"/>
      <c r="E2973" s="170"/>
    </row>
    <row r="2974" spans="1:5" x14ac:dyDescent="0.25">
      <c r="A2974" s="169">
        <v>43160</v>
      </c>
      <c r="B2974" t="s">
        <v>102</v>
      </c>
      <c r="C2974" s="26"/>
      <c r="D2974" s="26"/>
      <c r="E2974" s="170"/>
    </row>
    <row r="2975" spans="1:5" x14ac:dyDescent="0.25">
      <c r="A2975" s="169">
        <v>43191</v>
      </c>
      <c r="B2975" t="s">
        <v>102</v>
      </c>
      <c r="C2975" s="26"/>
      <c r="D2975" s="26"/>
      <c r="E2975" s="170"/>
    </row>
    <row r="2976" spans="1:5" x14ac:dyDescent="0.25">
      <c r="A2976" s="169">
        <v>43221</v>
      </c>
      <c r="B2976" t="s">
        <v>102</v>
      </c>
      <c r="C2976" s="26"/>
      <c r="D2976" s="26"/>
      <c r="E2976" s="170"/>
    </row>
    <row r="2977" spans="1:5" x14ac:dyDescent="0.25">
      <c r="A2977" s="169">
        <v>43252</v>
      </c>
      <c r="B2977" t="s">
        <v>102</v>
      </c>
      <c r="C2977" s="26"/>
      <c r="D2977" s="26"/>
      <c r="E2977" s="170"/>
    </row>
    <row r="2978" spans="1:5" x14ac:dyDescent="0.25">
      <c r="A2978" s="169">
        <v>43282</v>
      </c>
      <c r="B2978" t="s">
        <v>102</v>
      </c>
      <c r="C2978" s="26"/>
      <c r="D2978" s="26"/>
      <c r="E2978" s="170"/>
    </row>
    <row r="2979" spans="1:5" x14ac:dyDescent="0.25">
      <c r="A2979" s="169">
        <v>43313</v>
      </c>
      <c r="B2979" t="s">
        <v>102</v>
      </c>
      <c r="C2979" s="26"/>
      <c r="D2979" s="26"/>
      <c r="E2979" s="170"/>
    </row>
    <row r="2980" spans="1:5" x14ac:dyDescent="0.25">
      <c r="A2980" s="169">
        <v>43344</v>
      </c>
      <c r="B2980" t="s">
        <v>102</v>
      </c>
      <c r="C2980" s="26"/>
      <c r="D2980" s="26"/>
      <c r="E2980" s="170"/>
    </row>
    <row r="2981" spans="1:5" x14ac:dyDescent="0.25">
      <c r="A2981" s="169">
        <v>43374</v>
      </c>
      <c r="B2981" t="s">
        <v>102</v>
      </c>
      <c r="C2981" s="26"/>
      <c r="D2981" s="26"/>
      <c r="E2981" s="170"/>
    </row>
    <row r="2982" spans="1:5" x14ac:dyDescent="0.25">
      <c r="A2982" s="169">
        <v>43405</v>
      </c>
      <c r="B2982" t="s">
        <v>102</v>
      </c>
      <c r="C2982" s="26"/>
      <c r="D2982" s="26"/>
      <c r="E2982" s="170"/>
    </row>
    <row r="2983" spans="1:5" x14ac:dyDescent="0.25">
      <c r="A2983" s="169">
        <v>43435</v>
      </c>
      <c r="B2983" t="s">
        <v>102</v>
      </c>
      <c r="C2983" s="26"/>
      <c r="D2983" s="26"/>
      <c r="E2983" s="170"/>
    </row>
    <row r="2984" spans="1:5" x14ac:dyDescent="0.25">
      <c r="A2984" s="169">
        <v>43466</v>
      </c>
      <c r="B2984" t="s">
        <v>102</v>
      </c>
      <c r="C2984" s="26"/>
      <c r="D2984" s="26"/>
      <c r="E2984" s="170"/>
    </row>
    <row r="2985" spans="1:5" x14ac:dyDescent="0.25">
      <c r="A2985" s="169">
        <v>43497</v>
      </c>
      <c r="B2985" t="s">
        <v>102</v>
      </c>
      <c r="C2985" s="26"/>
      <c r="D2985" s="26"/>
      <c r="E2985" s="170"/>
    </row>
    <row r="2986" spans="1:5" x14ac:dyDescent="0.25">
      <c r="A2986" s="169">
        <v>43525</v>
      </c>
      <c r="B2986" t="s">
        <v>102</v>
      </c>
      <c r="C2986" s="26"/>
      <c r="D2986" s="26"/>
      <c r="E2986" s="170"/>
    </row>
    <row r="2987" spans="1:5" x14ac:dyDescent="0.25">
      <c r="A2987" s="169">
        <v>43556</v>
      </c>
      <c r="B2987" t="s">
        <v>102</v>
      </c>
      <c r="C2987" s="26"/>
      <c r="D2987" s="26"/>
      <c r="E2987" s="170"/>
    </row>
    <row r="2988" spans="1:5" x14ac:dyDescent="0.25">
      <c r="A2988" s="169">
        <v>43586</v>
      </c>
      <c r="B2988" t="s">
        <v>102</v>
      </c>
      <c r="C2988" s="26"/>
      <c r="D2988" s="26"/>
      <c r="E2988" s="170"/>
    </row>
    <row r="2989" spans="1:5" x14ac:dyDescent="0.25">
      <c r="A2989" s="169">
        <v>43617</v>
      </c>
      <c r="B2989" t="s">
        <v>102</v>
      </c>
      <c r="C2989" s="26"/>
      <c r="D2989" s="26"/>
      <c r="E2989" s="170"/>
    </row>
    <row r="2990" spans="1:5" x14ac:dyDescent="0.25">
      <c r="A2990" s="169">
        <v>43647</v>
      </c>
      <c r="B2990" t="s">
        <v>102</v>
      </c>
      <c r="C2990" s="26"/>
      <c r="D2990" s="26"/>
      <c r="E2990" s="170"/>
    </row>
    <row r="2991" spans="1:5" x14ac:dyDescent="0.25">
      <c r="A2991" s="169">
        <v>43678</v>
      </c>
      <c r="B2991" t="s">
        <v>102</v>
      </c>
      <c r="C2991" s="26"/>
      <c r="D2991" s="26"/>
      <c r="E2991" s="170"/>
    </row>
    <row r="2992" spans="1:5" x14ac:dyDescent="0.25">
      <c r="A2992" s="169">
        <v>43709</v>
      </c>
      <c r="B2992" t="s">
        <v>102</v>
      </c>
      <c r="C2992" s="26"/>
      <c r="D2992" s="26"/>
      <c r="E2992" s="170"/>
    </row>
    <row r="2993" spans="1:5" x14ac:dyDescent="0.25">
      <c r="A2993" s="169">
        <v>43739</v>
      </c>
      <c r="B2993" t="s">
        <v>102</v>
      </c>
      <c r="C2993" s="26"/>
      <c r="D2993" s="26"/>
      <c r="E2993" s="170"/>
    </row>
    <row r="2994" spans="1:5" x14ac:dyDescent="0.25">
      <c r="A2994" s="169">
        <v>43770</v>
      </c>
      <c r="B2994" t="s">
        <v>102</v>
      </c>
      <c r="C2994" s="26"/>
      <c r="D2994" s="26"/>
      <c r="E2994" s="170"/>
    </row>
    <row r="2995" spans="1:5" x14ac:dyDescent="0.25">
      <c r="A2995" s="169">
        <v>43800</v>
      </c>
      <c r="B2995" t="s">
        <v>102</v>
      </c>
      <c r="C2995" s="26"/>
      <c r="D2995" s="26"/>
      <c r="E2995" s="170"/>
    </row>
    <row r="2996" spans="1:5" x14ac:dyDescent="0.25">
      <c r="A2996" s="169">
        <v>43831</v>
      </c>
      <c r="B2996" t="s">
        <v>102</v>
      </c>
      <c r="C2996" s="26"/>
      <c r="D2996" s="26"/>
      <c r="E2996" s="170"/>
    </row>
    <row r="2997" spans="1:5" x14ac:dyDescent="0.25">
      <c r="A2997" s="169">
        <v>43862</v>
      </c>
      <c r="B2997" t="s">
        <v>102</v>
      </c>
      <c r="C2997" s="26"/>
      <c r="D2997" s="26"/>
      <c r="E2997" s="170"/>
    </row>
    <row r="2998" spans="1:5" x14ac:dyDescent="0.25">
      <c r="A2998" s="169">
        <v>43891</v>
      </c>
      <c r="B2998" t="s">
        <v>102</v>
      </c>
      <c r="C2998" s="26"/>
      <c r="D2998" s="26"/>
      <c r="E2998" s="170"/>
    </row>
    <row r="2999" spans="1:5" x14ac:dyDescent="0.25">
      <c r="A2999" s="169">
        <v>43922</v>
      </c>
      <c r="B2999" t="s">
        <v>102</v>
      </c>
      <c r="C2999" s="26"/>
      <c r="D2999" s="26"/>
      <c r="E2999" s="170"/>
    </row>
    <row r="3000" spans="1:5" x14ac:dyDescent="0.25">
      <c r="A3000" s="169">
        <v>43952</v>
      </c>
      <c r="B3000" t="s">
        <v>102</v>
      </c>
      <c r="C3000" s="26"/>
      <c r="D3000" s="26"/>
      <c r="E3000" s="170"/>
    </row>
    <row r="3001" spans="1:5" x14ac:dyDescent="0.25">
      <c r="A3001" s="169">
        <v>43983</v>
      </c>
      <c r="B3001" t="s">
        <v>102</v>
      </c>
      <c r="C3001" s="26"/>
      <c r="D3001" s="26"/>
      <c r="E3001" s="170"/>
    </row>
    <row r="3002" spans="1:5" x14ac:dyDescent="0.25">
      <c r="A3002" s="169">
        <v>44013</v>
      </c>
      <c r="B3002" t="s">
        <v>102</v>
      </c>
      <c r="C3002" s="26"/>
      <c r="D3002" s="26"/>
      <c r="E3002" s="170"/>
    </row>
    <row r="3003" spans="1:5" x14ac:dyDescent="0.25">
      <c r="A3003" s="169">
        <v>44044</v>
      </c>
      <c r="B3003" t="s">
        <v>102</v>
      </c>
      <c r="C3003" s="26"/>
      <c r="D3003" s="26"/>
      <c r="E3003" s="170"/>
    </row>
    <row r="3004" spans="1:5" x14ac:dyDescent="0.25">
      <c r="A3004" s="169">
        <v>44075</v>
      </c>
      <c r="B3004" t="s">
        <v>102</v>
      </c>
      <c r="C3004" s="26"/>
      <c r="D3004" s="26"/>
      <c r="E3004" s="170"/>
    </row>
    <row r="3005" spans="1:5" x14ac:dyDescent="0.25">
      <c r="A3005" s="169">
        <v>44105</v>
      </c>
      <c r="B3005" t="s">
        <v>102</v>
      </c>
      <c r="C3005" s="26"/>
      <c r="D3005" s="26"/>
      <c r="E3005" s="170"/>
    </row>
    <row r="3006" spans="1:5" x14ac:dyDescent="0.25">
      <c r="A3006" s="169">
        <v>44136</v>
      </c>
      <c r="B3006" t="s">
        <v>102</v>
      </c>
      <c r="C3006" s="26"/>
      <c r="D3006" s="26"/>
      <c r="E3006" s="170"/>
    </row>
    <row r="3007" spans="1:5" x14ac:dyDescent="0.25">
      <c r="A3007" s="169">
        <v>44166</v>
      </c>
      <c r="B3007" t="s">
        <v>102</v>
      </c>
      <c r="C3007" s="26"/>
      <c r="D3007" s="26"/>
      <c r="E3007" s="170"/>
    </row>
    <row r="3008" spans="1:5" x14ac:dyDescent="0.25">
      <c r="A3008" s="169">
        <v>44197</v>
      </c>
      <c r="B3008" t="s">
        <v>102</v>
      </c>
      <c r="C3008" s="26"/>
      <c r="D3008" s="26"/>
      <c r="E3008" s="170"/>
    </row>
    <row r="3009" spans="1:5" x14ac:dyDescent="0.25">
      <c r="A3009" s="169">
        <v>44228</v>
      </c>
      <c r="B3009" t="s">
        <v>102</v>
      </c>
      <c r="C3009" s="26"/>
      <c r="D3009" s="26"/>
      <c r="E3009" s="170"/>
    </row>
    <row r="3010" spans="1:5" x14ac:dyDescent="0.25">
      <c r="A3010" s="169">
        <v>44256</v>
      </c>
      <c r="B3010" t="s">
        <v>102</v>
      </c>
      <c r="C3010" s="26"/>
      <c r="D3010" s="26"/>
      <c r="E3010" s="170"/>
    </row>
    <row r="3011" spans="1:5" x14ac:dyDescent="0.25">
      <c r="A3011" s="169">
        <v>44287</v>
      </c>
      <c r="B3011" t="s">
        <v>102</v>
      </c>
      <c r="C3011" s="26"/>
      <c r="D3011" s="26"/>
      <c r="E3011" s="170"/>
    </row>
    <row r="3012" spans="1:5" x14ac:dyDescent="0.25">
      <c r="A3012" s="169">
        <v>44317</v>
      </c>
      <c r="B3012" t="s">
        <v>102</v>
      </c>
      <c r="C3012" s="26"/>
      <c r="D3012" s="26"/>
      <c r="E3012" s="170"/>
    </row>
    <row r="3013" spans="1:5" x14ac:dyDescent="0.25">
      <c r="A3013" s="169">
        <v>44348</v>
      </c>
      <c r="B3013" t="s">
        <v>102</v>
      </c>
      <c r="C3013" s="26"/>
      <c r="D3013" s="26"/>
      <c r="E3013" s="170"/>
    </row>
    <row r="3014" spans="1:5" x14ac:dyDescent="0.25">
      <c r="A3014" s="169">
        <v>44378</v>
      </c>
      <c r="B3014" t="s">
        <v>102</v>
      </c>
      <c r="C3014" s="26"/>
      <c r="D3014" s="26"/>
      <c r="E3014" s="170"/>
    </row>
    <row r="3015" spans="1:5" x14ac:dyDescent="0.25">
      <c r="A3015" s="169">
        <v>44409</v>
      </c>
      <c r="B3015" t="s">
        <v>102</v>
      </c>
      <c r="C3015" s="26"/>
      <c r="D3015" s="26"/>
      <c r="E3015" s="170"/>
    </row>
    <row r="3016" spans="1:5" x14ac:dyDescent="0.25">
      <c r="A3016" s="169">
        <v>44440</v>
      </c>
      <c r="B3016" t="s">
        <v>102</v>
      </c>
      <c r="C3016" s="26"/>
      <c r="D3016" s="26"/>
      <c r="E3016" s="170"/>
    </row>
    <row r="3017" spans="1:5" x14ac:dyDescent="0.25">
      <c r="A3017" s="169">
        <v>44470</v>
      </c>
      <c r="B3017" t="s">
        <v>102</v>
      </c>
      <c r="C3017" s="26"/>
      <c r="D3017" s="26"/>
      <c r="E3017" s="170"/>
    </row>
    <row r="3018" spans="1:5" x14ac:dyDescent="0.25">
      <c r="A3018" s="169">
        <v>44501</v>
      </c>
      <c r="B3018" t="s">
        <v>102</v>
      </c>
      <c r="C3018" s="26"/>
      <c r="D3018" s="26"/>
      <c r="E3018" s="170"/>
    </row>
    <row r="3019" spans="1:5" x14ac:dyDescent="0.25">
      <c r="A3019" s="169">
        <v>44531</v>
      </c>
      <c r="B3019" t="s">
        <v>102</v>
      </c>
      <c r="C3019" s="26"/>
      <c r="D3019" s="26"/>
      <c r="E3019" s="170"/>
    </row>
    <row r="3020" spans="1:5" x14ac:dyDescent="0.25">
      <c r="A3020" s="169">
        <v>44562</v>
      </c>
      <c r="B3020" t="s">
        <v>102</v>
      </c>
      <c r="C3020" s="26"/>
      <c r="D3020" s="26"/>
      <c r="E3020" s="170"/>
    </row>
    <row r="3021" spans="1:5" x14ac:dyDescent="0.25">
      <c r="A3021" s="169">
        <v>44593</v>
      </c>
      <c r="B3021" t="s">
        <v>102</v>
      </c>
      <c r="C3021" s="26"/>
      <c r="D3021" s="26"/>
      <c r="E3021" s="170"/>
    </row>
    <row r="3022" spans="1:5" x14ac:dyDescent="0.25">
      <c r="A3022" s="169">
        <v>44621</v>
      </c>
      <c r="B3022" t="s">
        <v>102</v>
      </c>
      <c r="C3022" s="26"/>
      <c r="D3022" s="26"/>
      <c r="E3022" s="170"/>
    </row>
    <row r="3023" spans="1:5" x14ac:dyDescent="0.25">
      <c r="A3023" s="169">
        <v>44652</v>
      </c>
      <c r="B3023" t="s">
        <v>102</v>
      </c>
      <c r="C3023" s="26"/>
      <c r="D3023" s="26"/>
      <c r="E3023" s="170"/>
    </row>
    <row r="3024" spans="1:5" x14ac:dyDescent="0.25">
      <c r="A3024" s="169">
        <v>44682</v>
      </c>
      <c r="B3024" t="s">
        <v>102</v>
      </c>
      <c r="C3024" s="26"/>
      <c r="D3024" s="26"/>
      <c r="E3024" s="170"/>
    </row>
    <row r="3025" spans="1:5" x14ac:dyDescent="0.25">
      <c r="A3025" s="169">
        <v>44713</v>
      </c>
      <c r="B3025" t="s">
        <v>102</v>
      </c>
      <c r="C3025" s="26"/>
      <c r="D3025" s="26"/>
      <c r="E3025" s="170"/>
    </row>
    <row r="3026" spans="1:5" x14ac:dyDescent="0.25">
      <c r="A3026" s="169">
        <v>44743</v>
      </c>
      <c r="B3026" t="s">
        <v>102</v>
      </c>
      <c r="C3026" s="26"/>
      <c r="D3026" s="26"/>
      <c r="E3026" s="170"/>
    </row>
    <row r="3027" spans="1:5" x14ac:dyDescent="0.25">
      <c r="A3027" s="169">
        <v>44774</v>
      </c>
      <c r="B3027" t="s">
        <v>102</v>
      </c>
      <c r="C3027" s="26"/>
      <c r="D3027" s="26"/>
      <c r="E3027" s="170"/>
    </row>
    <row r="3028" spans="1:5" x14ac:dyDescent="0.25">
      <c r="A3028" s="169">
        <v>44805</v>
      </c>
      <c r="B3028" t="s">
        <v>102</v>
      </c>
      <c r="C3028" s="26">
        <v>116</v>
      </c>
      <c r="D3028" s="26">
        <v>50</v>
      </c>
      <c r="E3028" s="170">
        <v>0</v>
      </c>
    </row>
    <row r="3029" spans="1:5" x14ac:dyDescent="0.25">
      <c r="A3029" s="169">
        <v>44835</v>
      </c>
      <c r="B3029" t="s">
        <v>102</v>
      </c>
      <c r="C3029" s="26">
        <v>46</v>
      </c>
      <c r="D3029" s="26">
        <v>35</v>
      </c>
      <c r="E3029" s="170">
        <v>0</v>
      </c>
    </row>
    <row r="3030" spans="1:5" x14ac:dyDescent="0.25">
      <c r="A3030" s="169">
        <v>44866</v>
      </c>
      <c r="B3030" t="s">
        <v>102</v>
      </c>
      <c r="C3030" s="26">
        <v>16</v>
      </c>
      <c r="D3030" s="26">
        <v>30</v>
      </c>
      <c r="E3030" s="170">
        <v>0</v>
      </c>
    </row>
    <row r="3031" spans="1:5" x14ac:dyDescent="0.25">
      <c r="A3031" s="169">
        <v>44896</v>
      </c>
      <c r="B3031" t="s">
        <v>102</v>
      </c>
      <c r="C3031" s="26">
        <v>2</v>
      </c>
      <c r="D3031" s="26">
        <v>28</v>
      </c>
      <c r="E3031" s="170">
        <v>0</v>
      </c>
    </row>
    <row r="3032" spans="1:5" x14ac:dyDescent="0.25">
      <c r="A3032" s="169">
        <v>44927</v>
      </c>
      <c r="B3032" t="s">
        <v>102</v>
      </c>
      <c r="C3032" s="26">
        <v>2</v>
      </c>
      <c r="D3032" s="26">
        <v>28</v>
      </c>
      <c r="E3032" s="170">
        <v>0</v>
      </c>
    </row>
    <row r="3033" spans="1:5" x14ac:dyDescent="0.25">
      <c r="A3033" s="169">
        <v>44958</v>
      </c>
      <c r="B3033" t="s">
        <v>102</v>
      </c>
      <c r="C3033" s="26">
        <v>1</v>
      </c>
      <c r="D3033" s="26">
        <v>13</v>
      </c>
      <c r="E3033" s="170">
        <v>1</v>
      </c>
    </row>
    <row r="3034" spans="1:5" x14ac:dyDescent="0.25">
      <c r="A3034" s="169">
        <v>44986</v>
      </c>
      <c r="B3034" t="s">
        <v>102</v>
      </c>
      <c r="C3034" s="26">
        <v>1</v>
      </c>
      <c r="D3034" s="26">
        <v>0</v>
      </c>
      <c r="E3034" s="170">
        <v>1</v>
      </c>
    </row>
    <row r="3035" spans="1:5" x14ac:dyDescent="0.25">
      <c r="A3035" s="169">
        <v>45017</v>
      </c>
      <c r="B3035" t="s">
        <v>102</v>
      </c>
      <c r="C3035" s="26">
        <v>3</v>
      </c>
      <c r="D3035" s="26">
        <v>0</v>
      </c>
      <c r="E3035" s="170">
        <v>2</v>
      </c>
    </row>
    <row r="3036" spans="1:5" x14ac:dyDescent="0.25">
      <c r="A3036" s="169">
        <v>45047</v>
      </c>
      <c r="B3036" t="s">
        <v>102</v>
      </c>
      <c r="C3036" s="26">
        <v>1</v>
      </c>
      <c r="D3036" s="26">
        <v>0</v>
      </c>
      <c r="E3036" s="170">
        <v>0</v>
      </c>
    </row>
    <row r="3037" spans="1:5" x14ac:dyDescent="0.25">
      <c r="A3037" s="169">
        <v>45078</v>
      </c>
      <c r="B3037" t="s">
        <v>102</v>
      </c>
      <c r="C3037" s="26">
        <v>2</v>
      </c>
      <c r="D3037" s="26">
        <v>0</v>
      </c>
      <c r="E3037" s="170">
        <v>0</v>
      </c>
    </row>
    <row r="3038" spans="1:5" x14ac:dyDescent="0.25">
      <c r="A3038" s="169">
        <v>45108</v>
      </c>
      <c r="B3038" t="s">
        <v>102</v>
      </c>
      <c r="C3038" s="26">
        <v>0</v>
      </c>
      <c r="D3038" s="26">
        <v>0</v>
      </c>
      <c r="E3038" s="170">
        <v>0</v>
      </c>
    </row>
    <row r="3039" spans="1:5" x14ac:dyDescent="0.25">
      <c r="A3039" s="169">
        <v>45139</v>
      </c>
      <c r="B3039" t="s">
        <v>102</v>
      </c>
      <c r="C3039" s="26">
        <v>0</v>
      </c>
      <c r="D3039" s="26">
        <v>0</v>
      </c>
      <c r="E3039" s="170">
        <v>0</v>
      </c>
    </row>
    <row r="3040" spans="1:5" x14ac:dyDescent="0.25">
      <c r="A3040" s="169">
        <v>45170</v>
      </c>
      <c r="B3040" t="s">
        <v>102</v>
      </c>
      <c r="C3040" s="26">
        <v>2</v>
      </c>
      <c r="D3040" s="26">
        <v>0</v>
      </c>
      <c r="E3040" s="170">
        <v>2</v>
      </c>
    </row>
    <row r="3041" spans="1:5" x14ac:dyDescent="0.25">
      <c r="A3041" s="169">
        <v>45200</v>
      </c>
      <c r="B3041" t="s">
        <v>102</v>
      </c>
      <c r="C3041" s="26">
        <v>8</v>
      </c>
      <c r="D3041" s="26">
        <v>0</v>
      </c>
      <c r="E3041" s="170">
        <v>10</v>
      </c>
    </row>
    <row r="3042" spans="1:5" x14ac:dyDescent="0.25">
      <c r="A3042" s="169">
        <v>45231</v>
      </c>
      <c r="B3042" t="s">
        <v>102</v>
      </c>
      <c r="C3042" s="26">
        <v>2</v>
      </c>
      <c r="D3042" s="26">
        <v>0</v>
      </c>
      <c r="E3042" s="170">
        <v>0</v>
      </c>
    </row>
    <row r="3043" spans="1:5" x14ac:dyDescent="0.25">
      <c r="A3043" s="169">
        <v>45261</v>
      </c>
      <c r="B3043" t="s">
        <v>102</v>
      </c>
      <c r="C3043" s="26">
        <v>1</v>
      </c>
      <c r="D3043" s="26">
        <v>0</v>
      </c>
      <c r="E3043" s="170">
        <v>5</v>
      </c>
    </row>
    <row r="3044" spans="1:5" x14ac:dyDescent="0.25">
      <c r="A3044" s="169">
        <v>45292</v>
      </c>
      <c r="B3044" t="s">
        <v>102</v>
      </c>
      <c r="C3044" s="26">
        <v>3</v>
      </c>
      <c r="D3044" s="26">
        <v>0</v>
      </c>
      <c r="E3044" s="170">
        <v>2</v>
      </c>
    </row>
    <row r="3045" spans="1:5" x14ac:dyDescent="0.25">
      <c r="A3045" s="169">
        <v>45323</v>
      </c>
      <c r="B3045" t="s">
        <v>102</v>
      </c>
      <c r="C3045" s="26">
        <v>1</v>
      </c>
      <c r="D3045" s="26">
        <v>0</v>
      </c>
      <c r="E3045" s="170">
        <v>0</v>
      </c>
    </row>
    <row r="3046" spans="1:5" x14ac:dyDescent="0.25">
      <c r="A3046" s="169">
        <v>45352</v>
      </c>
      <c r="B3046" t="s">
        <v>102</v>
      </c>
      <c r="C3046" s="26">
        <v>0</v>
      </c>
      <c r="D3046" s="26">
        <v>0</v>
      </c>
      <c r="E3046" s="170">
        <v>0</v>
      </c>
    </row>
    <row r="3047" spans="1:5" x14ac:dyDescent="0.25">
      <c r="A3047" s="169">
        <v>45383</v>
      </c>
      <c r="B3047" t="s">
        <v>102</v>
      </c>
      <c r="C3047" s="26">
        <v>0</v>
      </c>
      <c r="D3047" s="26">
        <v>0</v>
      </c>
      <c r="E3047" s="170">
        <v>0</v>
      </c>
    </row>
    <row r="3048" spans="1:5" x14ac:dyDescent="0.25">
      <c r="A3048" s="169">
        <v>45413</v>
      </c>
      <c r="B3048" t="s">
        <v>102</v>
      </c>
      <c r="C3048" s="26">
        <v>1</v>
      </c>
      <c r="D3048" s="26">
        <v>0</v>
      </c>
      <c r="E3048" s="170">
        <v>1</v>
      </c>
    </row>
    <row r="3049" spans="1:5" x14ac:dyDescent="0.25">
      <c r="A3049" s="169">
        <v>45444</v>
      </c>
      <c r="B3049" t="s">
        <v>102</v>
      </c>
      <c r="C3049" s="26">
        <v>0</v>
      </c>
      <c r="D3049" s="26">
        <v>0</v>
      </c>
      <c r="E3049" s="170">
        <v>0</v>
      </c>
    </row>
    <row r="3050" spans="1:5" x14ac:dyDescent="0.25">
      <c r="A3050" s="169">
        <v>45474</v>
      </c>
      <c r="B3050" t="s">
        <v>102</v>
      </c>
      <c r="C3050" s="26">
        <v>0</v>
      </c>
      <c r="D3050" s="26">
        <v>0</v>
      </c>
      <c r="E3050" s="170">
        <v>0</v>
      </c>
    </row>
    <row r="3051" spans="1:5" x14ac:dyDescent="0.25">
      <c r="A3051" s="169">
        <v>45505</v>
      </c>
      <c r="B3051" t="s">
        <v>102</v>
      </c>
      <c r="C3051" s="26">
        <v>0</v>
      </c>
      <c r="D3051" s="26">
        <v>0</v>
      </c>
      <c r="E3051" s="170">
        <v>0</v>
      </c>
    </row>
    <row r="3052" spans="1:5" x14ac:dyDescent="0.25">
      <c r="A3052" s="169">
        <v>45536</v>
      </c>
      <c r="B3052" t="s">
        <v>102</v>
      </c>
      <c r="C3052" s="26">
        <v>0</v>
      </c>
      <c r="D3052" s="26">
        <v>0</v>
      </c>
      <c r="E3052" s="170">
        <v>0</v>
      </c>
    </row>
    <row r="3053" spans="1:5" x14ac:dyDescent="0.25">
      <c r="A3053" s="169">
        <v>45566</v>
      </c>
      <c r="B3053" t="s">
        <v>102</v>
      </c>
      <c r="C3053" s="26">
        <v>0</v>
      </c>
      <c r="D3053" s="26">
        <v>0</v>
      </c>
      <c r="E3053" s="170">
        <v>0</v>
      </c>
    </row>
    <row r="3054" spans="1:5" x14ac:dyDescent="0.25">
      <c r="A3054" s="169">
        <v>45597</v>
      </c>
      <c r="B3054" t="s">
        <v>102</v>
      </c>
      <c r="C3054" s="26">
        <v>0</v>
      </c>
      <c r="D3054" s="26">
        <v>0</v>
      </c>
      <c r="E3054" s="170">
        <v>0</v>
      </c>
    </row>
    <row r="3055" spans="1:5" x14ac:dyDescent="0.25">
      <c r="A3055" s="169">
        <v>45627</v>
      </c>
      <c r="B3055" t="s">
        <v>102</v>
      </c>
      <c r="C3055" s="26">
        <v>0</v>
      </c>
      <c r="D3055" s="26">
        <v>0</v>
      </c>
      <c r="E3055" s="170">
        <v>0</v>
      </c>
    </row>
    <row r="3056" spans="1:5" x14ac:dyDescent="0.25">
      <c r="A3056" s="169">
        <v>45658</v>
      </c>
      <c r="B3056" t="s">
        <v>102</v>
      </c>
      <c r="C3056" s="26">
        <v>1</v>
      </c>
      <c r="D3056" s="26">
        <v>0</v>
      </c>
      <c r="E3056" s="170">
        <v>1</v>
      </c>
    </row>
    <row r="3057" spans="1:5" x14ac:dyDescent="0.25">
      <c r="A3057" s="169">
        <v>45689</v>
      </c>
      <c r="B3057" t="s">
        <v>102</v>
      </c>
      <c r="C3057" s="26">
        <v>1</v>
      </c>
      <c r="D3057" s="26">
        <v>0</v>
      </c>
      <c r="E3057" s="170">
        <v>2</v>
      </c>
    </row>
    <row r="3058" spans="1:5" x14ac:dyDescent="0.25">
      <c r="A3058" s="169">
        <v>45717</v>
      </c>
      <c r="B3058" t="s">
        <v>102</v>
      </c>
      <c r="C3058" s="26">
        <v>0</v>
      </c>
      <c r="D3058" s="26">
        <v>0</v>
      </c>
      <c r="E3058" s="170">
        <v>0</v>
      </c>
    </row>
    <row r="3059" spans="1:5" x14ac:dyDescent="0.25">
      <c r="A3059" s="169">
        <v>45748</v>
      </c>
      <c r="B3059" t="s">
        <v>102</v>
      </c>
      <c r="C3059" s="26">
        <v>1</v>
      </c>
      <c r="D3059" s="26">
        <v>0</v>
      </c>
      <c r="E3059" s="170">
        <v>0</v>
      </c>
    </row>
    <row r="3060" spans="1:5" x14ac:dyDescent="0.25">
      <c r="A3060" s="169">
        <v>45778</v>
      </c>
      <c r="B3060" t="s">
        <v>102</v>
      </c>
      <c r="C3060" s="26">
        <v>0</v>
      </c>
      <c r="D3060" s="26">
        <v>0</v>
      </c>
      <c r="E3060" s="170">
        <v>1</v>
      </c>
    </row>
    <row r="3061" spans="1:5" x14ac:dyDescent="0.25">
      <c r="A3061" s="169">
        <v>45809</v>
      </c>
      <c r="B3061" t="s">
        <v>102</v>
      </c>
      <c r="C3061" s="26">
        <v>1</v>
      </c>
      <c r="D3061" s="26">
        <v>0</v>
      </c>
      <c r="E3061" s="170">
        <v>1</v>
      </c>
    </row>
    <row r="3062" spans="1:5" x14ac:dyDescent="0.25">
      <c r="A3062" s="169">
        <v>43101</v>
      </c>
      <c r="B3062" t="s">
        <v>144</v>
      </c>
      <c r="C3062" s="26"/>
      <c r="D3062" s="26"/>
      <c r="E3062" s="170"/>
    </row>
    <row r="3063" spans="1:5" x14ac:dyDescent="0.25">
      <c r="A3063" s="169">
        <v>43132</v>
      </c>
      <c r="B3063" t="s">
        <v>144</v>
      </c>
      <c r="C3063" s="26"/>
      <c r="D3063" s="26"/>
      <c r="E3063" s="170"/>
    </row>
    <row r="3064" spans="1:5" x14ac:dyDescent="0.25">
      <c r="A3064" s="169">
        <v>43160</v>
      </c>
      <c r="B3064" t="s">
        <v>144</v>
      </c>
      <c r="C3064" s="26"/>
      <c r="D3064" s="26"/>
      <c r="E3064" s="170"/>
    </row>
    <row r="3065" spans="1:5" x14ac:dyDescent="0.25">
      <c r="A3065" s="169">
        <v>43191</v>
      </c>
      <c r="B3065" t="s">
        <v>144</v>
      </c>
      <c r="C3065" s="26"/>
      <c r="D3065" s="26"/>
      <c r="E3065" s="170"/>
    </row>
    <row r="3066" spans="1:5" x14ac:dyDescent="0.25">
      <c r="A3066" s="169">
        <v>43221</v>
      </c>
      <c r="B3066" t="s">
        <v>144</v>
      </c>
      <c r="C3066" s="26"/>
      <c r="D3066" s="26"/>
      <c r="E3066" s="170"/>
    </row>
    <row r="3067" spans="1:5" x14ac:dyDescent="0.25">
      <c r="A3067" s="169">
        <v>43252</v>
      </c>
      <c r="B3067" t="s">
        <v>144</v>
      </c>
      <c r="C3067" s="26"/>
      <c r="D3067" s="26"/>
      <c r="E3067" s="170"/>
    </row>
    <row r="3068" spans="1:5" x14ac:dyDescent="0.25">
      <c r="A3068" s="169">
        <v>43282</v>
      </c>
      <c r="B3068" t="s">
        <v>144</v>
      </c>
      <c r="C3068" s="26"/>
      <c r="D3068" s="26"/>
      <c r="E3068" s="170"/>
    </row>
    <row r="3069" spans="1:5" x14ac:dyDescent="0.25">
      <c r="A3069" s="169">
        <v>43313</v>
      </c>
      <c r="B3069" t="s">
        <v>144</v>
      </c>
      <c r="C3069" s="26"/>
      <c r="D3069" s="26"/>
      <c r="E3069" s="170"/>
    </row>
    <row r="3070" spans="1:5" x14ac:dyDescent="0.25">
      <c r="A3070" s="169">
        <v>43344</v>
      </c>
      <c r="B3070" t="s">
        <v>144</v>
      </c>
      <c r="C3070" s="26"/>
      <c r="D3070" s="26"/>
      <c r="E3070" s="170"/>
    </row>
    <row r="3071" spans="1:5" x14ac:dyDescent="0.25">
      <c r="A3071" s="169">
        <v>43374</v>
      </c>
      <c r="B3071" t="s">
        <v>144</v>
      </c>
      <c r="C3071" s="26"/>
      <c r="D3071" s="26"/>
      <c r="E3071" s="170"/>
    </row>
    <row r="3072" spans="1:5" x14ac:dyDescent="0.25">
      <c r="A3072" s="169">
        <v>43405</v>
      </c>
      <c r="B3072" t="s">
        <v>144</v>
      </c>
      <c r="C3072" s="26"/>
      <c r="D3072" s="26"/>
      <c r="E3072" s="170"/>
    </row>
    <row r="3073" spans="1:5" x14ac:dyDescent="0.25">
      <c r="A3073" s="169">
        <v>43435</v>
      </c>
      <c r="B3073" t="s">
        <v>144</v>
      </c>
      <c r="C3073" s="26"/>
      <c r="D3073" s="26"/>
      <c r="E3073" s="170"/>
    </row>
    <row r="3074" spans="1:5" x14ac:dyDescent="0.25">
      <c r="A3074" s="169">
        <v>43466</v>
      </c>
      <c r="B3074" t="s">
        <v>144</v>
      </c>
      <c r="C3074" s="26"/>
      <c r="D3074" s="26"/>
      <c r="E3074" s="170"/>
    </row>
    <row r="3075" spans="1:5" x14ac:dyDescent="0.25">
      <c r="A3075" s="169">
        <v>43497</v>
      </c>
      <c r="B3075" t="s">
        <v>144</v>
      </c>
      <c r="C3075" s="26"/>
      <c r="D3075" s="26"/>
      <c r="E3075" s="170"/>
    </row>
    <row r="3076" spans="1:5" x14ac:dyDescent="0.25">
      <c r="A3076" s="169">
        <v>43525</v>
      </c>
      <c r="B3076" t="s">
        <v>144</v>
      </c>
      <c r="C3076" s="26"/>
      <c r="D3076" s="26"/>
      <c r="E3076" s="170"/>
    </row>
    <row r="3077" spans="1:5" x14ac:dyDescent="0.25">
      <c r="A3077" s="169">
        <v>43556</v>
      </c>
      <c r="B3077" t="s">
        <v>144</v>
      </c>
      <c r="C3077" s="26"/>
      <c r="D3077" s="26"/>
      <c r="E3077" s="170"/>
    </row>
    <row r="3078" spans="1:5" x14ac:dyDescent="0.25">
      <c r="A3078" s="169">
        <v>43586</v>
      </c>
      <c r="B3078" t="s">
        <v>144</v>
      </c>
      <c r="C3078" s="26"/>
      <c r="D3078" s="26"/>
      <c r="E3078" s="170"/>
    </row>
    <row r="3079" spans="1:5" x14ac:dyDescent="0.25">
      <c r="A3079" s="169">
        <v>43617</v>
      </c>
      <c r="B3079" t="s">
        <v>144</v>
      </c>
      <c r="C3079" s="26"/>
      <c r="D3079" s="26"/>
      <c r="E3079" s="170"/>
    </row>
    <row r="3080" spans="1:5" x14ac:dyDescent="0.25">
      <c r="A3080" s="169">
        <v>43647</v>
      </c>
      <c r="B3080" t="s">
        <v>144</v>
      </c>
      <c r="C3080" s="26"/>
      <c r="D3080" s="26"/>
      <c r="E3080" s="170"/>
    </row>
    <row r="3081" spans="1:5" x14ac:dyDescent="0.25">
      <c r="A3081" s="169">
        <v>43678</v>
      </c>
      <c r="B3081" t="s">
        <v>144</v>
      </c>
      <c r="C3081" s="26"/>
      <c r="D3081" s="26"/>
      <c r="E3081" s="170"/>
    </row>
    <row r="3082" spans="1:5" x14ac:dyDescent="0.25">
      <c r="A3082" s="169">
        <v>43709</v>
      </c>
      <c r="B3082" t="s">
        <v>144</v>
      </c>
      <c r="C3082" s="26"/>
      <c r="D3082" s="26"/>
      <c r="E3082" s="170"/>
    </row>
    <row r="3083" spans="1:5" x14ac:dyDescent="0.25">
      <c r="A3083" s="169">
        <v>43739</v>
      </c>
      <c r="B3083" t="s">
        <v>144</v>
      </c>
      <c r="C3083" s="26"/>
      <c r="D3083" s="26"/>
      <c r="E3083" s="170"/>
    </row>
    <row r="3084" spans="1:5" x14ac:dyDescent="0.25">
      <c r="A3084" s="169">
        <v>43770</v>
      </c>
      <c r="B3084" t="s">
        <v>144</v>
      </c>
      <c r="C3084" s="26"/>
      <c r="D3084" s="26"/>
      <c r="E3084" s="170"/>
    </row>
    <row r="3085" spans="1:5" x14ac:dyDescent="0.25">
      <c r="A3085" s="169">
        <v>43800</v>
      </c>
      <c r="B3085" t="s">
        <v>144</v>
      </c>
      <c r="C3085" s="26"/>
      <c r="D3085" s="26"/>
      <c r="E3085" s="170"/>
    </row>
    <row r="3086" spans="1:5" x14ac:dyDescent="0.25">
      <c r="A3086" s="169">
        <v>43831</v>
      </c>
      <c r="B3086" t="s">
        <v>144</v>
      </c>
      <c r="C3086" s="26"/>
      <c r="D3086" s="26"/>
      <c r="E3086" s="170"/>
    </row>
    <row r="3087" spans="1:5" x14ac:dyDescent="0.25">
      <c r="A3087" s="169">
        <v>43862</v>
      </c>
      <c r="B3087" t="s">
        <v>144</v>
      </c>
      <c r="C3087" s="26"/>
      <c r="D3087" s="26"/>
      <c r="E3087" s="170"/>
    </row>
    <row r="3088" spans="1:5" x14ac:dyDescent="0.25">
      <c r="A3088" s="169">
        <v>43891</v>
      </c>
      <c r="B3088" t="s">
        <v>144</v>
      </c>
      <c r="C3088" s="26"/>
      <c r="D3088" s="26"/>
      <c r="E3088" s="170"/>
    </row>
    <row r="3089" spans="1:5" x14ac:dyDescent="0.25">
      <c r="A3089" s="169">
        <v>43922</v>
      </c>
      <c r="B3089" t="s">
        <v>144</v>
      </c>
      <c r="C3089" s="26"/>
      <c r="D3089" s="26"/>
      <c r="E3089" s="170"/>
    </row>
    <row r="3090" spans="1:5" x14ac:dyDescent="0.25">
      <c r="A3090" s="169">
        <v>43952</v>
      </c>
      <c r="B3090" t="s">
        <v>144</v>
      </c>
      <c r="C3090" s="26"/>
      <c r="D3090" s="26"/>
      <c r="E3090" s="170"/>
    </row>
    <row r="3091" spans="1:5" x14ac:dyDescent="0.25">
      <c r="A3091" s="169">
        <v>43983</v>
      </c>
      <c r="B3091" t="s">
        <v>144</v>
      </c>
      <c r="C3091" s="26"/>
      <c r="D3091" s="26"/>
      <c r="E3091" s="170"/>
    </row>
    <row r="3092" spans="1:5" x14ac:dyDescent="0.25">
      <c r="A3092" s="169">
        <v>44013</v>
      </c>
      <c r="B3092" t="s">
        <v>144</v>
      </c>
      <c r="C3092" s="26"/>
      <c r="D3092" s="26"/>
      <c r="E3092" s="170"/>
    </row>
    <row r="3093" spans="1:5" x14ac:dyDescent="0.25">
      <c r="A3093" s="169">
        <v>44044</v>
      </c>
      <c r="B3093" t="s">
        <v>144</v>
      </c>
      <c r="C3093" s="26"/>
      <c r="D3093" s="26"/>
      <c r="E3093" s="170"/>
    </row>
    <row r="3094" spans="1:5" x14ac:dyDescent="0.25">
      <c r="A3094" s="169">
        <v>44075</v>
      </c>
      <c r="B3094" t="s">
        <v>144</v>
      </c>
      <c r="C3094" s="26"/>
      <c r="D3094" s="26"/>
      <c r="E3094" s="170"/>
    </row>
    <row r="3095" spans="1:5" x14ac:dyDescent="0.25">
      <c r="A3095" s="169">
        <v>44105</v>
      </c>
      <c r="B3095" t="s">
        <v>144</v>
      </c>
      <c r="C3095" s="26"/>
      <c r="D3095" s="26"/>
      <c r="E3095" s="170"/>
    </row>
    <row r="3096" spans="1:5" x14ac:dyDescent="0.25">
      <c r="A3096" s="169">
        <v>44136</v>
      </c>
      <c r="B3096" t="s">
        <v>144</v>
      </c>
      <c r="C3096" s="26"/>
      <c r="D3096" s="26"/>
      <c r="E3096" s="170"/>
    </row>
    <row r="3097" spans="1:5" x14ac:dyDescent="0.25">
      <c r="A3097" s="169">
        <v>44166</v>
      </c>
      <c r="B3097" t="s">
        <v>144</v>
      </c>
      <c r="C3097" s="26"/>
      <c r="D3097" s="26"/>
      <c r="E3097" s="170"/>
    </row>
    <row r="3098" spans="1:5" x14ac:dyDescent="0.25">
      <c r="A3098" s="169">
        <v>44197</v>
      </c>
      <c r="B3098" t="s">
        <v>144</v>
      </c>
      <c r="C3098" s="26"/>
      <c r="D3098" s="26"/>
      <c r="E3098" s="170"/>
    </row>
    <row r="3099" spans="1:5" x14ac:dyDescent="0.25">
      <c r="A3099" s="169">
        <v>44228</v>
      </c>
      <c r="B3099" t="s">
        <v>144</v>
      </c>
      <c r="C3099" s="26"/>
      <c r="D3099" s="26"/>
      <c r="E3099" s="170"/>
    </row>
    <row r="3100" spans="1:5" x14ac:dyDescent="0.25">
      <c r="A3100" s="169">
        <v>44256</v>
      </c>
      <c r="B3100" t="s">
        <v>144</v>
      </c>
      <c r="C3100" s="26"/>
      <c r="D3100" s="26"/>
      <c r="E3100" s="170"/>
    </row>
    <row r="3101" spans="1:5" x14ac:dyDescent="0.25">
      <c r="A3101" s="169">
        <v>44287</v>
      </c>
      <c r="B3101" t="s">
        <v>144</v>
      </c>
      <c r="C3101" s="26"/>
      <c r="D3101" s="26"/>
      <c r="E3101" s="170"/>
    </row>
    <row r="3102" spans="1:5" x14ac:dyDescent="0.25">
      <c r="A3102" s="169">
        <v>44317</v>
      </c>
      <c r="B3102" t="s">
        <v>144</v>
      </c>
      <c r="C3102" s="26"/>
      <c r="D3102" s="26"/>
      <c r="E3102" s="170"/>
    </row>
    <row r="3103" spans="1:5" x14ac:dyDescent="0.25">
      <c r="A3103" s="169">
        <v>44348</v>
      </c>
      <c r="B3103" t="s">
        <v>144</v>
      </c>
      <c r="C3103" s="26"/>
      <c r="D3103" s="26"/>
      <c r="E3103" s="170"/>
    </row>
    <row r="3104" spans="1:5" x14ac:dyDescent="0.25">
      <c r="A3104" s="169">
        <v>44378</v>
      </c>
      <c r="B3104" t="s">
        <v>144</v>
      </c>
      <c r="C3104" s="26"/>
      <c r="D3104" s="26"/>
      <c r="E3104" s="170"/>
    </row>
    <row r="3105" spans="1:5" x14ac:dyDescent="0.25">
      <c r="A3105" s="169">
        <v>44409</v>
      </c>
      <c r="B3105" t="s">
        <v>144</v>
      </c>
      <c r="C3105" s="26"/>
      <c r="D3105" s="26"/>
      <c r="E3105" s="170"/>
    </row>
    <row r="3106" spans="1:5" x14ac:dyDescent="0.25">
      <c r="A3106" s="169">
        <v>44440</v>
      </c>
      <c r="B3106" t="s">
        <v>144</v>
      </c>
      <c r="C3106" s="26"/>
      <c r="D3106" s="26"/>
      <c r="E3106" s="170"/>
    </row>
    <row r="3107" spans="1:5" x14ac:dyDescent="0.25">
      <c r="A3107" s="169">
        <v>44470</v>
      </c>
      <c r="B3107" t="s">
        <v>144</v>
      </c>
      <c r="C3107" s="26"/>
      <c r="D3107" s="26"/>
      <c r="E3107" s="170"/>
    </row>
    <row r="3108" spans="1:5" x14ac:dyDescent="0.25">
      <c r="A3108" s="169">
        <v>44501</v>
      </c>
      <c r="B3108" t="s">
        <v>144</v>
      </c>
      <c r="C3108" s="26"/>
      <c r="D3108" s="26"/>
      <c r="E3108" s="170"/>
    </row>
    <row r="3109" spans="1:5" x14ac:dyDescent="0.25">
      <c r="A3109" s="169">
        <v>44531</v>
      </c>
      <c r="B3109" t="s">
        <v>144</v>
      </c>
      <c r="C3109" s="26"/>
      <c r="D3109" s="26"/>
      <c r="E3109" s="170"/>
    </row>
    <row r="3110" spans="1:5" x14ac:dyDescent="0.25">
      <c r="A3110" s="169">
        <v>44562</v>
      </c>
      <c r="B3110" t="s">
        <v>144</v>
      </c>
      <c r="C3110" s="26"/>
      <c r="D3110" s="26"/>
      <c r="E3110" s="170"/>
    </row>
    <row r="3111" spans="1:5" x14ac:dyDescent="0.25">
      <c r="A3111" s="169">
        <v>44593</v>
      </c>
      <c r="B3111" t="s">
        <v>144</v>
      </c>
      <c r="C3111" s="26"/>
      <c r="D3111" s="26"/>
      <c r="E3111" s="170"/>
    </row>
    <row r="3112" spans="1:5" x14ac:dyDescent="0.25">
      <c r="A3112" s="169">
        <v>44621</v>
      </c>
      <c r="B3112" t="s">
        <v>144</v>
      </c>
      <c r="C3112" s="26">
        <v>6</v>
      </c>
      <c r="D3112" s="26">
        <v>8</v>
      </c>
      <c r="E3112" s="170">
        <v>0</v>
      </c>
    </row>
    <row r="3113" spans="1:5" x14ac:dyDescent="0.25">
      <c r="A3113" s="169">
        <v>44652</v>
      </c>
      <c r="B3113" t="s">
        <v>144</v>
      </c>
      <c r="C3113" s="26">
        <v>6</v>
      </c>
      <c r="D3113" s="26">
        <v>8</v>
      </c>
      <c r="E3113" s="170">
        <v>0</v>
      </c>
    </row>
    <row r="3114" spans="1:5" x14ac:dyDescent="0.25">
      <c r="A3114" s="169">
        <v>44682</v>
      </c>
      <c r="B3114" t="s">
        <v>144</v>
      </c>
      <c r="C3114" s="26">
        <v>9</v>
      </c>
      <c r="D3114" s="26">
        <v>8</v>
      </c>
      <c r="E3114" s="170">
        <v>0</v>
      </c>
    </row>
    <row r="3115" spans="1:5" x14ac:dyDescent="0.25">
      <c r="A3115" s="169">
        <v>44713</v>
      </c>
      <c r="B3115" t="s">
        <v>144</v>
      </c>
      <c r="C3115" s="26">
        <v>22</v>
      </c>
      <c r="D3115" s="26">
        <v>8</v>
      </c>
      <c r="E3115" s="170">
        <v>0</v>
      </c>
    </row>
    <row r="3116" spans="1:5" x14ac:dyDescent="0.25">
      <c r="A3116" s="169">
        <v>44743</v>
      </c>
      <c r="B3116" t="s">
        <v>144</v>
      </c>
      <c r="C3116" s="26">
        <v>13</v>
      </c>
      <c r="D3116" s="26">
        <v>8</v>
      </c>
      <c r="E3116" s="170">
        <v>0</v>
      </c>
    </row>
    <row r="3117" spans="1:5" x14ac:dyDescent="0.25">
      <c r="A3117" s="169">
        <v>44774</v>
      </c>
      <c r="B3117" t="s">
        <v>144</v>
      </c>
      <c r="C3117" s="26">
        <v>12</v>
      </c>
      <c r="D3117" s="26">
        <v>8</v>
      </c>
      <c r="E3117" s="170">
        <v>0</v>
      </c>
    </row>
    <row r="3118" spans="1:5" x14ac:dyDescent="0.25">
      <c r="A3118" s="169">
        <v>44805</v>
      </c>
      <c r="B3118" t="s">
        <v>144</v>
      </c>
      <c r="C3118" s="26">
        <v>14</v>
      </c>
      <c r="D3118" s="26">
        <v>8</v>
      </c>
      <c r="E3118" s="170">
        <v>0</v>
      </c>
    </row>
    <row r="3119" spans="1:5" x14ac:dyDescent="0.25">
      <c r="A3119" s="169">
        <v>44835</v>
      </c>
      <c r="B3119" t="s">
        <v>144</v>
      </c>
      <c r="C3119" s="26">
        <v>4</v>
      </c>
      <c r="D3119" s="26">
        <v>8</v>
      </c>
      <c r="E3119" s="170">
        <v>0</v>
      </c>
    </row>
    <row r="3120" spans="1:5" x14ac:dyDescent="0.25">
      <c r="A3120" s="169">
        <v>44866</v>
      </c>
      <c r="B3120" t="s">
        <v>144</v>
      </c>
      <c r="C3120" s="26">
        <v>4</v>
      </c>
      <c r="D3120" s="26">
        <v>8</v>
      </c>
      <c r="E3120" s="170">
        <v>0</v>
      </c>
    </row>
    <row r="3121" spans="1:5" x14ac:dyDescent="0.25">
      <c r="A3121" s="169">
        <v>44896</v>
      </c>
      <c r="B3121" t="s">
        <v>144</v>
      </c>
      <c r="C3121" s="26">
        <v>4</v>
      </c>
      <c r="D3121" s="26">
        <v>8</v>
      </c>
      <c r="E3121" s="170">
        <v>0</v>
      </c>
    </row>
    <row r="3122" spans="1:5" x14ac:dyDescent="0.25">
      <c r="A3122" s="169">
        <v>44927</v>
      </c>
      <c r="B3122" t="s">
        <v>144</v>
      </c>
      <c r="C3122" s="26">
        <v>6</v>
      </c>
      <c r="D3122" s="26">
        <v>6</v>
      </c>
      <c r="E3122" s="170">
        <v>0</v>
      </c>
    </row>
    <row r="3123" spans="1:5" x14ac:dyDescent="0.25">
      <c r="A3123" s="169">
        <v>44958</v>
      </c>
      <c r="B3123" t="s">
        <v>144</v>
      </c>
      <c r="C3123" s="26">
        <v>6</v>
      </c>
      <c r="D3123" s="26">
        <v>6</v>
      </c>
      <c r="E3123" s="170">
        <v>0</v>
      </c>
    </row>
    <row r="3124" spans="1:5" x14ac:dyDescent="0.25">
      <c r="A3124" s="169">
        <v>44986</v>
      </c>
      <c r="B3124" t="s">
        <v>144</v>
      </c>
      <c r="C3124" s="26">
        <v>6</v>
      </c>
      <c r="D3124" s="26">
        <v>6</v>
      </c>
      <c r="E3124" s="170">
        <v>0</v>
      </c>
    </row>
    <row r="3125" spans="1:5" x14ac:dyDescent="0.25">
      <c r="A3125" s="169">
        <v>45017</v>
      </c>
      <c r="B3125" t="s">
        <v>144</v>
      </c>
      <c r="C3125" s="26">
        <v>4</v>
      </c>
      <c r="D3125" s="26">
        <v>6</v>
      </c>
      <c r="E3125" s="170">
        <v>0</v>
      </c>
    </row>
    <row r="3126" spans="1:5" x14ac:dyDescent="0.25">
      <c r="A3126" s="169">
        <v>45047</v>
      </c>
      <c r="B3126" t="s">
        <v>144</v>
      </c>
      <c r="C3126" s="26">
        <v>5</v>
      </c>
      <c r="D3126" s="26">
        <v>6</v>
      </c>
      <c r="E3126" s="170">
        <v>0</v>
      </c>
    </row>
    <row r="3127" spans="1:5" x14ac:dyDescent="0.25">
      <c r="A3127" s="169">
        <v>45078</v>
      </c>
      <c r="B3127" t="s">
        <v>144</v>
      </c>
      <c r="C3127" s="26">
        <v>5</v>
      </c>
      <c r="D3127" s="26">
        <v>6</v>
      </c>
      <c r="E3127" s="170">
        <v>0</v>
      </c>
    </row>
    <row r="3128" spans="1:5" x14ac:dyDescent="0.25">
      <c r="A3128" s="169">
        <v>45108</v>
      </c>
      <c r="B3128" t="s">
        <v>144</v>
      </c>
      <c r="C3128" s="26">
        <v>5</v>
      </c>
      <c r="D3128" s="26">
        <v>6</v>
      </c>
      <c r="E3128" s="170">
        <v>4</v>
      </c>
    </row>
    <row r="3129" spans="1:5" x14ac:dyDescent="0.25">
      <c r="A3129" s="169">
        <v>45139</v>
      </c>
      <c r="B3129" t="s">
        <v>144</v>
      </c>
      <c r="C3129" s="26">
        <v>1</v>
      </c>
      <c r="D3129" s="26">
        <v>6</v>
      </c>
      <c r="E3129" s="170">
        <v>0</v>
      </c>
    </row>
    <row r="3130" spans="1:5" x14ac:dyDescent="0.25">
      <c r="A3130" s="169">
        <v>45170</v>
      </c>
      <c r="B3130" t="s">
        <v>144</v>
      </c>
      <c r="C3130" s="26">
        <v>1</v>
      </c>
      <c r="D3130" s="26">
        <v>6</v>
      </c>
      <c r="E3130" s="170">
        <v>1</v>
      </c>
    </row>
    <row r="3131" spans="1:5" x14ac:dyDescent="0.25">
      <c r="A3131" s="169">
        <v>45200</v>
      </c>
      <c r="B3131" t="s">
        <v>144</v>
      </c>
      <c r="C3131" s="26">
        <v>1</v>
      </c>
      <c r="D3131" s="26">
        <v>6</v>
      </c>
      <c r="E3131" s="170">
        <v>0</v>
      </c>
    </row>
    <row r="3132" spans="1:5" x14ac:dyDescent="0.25">
      <c r="A3132" s="169">
        <v>45231</v>
      </c>
      <c r="B3132" t="s">
        <v>144</v>
      </c>
      <c r="C3132" s="26">
        <v>1</v>
      </c>
      <c r="D3132" s="26">
        <v>0</v>
      </c>
      <c r="E3132" s="170">
        <v>1</v>
      </c>
    </row>
    <row r="3133" spans="1:5" x14ac:dyDescent="0.25">
      <c r="A3133" s="169">
        <v>45261</v>
      </c>
      <c r="B3133" t="s">
        <v>144</v>
      </c>
      <c r="C3133" s="26">
        <v>3</v>
      </c>
      <c r="D3133" s="26">
        <v>0</v>
      </c>
      <c r="E3133" s="170">
        <v>1</v>
      </c>
    </row>
    <row r="3134" spans="1:5" x14ac:dyDescent="0.25">
      <c r="A3134" s="169">
        <v>45292</v>
      </c>
      <c r="B3134" t="s">
        <v>144</v>
      </c>
      <c r="C3134" s="26">
        <v>3</v>
      </c>
      <c r="D3134" s="26">
        <v>0</v>
      </c>
      <c r="E3134" s="170">
        <v>3</v>
      </c>
    </row>
    <row r="3135" spans="1:5" x14ac:dyDescent="0.25">
      <c r="A3135" s="169">
        <v>45323</v>
      </c>
      <c r="B3135" t="s">
        <v>144</v>
      </c>
      <c r="C3135" s="26">
        <v>1</v>
      </c>
      <c r="D3135" s="26">
        <v>0</v>
      </c>
      <c r="E3135" s="170">
        <v>1</v>
      </c>
    </row>
    <row r="3136" spans="1:5" x14ac:dyDescent="0.25">
      <c r="A3136" s="169">
        <v>45352</v>
      </c>
      <c r="B3136" t="s">
        <v>144</v>
      </c>
      <c r="C3136" s="26">
        <v>3</v>
      </c>
      <c r="D3136" s="26">
        <v>2</v>
      </c>
      <c r="E3136" s="170">
        <v>2</v>
      </c>
    </row>
    <row r="3137" spans="1:5" x14ac:dyDescent="0.25">
      <c r="A3137" s="169">
        <v>45383</v>
      </c>
      <c r="B3137" t="s">
        <v>144</v>
      </c>
      <c r="C3137" s="26">
        <v>0</v>
      </c>
      <c r="D3137" s="26">
        <v>2</v>
      </c>
      <c r="E3137" s="170">
        <v>0</v>
      </c>
    </row>
    <row r="3138" spans="1:5" x14ac:dyDescent="0.25">
      <c r="A3138" s="169">
        <v>45413</v>
      </c>
      <c r="B3138" t="s">
        <v>144</v>
      </c>
      <c r="C3138" s="26">
        <v>0</v>
      </c>
      <c r="D3138" s="26">
        <v>2</v>
      </c>
      <c r="E3138" s="170">
        <v>0</v>
      </c>
    </row>
    <row r="3139" spans="1:5" x14ac:dyDescent="0.25">
      <c r="A3139" s="169">
        <v>45444</v>
      </c>
      <c r="B3139" t="s">
        <v>144</v>
      </c>
      <c r="C3139" s="26">
        <v>1</v>
      </c>
      <c r="D3139" s="26">
        <v>2</v>
      </c>
      <c r="E3139" s="170">
        <v>1</v>
      </c>
    </row>
    <row r="3140" spans="1:5" x14ac:dyDescent="0.25">
      <c r="A3140" s="169">
        <v>45474</v>
      </c>
      <c r="B3140" t="s">
        <v>144</v>
      </c>
      <c r="C3140" s="26">
        <v>0</v>
      </c>
      <c r="D3140" s="26">
        <v>2</v>
      </c>
      <c r="E3140" s="170">
        <v>2</v>
      </c>
    </row>
    <row r="3141" spans="1:5" x14ac:dyDescent="0.25">
      <c r="A3141" s="169">
        <v>45505</v>
      </c>
      <c r="B3141" t="s">
        <v>144</v>
      </c>
      <c r="C3141" s="26">
        <v>1</v>
      </c>
      <c r="D3141" s="26">
        <v>0</v>
      </c>
      <c r="E3141" s="170">
        <v>5</v>
      </c>
    </row>
    <row r="3142" spans="1:5" x14ac:dyDescent="0.25">
      <c r="A3142" s="169">
        <v>45536</v>
      </c>
      <c r="B3142" t="s">
        <v>144</v>
      </c>
      <c r="C3142" s="26">
        <v>0</v>
      </c>
      <c r="D3142" s="26">
        <v>0</v>
      </c>
      <c r="E3142" s="170">
        <v>1</v>
      </c>
    </row>
    <row r="3143" spans="1:5" x14ac:dyDescent="0.25">
      <c r="A3143" s="169">
        <v>45566</v>
      </c>
      <c r="B3143" t="s">
        <v>144</v>
      </c>
      <c r="C3143" s="26">
        <v>3</v>
      </c>
      <c r="D3143" s="26">
        <v>0</v>
      </c>
      <c r="E3143" s="170">
        <v>5</v>
      </c>
    </row>
    <row r="3144" spans="1:5" x14ac:dyDescent="0.25">
      <c r="A3144" s="169">
        <v>45597</v>
      </c>
      <c r="B3144" t="s">
        <v>144</v>
      </c>
      <c r="C3144" s="26">
        <v>4</v>
      </c>
      <c r="D3144" s="26">
        <v>0</v>
      </c>
      <c r="E3144" s="170">
        <v>0</v>
      </c>
    </row>
    <row r="3145" spans="1:5" x14ac:dyDescent="0.25">
      <c r="A3145" s="169">
        <v>45627</v>
      </c>
      <c r="B3145" t="s">
        <v>144</v>
      </c>
      <c r="C3145" s="26">
        <v>1</v>
      </c>
      <c r="D3145" s="26">
        <v>0</v>
      </c>
      <c r="E3145" s="170">
        <v>1</v>
      </c>
    </row>
    <row r="3146" spans="1:5" x14ac:dyDescent="0.25">
      <c r="A3146" s="169">
        <v>45658</v>
      </c>
      <c r="B3146" t="s">
        <v>144</v>
      </c>
      <c r="C3146" s="26">
        <v>5</v>
      </c>
      <c r="D3146" s="26">
        <v>0</v>
      </c>
      <c r="E3146" s="170">
        <v>2</v>
      </c>
    </row>
    <row r="3147" spans="1:5" x14ac:dyDescent="0.25">
      <c r="A3147" s="169">
        <v>45689</v>
      </c>
      <c r="B3147" t="s">
        <v>144</v>
      </c>
      <c r="C3147" s="26">
        <v>5</v>
      </c>
      <c r="D3147" s="26">
        <v>0</v>
      </c>
      <c r="E3147" s="170">
        <v>1</v>
      </c>
    </row>
    <row r="3148" spans="1:5" x14ac:dyDescent="0.25">
      <c r="A3148" s="169">
        <v>45717</v>
      </c>
      <c r="B3148" t="s">
        <v>144</v>
      </c>
      <c r="C3148" s="26">
        <v>7</v>
      </c>
      <c r="D3148" s="26">
        <v>0</v>
      </c>
      <c r="E3148" s="170">
        <v>0</v>
      </c>
    </row>
    <row r="3149" spans="1:5" x14ac:dyDescent="0.25">
      <c r="A3149" s="169">
        <v>45748</v>
      </c>
      <c r="B3149" t="s">
        <v>144</v>
      </c>
      <c r="C3149" s="26">
        <v>1</v>
      </c>
      <c r="D3149" s="26">
        <v>0</v>
      </c>
      <c r="E3149" s="170">
        <v>0</v>
      </c>
    </row>
    <row r="3150" spans="1:5" x14ac:dyDescent="0.25">
      <c r="A3150" s="169">
        <v>45778</v>
      </c>
      <c r="B3150" t="s">
        <v>144</v>
      </c>
      <c r="C3150" s="26">
        <v>1</v>
      </c>
      <c r="D3150" s="26">
        <v>0</v>
      </c>
      <c r="E3150" s="170">
        <v>0</v>
      </c>
    </row>
    <row r="3151" spans="1:5" x14ac:dyDescent="0.25">
      <c r="A3151" s="169">
        <v>45809</v>
      </c>
      <c r="B3151" t="s">
        <v>144</v>
      </c>
      <c r="C3151" s="26">
        <v>3</v>
      </c>
      <c r="D3151" s="26">
        <v>0</v>
      </c>
      <c r="E3151" s="170">
        <v>1</v>
      </c>
    </row>
    <row r="3152" spans="1:5" x14ac:dyDescent="0.25">
      <c r="A3152" s="169">
        <v>43101</v>
      </c>
      <c r="B3152" t="s">
        <v>145</v>
      </c>
      <c r="C3152" s="26">
        <v>112</v>
      </c>
      <c r="D3152" s="26">
        <v>78</v>
      </c>
      <c r="E3152" s="170"/>
    </row>
    <row r="3153" spans="1:5" x14ac:dyDescent="0.25">
      <c r="A3153" s="169">
        <v>43132</v>
      </c>
      <c r="B3153" t="s">
        <v>145</v>
      </c>
      <c r="C3153" s="26">
        <v>5</v>
      </c>
      <c r="D3153" s="26">
        <v>6</v>
      </c>
      <c r="E3153" s="170"/>
    </row>
    <row r="3154" spans="1:5" x14ac:dyDescent="0.25">
      <c r="A3154" s="169">
        <v>43160</v>
      </c>
      <c r="B3154" t="s">
        <v>145</v>
      </c>
      <c r="C3154" s="26">
        <v>9</v>
      </c>
      <c r="D3154" s="26">
        <v>6</v>
      </c>
      <c r="E3154" s="170"/>
    </row>
    <row r="3155" spans="1:5" x14ac:dyDescent="0.25">
      <c r="A3155" s="169">
        <v>43191</v>
      </c>
      <c r="B3155" t="s">
        <v>145</v>
      </c>
      <c r="C3155" s="26">
        <v>4</v>
      </c>
      <c r="D3155" s="26">
        <v>6</v>
      </c>
      <c r="E3155" s="170"/>
    </row>
    <row r="3156" spans="1:5" x14ac:dyDescent="0.25">
      <c r="A3156" s="169">
        <v>43221</v>
      </c>
      <c r="B3156" t="s">
        <v>145</v>
      </c>
      <c r="C3156" s="26">
        <v>5</v>
      </c>
      <c r="D3156" s="26">
        <v>6</v>
      </c>
      <c r="E3156" s="170"/>
    </row>
    <row r="3157" spans="1:5" x14ac:dyDescent="0.25">
      <c r="A3157" s="169">
        <v>43252</v>
      </c>
      <c r="B3157" t="s">
        <v>145</v>
      </c>
      <c r="C3157" s="26">
        <v>2</v>
      </c>
      <c r="D3157" s="26">
        <v>6</v>
      </c>
      <c r="E3157" s="170"/>
    </row>
    <row r="3158" spans="1:5" x14ac:dyDescent="0.25">
      <c r="A3158" s="169">
        <v>43282</v>
      </c>
      <c r="B3158" t="s">
        <v>145</v>
      </c>
      <c r="C3158" s="26">
        <v>5</v>
      </c>
      <c r="D3158" s="26">
        <v>6</v>
      </c>
      <c r="E3158" s="170"/>
    </row>
    <row r="3159" spans="1:5" x14ac:dyDescent="0.25">
      <c r="A3159" s="169">
        <v>43313</v>
      </c>
      <c r="B3159" t="s">
        <v>145</v>
      </c>
      <c r="C3159" s="26">
        <v>2</v>
      </c>
      <c r="D3159" s="26">
        <v>6</v>
      </c>
      <c r="E3159" s="170"/>
    </row>
    <row r="3160" spans="1:5" x14ac:dyDescent="0.25">
      <c r="A3160" s="169">
        <v>43344</v>
      </c>
      <c r="B3160" t="s">
        <v>145</v>
      </c>
      <c r="C3160" s="26">
        <v>6</v>
      </c>
      <c r="D3160" s="26">
        <v>6</v>
      </c>
      <c r="E3160" s="170"/>
    </row>
    <row r="3161" spans="1:5" x14ac:dyDescent="0.25">
      <c r="A3161" s="169">
        <v>43374</v>
      </c>
      <c r="B3161" t="s">
        <v>145</v>
      </c>
      <c r="C3161" s="26">
        <v>9</v>
      </c>
      <c r="D3161" s="26">
        <v>6</v>
      </c>
      <c r="E3161" s="170"/>
    </row>
    <row r="3162" spans="1:5" x14ac:dyDescent="0.25">
      <c r="A3162" s="169">
        <v>43405</v>
      </c>
      <c r="B3162" t="s">
        <v>145</v>
      </c>
      <c r="C3162" s="26">
        <v>6</v>
      </c>
      <c r="D3162" s="26">
        <v>6</v>
      </c>
      <c r="E3162" s="170"/>
    </row>
    <row r="3163" spans="1:5" x14ac:dyDescent="0.25">
      <c r="A3163" s="169">
        <v>43435</v>
      </c>
      <c r="B3163" t="s">
        <v>145</v>
      </c>
      <c r="C3163" s="26">
        <v>1</v>
      </c>
      <c r="D3163" s="26">
        <v>6</v>
      </c>
      <c r="E3163" s="170"/>
    </row>
    <row r="3164" spans="1:5" x14ac:dyDescent="0.25">
      <c r="A3164" s="169">
        <v>43466</v>
      </c>
      <c r="B3164" t="s">
        <v>145</v>
      </c>
      <c r="C3164" s="26">
        <v>2</v>
      </c>
      <c r="D3164" s="26">
        <v>6</v>
      </c>
      <c r="E3164" s="170"/>
    </row>
    <row r="3165" spans="1:5" x14ac:dyDescent="0.25">
      <c r="A3165" s="169">
        <v>43497</v>
      </c>
      <c r="B3165" t="s">
        <v>145</v>
      </c>
      <c r="C3165" s="26">
        <v>3</v>
      </c>
      <c r="D3165" s="26">
        <v>6</v>
      </c>
      <c r="E3165" s="170"/>
    </row>
    <row r="3166" spans="1:5" x14ac:dyDescent="0.25">
      <c r="A3166" s="169">
        <v>43525</v>
      </c>
      <c r="B3166" t="s">
        <v>145</v>
      </c>
      <c r="C3166" s="26">
        <v>7</v>
      </c>
      <c r="D3166" s="26">
        <v>6</v>
      </c>
      <c r="E3166" s="170"/>
    </row>
    <row r="3167" spans="1:5" x14ac:dyDescent="0.25">
      <c r="A3167" s="169">
        <v>43556</v>
      </c>
      <c r="B3167" t="s">
        <v>145</v>
      </c>
      <c r="C3167" s="26">
        <v>5</v>
      </c>
      <c r="D3167" s="26">
        <v>6</v>
      </c>
      <c r="E3167" s="170"/>
    </row>
    <row r="3168" spans="1:5" x14ac:dyDescent="0.25">
      <c r="A3168" s="169">
        <v>43586</v>
      </c>
      <c r="B3168" t="s">
        <v>145</v>
      </c>
      <c r="C3168" s="26">
        <v>5</v>
      </c>
      <c r="D3168" s="26">
        <v>6</v>
      </c>
      <c r="E3168" s="170"/>
    </row>
    <row r="3169" spans="1:5" x14ac:dyDescent="0.25">
      <c r="A3169" s="169">
        <v>43617</v>
      </c>
      <c r="B3169" t="s">
        <v>145</v>
      </c>
      <c r="C3169" s="26">
        <v>3</v>
      </c>
      <c r="D3169" s="26">
        <v>6</v>
      </c>
      <c r="E3169" s="170"/>
    </row>
    <row r="3170" spans="1:5" x14ac:dyDescent="0.25">
      <c r="A3170" s="169">
        <v>43647</v>
      </c>
      <c r="B3170" t="s">
        <v>145</v>
      </c>
      <c r="C3170" s="26">
        <v>2</v>
      </c>
      <c r="D3170" s="26">
        <v>6</v>
      </c>
      <c r="E3170" s="170"/>
    </row>
    <row r="3171" spans="1:5" x14ac:dyDescent="0.25">
      <c r="A3171" s="169">
        <v>43678</v>
      </c>
      <c r="B3171" t="s">
        <v>145</v>
      </c>
      <c r="C3171" s="26">
        <v>3</v>
      </c>
      <c r="D3171" s="26">
        <v>6</v>
      </c>
      <c r="E3171" s="170"/>
    </row>
    <row r="3172" spans="1:5" x14ac:dyDescent="0.25">
      <c r="A3172" s="169">
        <v>43709</v>
      </c>
      <c r="B3172" t="s">
        <v>145</v>
      </c>
      <c r="C3172" s="26">
        <f>5-1</f>
        <v>4</v>
      </c>
      <c r="D3172" s="26">
        <v>6</v>
      </c>
      <c r="E3172" s="170"/>
    </row>
    <row r="3173" spans="1:5" x14ac:dyDescent="0.25">
      <c r="A3173" s="169">
        <v>43739</v>
      </c>
      <c r="B3173" t="s">
        <v>145</v>
      </c>
      <c r="C3173" s="26">
        <v>4</v>
      </c>
      <c r="D3173" s="26">
        <v>6</v>
      </c>
      <c r="E3173" s="170"/>
    </row>
    <row r="3174" spans="1:5" x14ac:dyDescent="0.25">
      <c r="A3174" s="169">
        <v>43770</v>
      </c>
      <c r="B3174" t="s">
        <v>145</v>
      </c>
      <c r="C3174" s="26">
        <v>6</v>
      </c>
      <c r="D3174" s="26">
        <v>6</v>
      </c>
      <c r="E3174" s="170"/>
    </row>
    <row r="3175" spans="1:5" x14ac:dyDescent="0.25">
      <c r="A3175" s="169">
        <v>43800</v>
      </c>
      <c r="B3175" t="s">
        <v>145</v>
      </c>
      <c r="C3175" s="26">
        <v>0</v>
      </c>
      <c r="D3175" s="26">
        <v>6</v>
      </c>
      <c r="E3175" s="170"/>
    </row>
    <row r="3176" spans="1:5" x14ac:dyDescent="0.25">
      <c r="A3176" s="169">
        <v>43831</v>
      </c>
      <c r="B3176" t="s">
        <v>145</v>
      </c>
      <c r="C3176" s="26">
        <f>2-1</f>
        <v>1</v>
      </c>
      <c r="D3176" s="26">
        <v>6</v>
      </c>
      <c r="E3176" s="170">
        <v>1</v>
      </c>
    </row>
    <row r="3177" spans="1:5" x14ac:dyDescent="0.25">
      <c r="A3177" s="169">
        <v>43862</v>
      </c>
      <c r="B3177" t="s">
        <v>145</v>
      </c>
      <c r="C3177" s="26">
        <v>1</v>
      </c>
      <c r="D3177" s="26">
        <v>6</v>
      </c>
      <c r="E3177" s="170"/>
    </row>
    <row r="3178" spans="1:5" x14ac:dyDescent="0.25">
      <c r="A3178" s="169">
        <v>43891</v>
      </c>
      <c r="B3178" t="s">
        <v>145</v>
      </c>
      <c r="C3178" s="26">
        <v>0</v>
      </c>
      <c r="D3178" s="26">
        <v>6</v>
      </c>
      <c r="E3178" s="170"/>
    </row>
    <row r="3179" spans="1:5" x14ac:dyDescent="0.25">
      <c r="A3179" s="169">
        <v>43922</v>
      </c>
      <c r="B3179" t="s">
        <v>145</v>
      </c>
      <c r="C3179" s="26">
        <v>1</v>
      </c>
      <c r="D3179" s="26">
        <v>6</v>
      </c>
      <c r="E3179" s="170"/>
    </row>
    <row r="3180" spans="1:5" x14ac:dyDescent="0.25">
      <c r="A3180" s="169">
        <v>43952</v>
      </c>
      <c r="B3180" t="s">
        <v>145</v>
      </c>
      <c r="C3180" s="26">
        <v>-3</v>
      </c>
      <c r="D3180" s="26">
        <v>0</v>
      </c>
      <c r="E3180" s="170">
        <v>4</v>
      </c>
    </row>
    <row r="3181" spans="1:5" x14ac:dyDescent="0.25">
      <c r="A3181" s="169">
        <v>43983</v>
      </c>
      <c r="B3181" t="s">
        <v>145</v>
      </c>
      <c r="C3181" s="26">
        <v>5</v>
      </c>
      <c r="D3181" s="26">
        <v>0</v>
      </c>
      <c r="E3181" s="170">
        <v>1</v>
      </c>
    </row>
    <row r="3182" spans="1:5" x14ac:dyDescent="0.25">
      <c r="A3182" s="169">
        <v>44013</v>
      </c>
      <c r="B3182" t="s">
        <v>145</v>
      </c>
      <c r="C3182" s="26">
        <v>6</v>
      </c>
      <c r="D3182" s="26">
        <v>0</v>
      </c>
      <c r="E3182" s="170">
        <v>0</v>
      </c>
    </row>
    <row r="3183" spans="1:5" x14ac:dyDescent="0.25">
      <c r="A3183" s="169">
        <v>44044</v>
      </c>
      <c r="B3183" t="s">
        <v>145</v>
      </c>
      <c r="C3183" s="26">
        <v>1</v>
      </c>
      <c r="D3183" s="26">
        <v>0</v>
      </c>
      <c r="E3183" s="170">
        <v>0</v>
      </c>
    </row>
    <row r="3184" spans="1:5" x14ac:dyDescent="0.25">
      <c r="A3184" s="169">
        <v>44075</v>
      </c>
      <c r="B3184" t="s">
        <v>145</v>
      </c>
      <c r="C3184" s="26">
        <v>4</v>
      </c>
      <c r="D3184" s="26">
        <v>0</v>
      </c>
      <c r="E3184" s="170">
        <v>2</v>
      </c>
    </row>
    <row r="3185" spans="1:5" x14ac:dyDescent="0.25">
      <c r="A3185" s="169">
        <v>44105</v>
      </c>
      <c r="B3185" t="s">
        <v>145</v>
      </c>
      <c r="C3185" s="26">
        <v>5</v>
      </c>
      <c r="D3185" s="26">
        <v>0</v>
      </c>
      <c r="E3185" s="170">
        <v>1</v>
      </c>
    </row>
    <row r="3186" spans="1:5" x14ac:dyDescent="0.25">
      <c r="A3186" s="169">
        <v>44136</v>
      </c>
      <c r="B3186" t="s">
        <v>145</v>
      </c>
      <c r="C3186" s="26">
        <v>2</v>
      </c>
      <c r="D3186" s="26">
        <v>0</v>
      </c>
      <c r="E3186" s="170">
        <v>0</v>
      </c>
    </row>
    <row r="3187" spans="1:5" x14ac:dyDescent="0.25">
      <c r="A3187" s="169">
        <v>44166</v>
      </c>
      <c r="B3187" t="s">
        <v>145</v>
      </c>
      <c r="C3187" s="26">
        <v>6</v>
      </c>
      <c r="D3187" s="26">
        <v>0</v>
      </c>
      <c r="E3187" s="170">
        <v>0</v>
      </c>
    </row>
    <row r="3188" spans="1:5" x14ac:dyDescent="0.25">
      <c r="A3188" s="169">
        <v>44197</v>
      </c>
      <c r="B3188" t="s">
        <v>145</v>
      </c>
      <c r="C3188" s="26">
        <v>0</v>
      </c>
      <c r="D3188" s="26">
        <v>0</v>
      </c>
      <c r="E3188" s="170">
        <v>0</v>
      </c>
    </row>
    <row r="3189" spans="1:5" x14ac:dyDescent="0.25">
      <c r="A3189" s="169">
        <v>44228</v>
      </c>
      <c r="B3189" t="s">
        <v>145</v>
      </c>
      <c r="C3189" s="26">
        <v>1</v>
      </c>
      <c r="D3189" s="26">
        <v>0</v>
      </c>
      <c r="E3189" s="170">
        <v>0</v>
      </c>
    </row>
    <row r="3190" spans="1:5" x14ac:dyDescent="0.25">
      <c r="A3190" s="169">
        <v>44256</v>
      </c>
      <c r="B3190" t="s">
        <v>145</v>
      </c>
      <c r="C3190" s="26">
        <v>1</v>
      </c>
      <c r="D3190" s="26">
        <v>0</v>
      </c>
      <c r="E3190" s="170">
        <v>1</v>
      </c>
    </row>
    <row r="3191" spans="1:5" x14ac:dyDescent="0.25">
      <c r="A3191" s="169">
        <v>44287</v>
      </c>
      <c r="B3191" t="s">
        <v>145</v>
      </c>
      <c r="C3191" s="26">
        <v>0</v>
      </c>
      <c r="D3191" s="26">
        <v>0</v>
      </c>
      <c r="E3191" s="170">
        <v>0</v>
      </c>
    </row>
    <row r="3192" spans="1:5" x14ac:dyDescent="0.25">
      <c r="A3192" s="169">
        <v>44317</v>
      </c>
      <c r="B3192" t="s">
        <v>145</v>
      </c>
      <c r="C3192" s="26">
        <v>2</v>
      </c>
      <c r="D3192" s="26">
        <v>0</v>
      </c>
      <c r="E3192" s="170">
        <v>1</v>
      </c>
    </row>
    <row r="3193" spans="1:5" x14ac:dyDescent="0.25">
      <c r="A3193" s="169">
        <v>44348</v>
      </c>
      <c r="B3193" t="s">
        <v>145</v>
      </c>
      <c r="C3193" s="26"/>
      <c r="D3193" s="26"/>
      <c r="E3193" s="170"/>
    </row>
    <row r="3194" spans="1:5" x14ac:dyDescent="0.25">
      <c r="A3194" s="169">
        <v>44378</v>
      </c>
      <c r="B3194" t="s">
        <v>145</v>
      </c>
      <c r="C3194" s="26"/>
      <c r="D3194" s="26"/>
      <c r="E3194" s="170"/>
    </row>
    <row r="3195" spans="1:5" x14ac:dyDescent="0.25">
      <c r="A3195" s="169">
        <v>44409</v>
      </c>
      <c r="B3195" t="s">
        <v>145</v>
      </c>
      <c r="C3195" s="26"/>
      <c r="D3195" s="26"/>
      <c r="E3195" s="170"/>
    </row>
    <row r="3196" spans="1:5" x14ac:dyDescent="0.25">
      <c r="A3196" s="169">
        <v>44440</v>
      </c>
      <c r="B3196" t="s">
        <v>145</v>
      </c>
      <c r="C3196" s="26"/>
      <c r="D3196" s="26"/>
      <c r="E3196" s="170"/>
    </row>
    <row r="3197" spans="1:5" x14ac:dyDescent="0.25">
      <c r="A3197" s="169">
        <v>44470</v>
      </c>
      <c r="B3197" t="s">
        <v>145</v>
      </c>
      <c r="C3197" s="26"/>
      <c r="D3197" s="26"/>
      <c r="E3197" s="170"/>
    </row>
    <row r="3198" spans="1:5" x14ac:dyDescent="0.25">
      <c r="A3198" s="169">
        <v>44501</v>
      </c>
      <c r="B3198" t="s">
        <v>145</v>
      </c>
      <c r="C3198" s="26"/>
      <c r="D3198" s="26"/>
      <c r="E3198" s="170"/>
    </row>
    <row r="3199" spans="1:5" x14ac:dyDescent="0.25">
      <c r="A3199" s="169">
        <v>44531</v>
      </c>
      <c r="B3199" t="s">
        <v>145</v>
      </c>
      <c r="C3199" s="26"/>
      <c r="D3199" s="26"/>
      <c r="E3199" s="170"/>
    </row>
    <row r="3200" spans="1:5" x14ac:dyDescent="0.25">
      <c r="A3200" s="169">
        <v>44562</v>
      </c>
      <c r="B3200" t="s">
        <v>145</v>
      </c>
      <c r="C3200" s="26"/>
      <c r="D3200" s="26"/>
      <c r="E3200" s="170"/>
    </row>
    <row r="3201" spans="1:5" x14ac:dyDescent="0.25">
      <c r="A3201" s="169">
        <v>44593</v>
      </c>
      <c r="B3201" t="s">
        <v>145</v>
      </c>
      <c r="C3201" s="26"/>
      <c r="D3201" s="26"/>
      <c r="E3201" s="170"/>
    </row>
    <row r="3202" spans="1:5" x14ac:dyDescent="0.25">
      <c r="A3202" s="169">
        <v>44621</v>
      </c>
      <c r="B3202" t="s">
        <v>145</v>
      </c>
      <c r="C3202" s="26"/>
      <c r="D3202" s="26"/>
      <c r="E3202" s="170"/>
    </row>
    <row r="3203" spans="1:5" x14ac:dyDescent="0.25">
      <c r="A3203" s="169">
        <v>44652</v>
      </c>
      <c r="B3203" t="s">
        <v>145</v>
      </c>
      <c r="C3203" s="26"/>
      <c r="D3203" s="26"/>
      <c r="E3203" s="170"/>
    </row>
    <row r="3204" spans="1:5" x14ac:dyDescent="0.25">
      <c r="A3204" s="169">
        <v>44682</v>
      </c>
      <c r="B3204" t="s">
        <v>145</v>
      </c>
      <c r="C3204" s="26"/>
      <c r="D3204" s="26"/>
      <c r="E3204" s="170"/>
    </row>
    <row r="3205" spans="1:5" x14ac:dyDescent="0.25">
      <c r="A3205" s="169">
        <v>44713</v>
      </c>
      <c r="B3205" t="s">
        <v>145</v>
      </c>
      <c r="C3205" s="26"/>
      <c r="D3205" s="26"/>
      <c r="E3205" s="170"/>
    </row>
    <row r="3206" spans="1:5" x14ac:dyDescent="0.25">
      <c r="A3206" s="169">
        <v>44743</v>
      </c>
      <c r="B3206" t="s">
        <v>145</v>
      </c>
      <c r="C3206" s="26"/>
      <c r="D3206" s="26"/>
      <c r="E3206" s="170"/>
    </row>
    <row r="3207" spans="1:5" x14ac:dyDescent="0.25">
      <c r="A3207" s="169">
        <v>44774</v>
      </c>
      <c r="B3207" t="s">
        <v>145</v>
      </c>
      <c r="C3207" s="26"/>
      <c r="D3207" s="26"/>
      <c r="E3207" s="170"/>
    </row>
    <row r="3208" spans="1:5" x14ac:dyDescent="0.25">
      <c r="A3208" s="169">
        <v>44805</v>
      </c>
      <c r="B3208" t="s">
        <v>145</v>
      </c>
      <c r="C3208" s="26"/>
      <c r="D3208" s="26"/>
      <c r="E3208" s="170"/>
    </row>
    <row r="3209" spans="1:5" x14ac:dyDescent="0.25">
      <c r="A3209" s="169">
        <v>44835</v>
      </c>
      <c r="B3209" t="s">
        <v>145</v>
      </c>
      <c r="C3209" s="26"/>
      <c r="D3209" s="26"/>
      <c r="E3209" s="170"/>
    </row>
    <row r="3210" spans="1:5" x14ac:dyDescent="0.25">
      <c r="A3210" s="169">
        <v>44866</v>
      </c>
      <c r="B3210" t="s">
        <v>145</v>
      </c>
      <c r="C3210" s="26"/>
      <c r="D3210" s="26"/>
      <c r="E3210" s="170"/>
    </row>
    <row r="3211" spans="1:5" x14ac:dyDescent="0.25">
      <c r="A3211" s="169">
        <v>44896</v>
      </c>
      <c r="B3211" t="s">
        <v>145</v>
      </c>
      <c r="C3211" s="26"/>
      <c r="D3211" s="26"/>
      <c r="E3211" s="170"/>
    </row>
    <row r="3212" spans="1:5" x14ac:dyDescent="0.25">
      <c r="A3212" s="169">
        <v>44927</v>
      </c>
      <c r="B3212" t="s">
        <v>145</v>
      </c>
      <c r="C3212" s="26"/>
      <c r="D3212" s="26"/>
      <c r="E3212" s="170"/>
    </row>
    <row r="3213" spans="1:5" x14ac:dyDescent="0.25">
      <c r="A3213" s="169">
        <v>44958</v>
      </c>
      <c r="B3213" t="s">
        <v>145</v>
      </c>
      <c r="C3213" s="26"/>
      <c r="D3213" s="26"/>
      <c r="E3213" s="170"/>
    </row>
    <row r="3214" spans="1:5" x14ac:dyDescent="0.25">
      <c r="A3214" s="169">
        <v>44986</v>
      </c>
      <c r="B3214" t="s">
        <v>145</v>
      </c>
      <c r="C3214" s="26"/>
      <c r="D3214" s="26"/>
      <c r="E3214" s="170"/>
    </row>
    <row r="3215" spans="1:5" x14ac:dyDescent="0.25">
      <c r="A3215" s="169">
        <v>45017</v>
      </c>
      <c r="B3215" t="s">
        <v>145</v>
      </c>
      <c r="C3215" s="26"/>
      <c r="D3215" s="26"/>
      <c r="E3215" s="170"/>
    </row>
    <row r="3216" spans="1:5" x14ac:dyDescent="0.25">
      <c r="A3216" s="169">
        <v>45047</v>
      </c>
      <c r="B3216" t="s">
        <v>145</v>
      </c>
      <c r="C3216" s="26"/>
      <c r="D3216" s="26"/>
      <c r="E3216" s="170"/>
    </row>
    <row r="3217" spans="1:5" x14ac:dyDescent="0.25">
      <c r="A3217" s="169">
        <v>45078</v>
      </c>
      <c r="B3217" t="s">
        <v>145</v>
      </c>
      <c r="C3217" s="26"/>
      <c r="D3217" s="26"/>
      <c r="E3217" s="170"/>
    </row>
    <row r="3218" spans="1:5" x14ac:dyDescent="0.25">
      <c r="A3218" s="169">
        <v>45108</v>
      </c>
      <c r="B3218" t="s">
        <v>145</v>
      </c>
      <c r="C3218" s="26"/>
      <c r="D3218" s="26"/>
      <c r="E3218" s="170"/>
    </row>
    <row r="3219" spans="1:5" x14ac:dyDescent="0.25">
      <c r="A3219" s="169">
        <v>45139</v>
      </c>
      <c r="B3219" t="s">
        <v>145</v>
      </c>
      <c r="C3219" s="26"/>
      <c r="D3219" s="26"/>
      <c r="E3219" s="170"/>
    </row>
    <row r="3220" spans="1:5" x14ac:dyDescent="0.25">
      <c r="A3220" s="169">
        <v>45170</v>
      </c>
      <c r="B3220" t="s">
        <v>145</v>
      </c>
      <c r="C3220" s="26"/>
      <c r="D3220" s="26"/>
      <c r="E3220" s="170"/>
    </row>
    <row r="3221" spans="1:5" x14ac:dyDescent="0.25">
      <c r="A3221" s="169">
        <v>45200</v>
      </c>
      <c r="B3221" t="s">
        <v>145</v>
      </c>
      <c r="C3221" s="26"/>
      <c r="D3221" s="26"/>
      <c r="E3221" s="170"/>
    </row>
    <row r="3222" spans="1:5" x14ac:dyDescent="0.25">
      <c r="A3222" s="169">
        <v>45231</v>
      </c>
      <c r="B3222" t="s">
        <v>145</v>
      </c>
      <c r="C3222" s="26"/>
      <c r="D3222" s="26"/>
      <c r="E3222" s="170"/>
    </row>
    <row r="3223" spans="1:5" x14ac:dyDescent="0.25">
      <c r="A3223" s="169">
        <v>45261</v>
      </c>
      <c r="B3223" t="s">
        <v>145</v>
      </c>
      <c r="C3223" s="26"/>
      <c r="D3223" s="26"/>
      <c r="E3223" s="170"/>
    </row>
    <row r="3224" spans="1:5" x14ac:dyDescent="0.25">
      <c r="A3224" s="169">
        <v>45292</v>
      </c>
      <c r="B3224" t="s">
        <v>145</v>
      </c>
      <c r="C3224" s="26"/>
      <c r="D3224" s="26"/>
      <c r="E3224" s="170"/>
    </row>
    <row r="3225" spans="1:5" x14ac:dyDescent="0.25">
      <c r="A3225" s="169">
        <v>45323</v>
      </c>
      <c r="B3225" t="s">
        <v>145</v>
      </c>
      <c r="C3225" s="26"/>
      <c r="D3225" s="26"/>
      <c r="E3225" s="170"/>
    </row>
    <row r="3226" spans="1:5" x14ac:dyDescent="0.25">
      <c r="A3226" s="169">
        <v>45352</v>
      </c>
      <c r="B3226" t="s">
        <v>145</v>
      </c>
      <c r="C3226" s="26"/>
      <c r="D3226" s="26"/>
      <c r="E3226" s="170"/>
    </row>
    <row r="3227" spans="1:5" x14ac:dyDescent="0.25">
      <c r="A3227" s="169">
        <v>45383</v>
      </c>
      <c r="B3227" t="s">
        <v>145</v>
      </c>
      <c r="C3227" s="26"/>
      <c r="D3227" s="26"/>
      <c r="E3227" s="170"/>
    </row>
    <row r="3228" spans="1:5" x14ac:dyDescent="0.25">
      <c r="A3228" s="169">
        <v>45413</v>
      </c>
      <c r="B3228" t="s">
        <v>145</v>
      </c>
      <c r="C3228" s="26"/>
      <c r="D3228" s="26"/>
      <c r="E3228" s="170"/>
    </row>
    <row r="3229" spans="1:5" x14ac:dyDescent="0.25">
      <c r="A3229" s="169">
        <v>45444</v>
      </c>
      <c r="B3229" t="s">
        <v>145</v>
      </c>
      <c r="C3229" s="26"/>
      <c r="D3229" s="26"/>
      <c r="E3229" s="170"/>
    </row>
    <row r="3230" spans="1:5" x14ac:dyDescent="0.25">
      <c r="A3230" s="169">
        <v>45474</v>
      </c>
      <c r="B3230" t="s">
        <v>145</v>
      </c>
      <c r="C3230" s="26"/>
      <c r="D3230" s="26"/>
      <c r="E3230" s="170"/>
    </row>
    <row r="3231" spans="1:5" x14ac:dyDescent="0.25">
      <c r="A3231" s="169">
        <v>45505</v>
      </c>
      <c r="B3231" t="s">
        <v>145</v>
      </c>
      <c r="C3231" s="26"/>
      <c r="D3231" s="26"/>
      <c r="E3231" s="170"/>
    </row>
    <row r="3232" spans="1:5" x14ac:dyDescent="0.25">
      <c r="A3232" s="169">
        <v>45536</v>
      </c>
      <c r="B3232" t="s">
        <v>145</v>
      </c>
      <c r="C3232" s="26"/>
      <c r="D3232" s="26"/>
      <c r="E3232" s="170"/>
    </row>
    <row r="3233" spans="1:5" x14ac:dyDescent="0.25">
      <c r="A3233" s="169">
        <v>45566</v>
      </c>
      <c r="B3233" t="s">
        <v>145</v>
      </c>
      <c r="C3233" s="26"/>
      <c r="D3233" s="26"/>
      <c r="E3233" s="170"/>
    </row>
    <row r="3234" spans="1:5" x14ac:dyDescent="0.25">
      <c r="A3234" s="169">
        <v>45597</v>
      </c>
      <c r="B3234" t="s">
        <v>145</v>
      </c>
      <c r="C3234" s="26"/>
      <c r="D3234" s="26"/>
      <c r="E3234" s="170"/>
    </row>
    <row r="3235" spans="1:5" x14ac:dyDescent="0.25">
      <c r="A3235" s="169">
        <v>45627</v>
      </c>
      <c r="B3235" t="s">
        <v>145</v>
      </c>
      <c r="C3235" s="26"/>
      <c r="D3235" s="26"/>
      <c r="E3235" s="170"/>
    </row>
    <row r="3236" spans="1:5" x14ac:dyDescent="0.25">
      <c r="A3236" s="169">
        <v>45658</v>
      </c>
      <c r="B3236" t="s">
        <v>145</v>
      </c>
      <c r="C3236" s="26"/>
      <c r="D3236" s="26"/>
      <c r="E3236" s="170"/>
    </row>
    <row r="3237" spans="1:5" x14ac:dyDescent="0.25">
      <c r="A3237" s="169">
        <v>45689</v>
      </c>
      <c r="B3237" t="s">
        <v>145</v>
      </c>
      <c r="C3237" s="26"/>
      <c r="D3237" s="26"/>
      <c r="E3237" s="170"/>
    </row>
    <row r="3238" spans="1:5" x14ac:dyDescent="0.25">
      <c r="A3238" s="169">
        <v>45717</v>
      </c>
      <c r="B3238" t="s">
        <v>145</v>
      </c>
      <c r="C3238" s="26"/>
      <c r="D3238" s="26"/>
      <c r="E3238" s="170"/>
    </row>
    <row r="3239" spans="1:5" x14ac:dyDescent="0.25">
      <c r="A3239" s="169">
        <v>45748</v>
      </c>
      <c r="B3239" t="s">
        <v>145</v>
      </c>
      <c r="C3239" s="26"/>
      <c r="D3239" s="26"/>
      <c r="E3239" s="170"/>
    </row>
    <row r="3240" spans="1:5" x14ac:dyDescent="0.25">
      <c r="A3240" s="169">
        <v>45778</v>
      </c>
      <c r="B3240" t="s">
        <v>145</v>
      </c>
      <c r="C3240" s="26"/>
      <c r="D3240" s="26"/>
      <c r="E3240" s="170"/>
    </row>
    <row r="3241" spans="1:5" x14ac:dyDescent="0.25">
      <c r="A3241" s="169">
        <v>45809</v>
      </c>
      <c r="B3241" t="s">
        <v>145</v>
      </c>
      <c r="C3241" s="26"/>
      <c r="D3241" s="26"/>
      <c r="E3241" s="170"/>
    </row>
    <row r="3242" spans="1:5" x14ac:dyDescent="0.25">
      <c r="A3242" s="169">
        <v>43101</v>
      </c>
      <c r="B3242" t="s">
        <v>146</v>
      </c>
      <c r="C3242" s="26">
        <v>122</v>
      </c>
      <c r="D3242" s="26">
        <v>99</v>
      </c>
      <c r="E3242" s="170"/>
    </row>
    <row r="3243" spans="1:5" x14ac:dyDescent="0.25">
      <c r="A3243" s="169">
        <v>43132</v>
      </c>
      <c r="B3243" t="s">
        <v>146</v>
      </c>
      <c r="C3243" s="26">
        <v>1</v>
      </c>
      <c r="D3243" s="26">
        <v>3</v>
      </c>
      <c r="E3243" s="170"/>
    </row>
    <row r="3244" spans="1:5" x14ac:dyDescent="0.25">
      <c r="A3244" s="169">
        <v>43160</v>
      </c>
      <c r="B3244" t="s">
        <v>146</v>
      </c>
      <c r="C3244" s="26">
        <v>4</v>
      </c>
      <c r="D3244" s="26">
        <v>3</v>
      </c>
      <c r="E3244" s="170"/>
    </row>
    <row r="3245" spans="1:5" x14ac:dyDescent="0.25">
      <c r="A3245" s="169">
        <v>43191</v>
      </c>
      <c r="B3245" t="s">
        <v>146</v>
      </c>
      <c r="C3245" s="26">
        <v>3</v>
      </c>
      <c r="D3245" s="26">
        <v>3</v>
      </c>
      <c r="E3245" s="170"/>
    </row>
    <row r="3246" spans="1:5" x14ac:dyDescent="0.25">
      <c r="A3246" s="169">
        <v>43221</v>
      </c>
      <c r="B3246" t="s">
        <v>146</v>
      </c>
      <c r="C3246" s="26">
        <v>3</v>
      </c>
      <c r="D3246" s="26">
        <v>3</v>
      </c>
      <c r="E3246" s="170"/>
    </row>
    <row r="3247" spans="1:5" x14ac:dyDescent="0.25">
      <c r="A3247" s="169">
        <v>43252</v>
      </c>
      <c r="B3247" t="s">
        <v>146</v>
      </c>
      <c r="C3247" s="26">
        <v>3</v>
      </c>
      <c r="D3247" s="26">
        <v>3</v>
      </c>
      <c r="E3247" s="170"/>
    </row>
    <row r="3248" spans="1:5" x14ac:dyDescent="0.25">
      <c r="A3248" s="169">
        <v>43282</v>
      </c>
      <c r="B3248" t="s">
        <v>146</v>
      </c>
      <c r="C3248" s="26">
        <v>3</v>
      </c>
      <c r="D3248" s="26">
        <v>3</v>
      </c>
      <c r="E3248" s="170"/>
    </row>
    <row r="3249" spans="1:5" x14ac:dyDescent="0.25">
      <c r="A3249" s="169">
        <v>43313</v>
      </c>
      <c r="B3249" t="s">
        <v>146</v>
      </c>
      <c r="C3249" s="26">
        <v>9</v>
      </c>
      <c r="D3249" s="26">
        <v>3</v>
      </c>
      <c r="E3249" s="170"/>
    </row>
    <row r="3250" spans="1:5" x14ac:dyDescent="0.25">
      <c r="A3250" s="169">
        <v>43344</v>
      </c>
      <c r="B3250" t="s">
        <v>146</v>
      </c>
      <c r="C3250" s="26">
        <v>9</v>
      </c>
      <c r="D3250" s="26">
        <v>3</v>
      </c>
      <c r="E3250" s="170"/>
    </row>
    <row r="3251" spans="1:5" x14ac:dyDescent="0.25">
      <c r="A3251" s="169">
        <v>43374</v>
      </c>
      <c r="B3251" t="s">
        <v>146</v>
      </c>
      <c r="C3251" s="26">
        <v>1</v>
      </c>
      <c r="D3251" s="26">
        <v>3</v>
      </c>
      <c r="E3251" s="170"/>
    </row>
    <row r="3252" spans="1:5" x14ac:dyDescent="0.25">
      <c r="A3252" s="169">
        <v>43405</v>
      </c>
      <c r="B3252" t="s">
        <v>146</v>
      </c>
      <c r="C3252" s="26">
        <v>1</v>
      </c>
      <c r="D3252" s="26">
        <v>3</v>
      </c>
      <c r="E3252" s="170"/>
    </row>
    <row r="3253" spans="1:5" x14ac:dyDescent="0.25">
      <c r="A3253" s="169">
        <v>43435</v>
      </c>
      <c r="B3253" t="s">
        <v>146</v>
      </c>
      <c r="C3253" s="26">
        <v>4</v>
      </c>
      <c r="D3253" s="26">
        <v>3</v>
      </c>
      <c r="E3253" s="170"/>
    </row>
    <row r="3254" spans="1:5" x14ac:dyDescent="0.25">
      <c r="A3254" s="169">
        <v>43466</v>
      </c>
      <c r="B3254" t="s">
        <v>146</v>
      </c>
      <c r="C3254" s="26">
        <v>5</v>
      </c>
      <c r="D3254" s="26">
        <v>3</v>
      </c>
      <c r="E3254" s="170"/>
    </row>
    <row r="3255" spans="1:5" x14ac:dyDescent="0.25">
      <c r="A3255" s="169">
        <v>43497</v>
      </c>
      <c r="B3255" t="s">
        <v>146</v>
      </c>
      <c r="C3255" s="26">
        <v>4</v>
      </c>
      <c r="D3255" s="26">
        <v>3</v>
      </c>
      <c r="E3255" s="170"/>
    </row>
    <row r="3256" spans="1:5" x14ac:dyDescent="0.25">
      <c r="A3256" s="169">
        <v>43525</v>
      </c>
      <c r="B3256" t="s">
        <v>146</v>
      </c>
      <c r="C3256" s="26">
        <v>5</v>
      </c>
      <c r="D3256" s="26">
        <v>3</v>
      </c>
      <c r="E3256" s="170"/>
    </row>
    <row r="3257" spans="1:5" x14ac:dyDescent="0.25">
      <c r="A3257" s="169">
        <v>43556</v>
      </c>
      <c r="B3257" t="s">
        <v>146</v>
      </c>
      <c r="C3257" s="26">
        <v>2</v>
      </c>
      <c r="D3257" s="26">
        <v>3</v>
      </c>
      <c r="E3257" s="170"/>
    </row>
    <row r="3258" spans="1:5" x14ac:dyDescent="0.25">
      <c r="A3258" s="169">
        <v>43586</v>
      </c>
      <c r="B3258" t="s">
        <v>146</v>
      </c>
      <c r="C3258" s="26">
        <v>1</v>
      </c>
      <c r="D3258" s="26">
        <v>3</v>
      </c>
      <c r="E3258" s="170"/>
    </row>
    <row r="3259" spans="1:5" x14ac:dyDescent="0.25">
      <c r="A3259" s="169">
        <v>43617</v>
      </c>
      <c r="B3259" t="s">
        <v>146</v>
      </c>
      <c r="C3259" s="26">
        <v>2</v>
      </c>
      <c r="D3259" s="26">
        <v>3</v>
      </c>
      <c r="E3259" s="170"/>
    </row>
    <row r="3260" spans="1:5" x14ac:dyDescent="0.25">
      <c r="A3260" s="169">
        <v>43647</v>
      </c>
      <c r="B3260" t="s">
        <v>146</v>
      </c>
      <c r="C3260" s="26">
        <v>2</v>
      </c>
      <c r="D3260" s="26">
        <v>3</v>
      </c>
      <c r="E3260" s="170"/>
    </row>
    <row r="3261" spans="1:5" x14ac:dyDescent="0.25">
      <c r="A3261" s="169">
        <v>43678</v>
      </c>
      <c r="B3261" t="s">
        <v>146</v>
      </c>
      <c r="C3261" s="26">
        <v>2</v>
      </c>
      <c r="D3261" s="26">
        <v>3</v>
      </c>
      <c r="E3261" s="170"/>
    </row>
    <row r="3262" spans="1:5" x14ac:dyDescent="0.25">
      <c r="A3262" s="169">
        <v>43709</v>
      </c>
      <c r="B3262" t="s">
        <v>146</v>
      </c>
      <c r="C3262" s="26">
        <v>1</v>
      </c>
      <c r="D3262" s="26">
        <v>3</v>
      </c>
      <c r="E3262" s="170"/>
    </row>
    <row r="3263" spans="1:5" x14ac:dyDescent="0.25">
      <c r="A3263" s="169">
        <v>43739</v>
      </c>
      <c r="B3263" t="s">
        <v>146</v>
      </c>
      <c r="C3263" s="26">
        <v>0</v>
      </c>
      <c r="D3263" s="26">
        <v>3</v>
      </c>
      <c r="E3263" s="170"/>
    </row>
    <row r="3264" spans="1:5" x14ac:dyDescent="0.25">
      <c r="A3264" s="169">
        <v>43770</v>
      </c>
      <c r="B3264" t="s">
        <v>146</v>
      </c>
      <c r="C3264" s="26">
        <v>0</v>
      </c>
      <c r="D3264" s="26">
        <v>3</v>
      </c>
      <c r="E3264" s="170"/>
    </row>
    <row r="3265" spans="1:5" x14ac:dyDescent="0.25">
      <c r="A3265" s="169">
        <v>43800</v>
      </c>
      <c r="B3265" t="s">
        <v>146</v>
      </c>
      <c r="C3265" s="26">
        <v>0</v>
      </c>
      <c r="D3265" s="26">
        <v>3</v>
      </c>
      <c r="E3265" s="170"/>
    </row>
    <row r="3266" spans="1:5" x14ac:dyDescent="0.25">
      <c r="A3266" s="169">
        <v>43831</v>
      </c>
      <c r="B3266" t="s">
        <v>146</v>
      </c>
      <c r="C3266" s="26">
        <v>0</v>
      </c>
      <c r="D3266" s="26">
        <v>3</v>
      </c>
      <c r="E3266" s="170"/>
    </row>
    <row r="3267" spans="1:5" x14ac:dyDescent="0.25">
      <c r="A3267" s="169">
        <v>43862</v>
      </c>
      <c r="B3267" t="s">
        <v>146</v>
      </c>
      <c r="C3267" s="26">
        <v>0</v>
      </c>
      <c r="D3267" s="26">
        <v>3</v>
      </c>
      <c r="E3267" s="170"/>
    </row>
    <row r="3268" spans="1:5" x14ac:dyDescent="0.25">
      <c r="A3268" s="169">
        <v>43891</v>
      </c>
      <c r="B3268" t="s">
        <v>146</v>
      </c>
      <c r="C3268" s="26">
        <v>1</v>
      </c>
      <c r="D3268" s="26">
        <v>3</v>
      </c>
      <c r="E3268" s="170"/>
    </row>
    <row r="3269" spans="1:5" x14ac:dyDescent="0.25">
      <c r="A3269" s="169">
        <v>43922</v>
      </c>
      <c r="B3269" t="s">
        <v>146</v>
      </c>
      <c r="C3269" s="26">
        <v>0</v>
      </c>
      <c r="D3269" s="26">
        <v>3</v>
      </c>
      <c r="E3269" s="170"/>
    </row>
    <row r="3270" spans="1:5" x14ac:dyDescent="0.25">
      <c r="A3270" s="169">
        <v>43952</v>
      </c>
      <c r="B3270" t="s">
        <v>146</v>
      </c>
      <c r="C3270" s="26">
        <v>0</v>
      </c>
      <c r="D3270" s="26">
        <v>3</v>
      </c>
      <c r="E3270" s="170"/>
    </row>
    <row r="3271" spans="1:5" x14ac:dyDescent="0.25">
      <c r="A3271" s="169">
        <v>43983</v>
      </c>
      <c r="B3271" t="s">
        <v>146</v>
      </c>
      <c r="C3271" s="26">
        <v>0</v>
      </c>
      <c r="D3271" s="26">
        <v>3</v>
      </c>
      <c r="E3271" s="170"/>
    </row>
    <row r="3272" spans="1:5" x14ac:dyDescent="0.25">
      <c r="A3272" s="169">
        <v>44013</v>
      </c>
      <c r="B3272" t="s">
        <v>146</v>
      </c>
      <c r="C3272" s="26">
        <v>0</v>
      </c>
      <c r="D3272" s="26">
        <v>3</v>
      </c>
      <c r="E3272" s="170"/>
    </row>
    <row r="3273" spans="1:5" x14ac:dyDescent="0.25">
      <c r="A3273" s="169">
        <v>44044</v>
      </c>
      <c r="B3273" t="s">
        <v>146</v>
      </c>
      <c r="C3273" s="26">
        <v>2</v>
      </c>
      <c r="D3273" s="26">
        <v>3</v>
      </c>
      <c r="E3273" s="170"/>
    </row>
    <row r="3274" spans="1:5" x14ac:dyDescent="0.25">
      <c r="A3274" s="169">
        <v>44075</v>
      </c>
      <c r="B3274" t="s">
        <v>146</v>
      </c>
      <c r="C3274" s="26">
        <v>0</v>
      </c>
      <c r="D3274" s="26">
        <v>3</v>
      </c>
      <c r="E3274" s="170">
        <v>0</v>
      </c>
    </row>
    <row r="3275" spans="1:5" x14ac:dyDescent="0.25">
      <c r="A3275" s="169">
        <v>44105</v>
      </c>
      <c r="B3275" t="s">
        <v>146</v>
      </c>
      <c r="C3275" s="26">
        <v>0</v>
      </c>
      <c r="D3275" s="26">
        <v>1</v>
      </c>
      <c r="E3275" s="170">
        <v>0</v>
      </c>
    </row>
    <row r="3276" spans="1:5" x14ac:dyDescent="0.25">
      <c r="A3276" s="169">
        <v>44136</v>
      </c>
      <c r="B3276" t="s">
        <v>146</v>
      </c>
      <c r="C3276" s="26">
        <v>2</v>
      </c>
      <c r="D3276" s="26">
        <v>0</v>
      </c>
      <c r="E3276" s="170">
        <v>0</v>
      </c>
    </row>
    <row r="3277" spans="1:5" x14ac:dyDescent="0.25">
      <c r="A3277" s="169">
        <v>44166</v>
      </c>
      <c r="B3277" t="s">
        <v>146</v>
      </c>
      <c r="C3277" s="26">
        <v>1</v>
      </c>
      <c r="D3277" s="26">
        <v>0</v>
      </c>
      <c r="E3277" s="170">
        <v>1</v>
      </c>
    </row>
    <row r="3278" spans="1:5" x14ac:dyDescent="0.25">
      <c r="A3278" s="169">
        <v>44197</v>
      </c>
      <c r="B3278" t="s">
        <v>146</v>
      </c>
      <c r="C3278" s="26">
        <v>0</v>
      </c>
      <c r="D3278" s="26">
        <v>0</v>
      </c>
      <c r="E3278" s="170">
        <v>0</v>
      </c>
    </row>
    <row r="3279" spans="1:5" x14ac:dyDescent="0.25">
      <c r="A3279" s="169">
        <v>44228</v>
      </c>
      <c r="B3279" t="s">
        <v>146</v>
      </c>
      <c r="C3279" s="26">
        <v>0</v>
      </c>
      <c r="D3279" s="26">
        <v>0</v>
      </c>
      <c r="E3279" s="170">
        <v>0</v>
      </c>
    </row>
    <row r="3280" spans="1:5" x14ac:dyDescent="0.25">
      <c r="A3280" s="169">
        <v>44256</v>
      </c>
      <c r="B3280" t="s">
        <v>146</v>
      </c>
      <c r="C3280" s="26">
        <v>1</v>
      </c>
      <c r="D3280" s="26">
        <v>0</v>
      </c>
      <c r="E3280" s="170">
        <v>0</v>
      </c>
    </row>
    <row r="3281" spans="1:5" x14ac:dyDescent="0.25">
      <c r="A3281" s="169">
        <v>44287</v>
      </c>
      <c r="B3281" t="s">
        <v>146</v>
      </c>
      <c r="C3281" s="26">
        <v>1</v>
      </c>
      <c r="D3281" s="26">
        <v>0</v>
      </c>
      <c r="E3281" s="170">
        <v>0</v>
      </c>
    </row>
    <row r="3282" spans="1:5" x14ac:dyDescent="0.25">
      <c r="A3282" s="169">
        <v>44317</v>
      </c>
      <c r="B3282" t="s">
        <v>146</v>
      </c>
      <c r="C3282" s="26">
        <v>0</v>
      </c>
      <c r="D3282" s="26">
        <v>0</v>
      </c>
      <c r="E3282" s="170">
        <v>0</v>
      </c>
    </row>
    <row r="3283" spans="1:5" x14ac:dyDescent="0.25">
      <c r="A3283" s="169">
        <v>44348</v>
      </c>
      <c r="B3283" t="s">
        <v>146</v>
      </c>
      <c r="C3283" s="26"/>
      <c r="D3283" s="26"/>
      <c r="E3283" s="170"/>
    </row>
    <row r="3284" spans="1:5" x14ac:dyDescent="0.25">
      <c r="A3284" s="169">
        <v>44378</v>
      </c>
      <c r="B3284" t="s">
        <v>146</v>
      </c>
      <c r="C3284" s="26"/>
      <c r="D3284" s="26"/>
      <c r="E3284" s="170"/>
    </row>
    <row r="3285" spans="1:5" x14ac:dyDescent="0.25">
      <c r="A3285" s="169">
        <v>44409</v>
      </c>
      <c r="B3285" t="s">
        <v>146</v>
      </c>
      <c r="C3285" s="26"/>
      <c r="D3285" s="26"/>
      <c r="E3285" s="170"/>
    </row>
    <row r="3286" spans="1:5" x14ac:dyDescent="0.25">
      <c r="A3286" s="169">
        <v>44440</v>
      </c>
      <c r="B3286" t="s">
        <v>146</v>
      </c>
      <c r="C3286" s="26"/>
      <c r="D3286" s="26"/>
      <c r="E3286" s="170"/>
    </row>
    <row r="3287" spans="1:5" x14ac:dyDescent="0.25">
      <c r="A3287" s="169">
        <v>44470</v>
      </c>
      <c r="B3287" t="s">
        <v>146</v>
      </c>
      <c r="C3287" s="26"/>
      <c r="D3287" s="26"/>
      <c r="E3287" s="170"/>
    </row>
    <row r="3288" spans="1:5" x14ac:dyDescent="0.25">
      <c r="A3288" s="169">
        <v>44501</v>
      </c>
      <c r="B3288" t="s">
        <v>146</v>
      </c>
      <c r="C3288" s="26"/>
      <c r="D3288" s="26"/>
      <c r="E3288" s="170"/>
    </row>
    <row r="3289" spans="1:5" x14ac:dyDescent="0.25">
      <c r="A3289" s="169">
        <v>44531</v>
      </c>
      <c r="B3289" t="s">
        <v>146</v>
      </c>
      <c r="C3289" s="26"/>
      <c r="D3289" s="26"/>
      <c r="E3289" s="170"/>
    </row>
    <row r="3290" spans="1:5" x14ac:dyDescent="0.25">
      <c r="A3290" s="169">
        <v>44562</v>
      </c>
      <c r="B3290" t="s">
        <v>146</v>
      </c>
      <c r="C3290" s="26"/>
      <c r="D3290" s="26"/>
      <c r="E3290" s="170"/>
    </row>
    <row r="3291" spans="1:5" x14ac:dyDescent="0.25">
      <c r="A3291" s="169">
        <v>44593</v>
      </c>
      <c r="B3291" t="s">
        <v>146</v>
      </c>
      <c r="C3291" s="26"/>
      <c r="D3291" s="26"/>
      <c r="E3291" s="170"/>
    </row>
    <row r="3292" spans="1:5" x14ac:dyDescent="0.25">
      <c r="A3292" s="169">
        <v>44621</v>
      </c>
      <c r="B3292" t="s">
        <v>146</v>
      </c>
      <c r="C3292" s="26"/>
      <c r="D3292" s="26"/>
      <c r="E3292" s="170"/>
    </row>
    <row r="3293" spans="1:5" x14ac:dyDescent="0.25">
      <c r="A3293" s="169">
        <v>44652</v>
      </c>
      <c r="B3293" t="s">
        <v>146</v>
      </c>
      <c r="C3293" s="26"/>
      <c r="D3293" s="26"/>
      <c r="E3293" s="170"/>
    </row>
    <row r="3294" spans="1:5" x14ac:dyDescent="0.25">
      <c r="A3294" s="169">
        <v>44682</v>
      </c>
      <c r="B3294" t="s">
        <v>146</v>
      </c>
      <c r="C3294" s="26"/>
      <c r="D3294" s="26"/>
      <c r="E3294" s="170"/>
    </row>
    <row r="3295" spans="1:5" x14ac:dyDescent="0.25">
      <c r="A3295" s="169">
        <v>44713</v>
      </c>
      <c r="B3295" t="s">
        <v>146</v>
      </c>
      <c r="C3295" s="26"/>
      <c r="D3295" s="26"/>
      <c r="E3295" s="170"/>
    </row>
    <row r="3296" spans="1:5" x14ac:dyDescent="0.25">
      <c r="A3296" s="169">
        <v>44743</v>
      </c>
      <c r="B3296" t="s">
        <v>146</v>
      </c>
      <c r="C3296" s="26"/>
      <c r="D3296" s="26"/>
      <c r="E3296" s="170"/>
    </row>
    <row r="3297" spans="1:5" x14ac:dyDescent="0.25">
      <c r="A3297" s="169">
        <v>44774</v>
      </c>
      <c r="B3297" t="s">
        <v>146</v>
      </c>
      <c r="C3297" s="26"/>
      <c r="D3297" s="26"/>
      <c r="E3297" s="170"/>
    </row>
    <row r="3298" spans="1:5" x14ac:dyDescent="0.25">
      <c r="A3298" s="169">
        <v>44805</v>
      </c>
      <c r="B3298" t="s">
        <v>146</v>
      </c>
      <c r="C3298" s="26"/>
      <c r="D3298" s="26"/>
      <c r="E3298" s="170"/>
    </row>
    <row r="3299" spans="1:5" x14ac:dyDescent="0.25">
      <c r="A3299" s="169">
        <v>44835</v>
      </c>
      <c r="B3299" t="s">
        <v>146</v>
      </c>
      <c r="C3299" s="26"/>
      <c r="D3299" s="26"/>
      <c r="E3299" s="170"/>
    </row>
    <row r="3300" spans="1:5" x14ac:dyDescent="0.25">
      <c r="A3300" s="169">
        <v>44866</v>
      </c>
      <c r="B3300" t="s">
        <v>146</v>
      </c>
      <c r="C3300" s="26"/>
      <c r="D3300" s="26"/>
      <c r="E3300" s="170"/>
    </row>
    <row r="3301" spans="1:5" x14ac:dyDescent="0.25">
      <c r="A3301" s="169">
        <v>44896</v>
      </c>
      <c r="B3301" t="s">
        <v>146</v>
      </c>
      <c r="C3301" s="26"/>
      <c r="D3301" s="26"/>
      <c r="E3301" s="170"/>
    </row>
    <row r="3302" spans="1:5" x14ac:dyDescent="0.25">
      <c r="A3302" s="169">
        <v>44927</v>
      </c>
      <c r="B3302" t="s">
        <v>146</v>
      </c>
      <c r="C3302" s="26"/>
      <c r="D3302" s="26"/>
      <c r="E3302" s="170"/>
    </row>
    <row r="3303" spans="1:5" x14ac:dyDescent="0.25">
      <c r="A3303" s="169">
        <v>44958</v>
      </c>
      <c r="B3303" t="s">
        <v>146</v>
      </c>
      <c r="C3303" s="26"/>
      <c r="D3303" s="26"/>
      <c r="E3303" s="170"/>
    </row>
    <row r="3304" spans="1:5" x14ac:dyDescent="0.25">
      <c r="A3304" s="169">
        <v>44986</v>
      </c>
      <c r="B3304" t="s">
        <v>146</v>
      </c>
      <c r="C3304" s="26"/>
      <c r="D3304" s="26"/>
      <c r="E3304" s="170"/>
    </row>
    <row r="3305" spans="1:5" x14ac:dyDescent="0.25">
      <c r="A3305" s="169">
        <v>45017</v>
      </c>
      <c r="B3305" t="s">
        <v>146</v>
      </c>
      <c r="C3305" s="26"/>
      <c r="D3305" s="26"/>
      <c r="E3305" s="170"/>
    </row>
    <row r="3306" spans="1:5" x14ac:dyDescent="0.25">
      <c r="A3306" s="169">
        <v>45047</v>
      </c>
      <c r="B3306" t="s">
        <v>146</v>
      </c>
      <c r="C3306" s="26"/>
      <c r="D3306" s="26"/>
      <c r="E3306" s="170"/>
    </row>
    <row r="3307" spans="1:5" x14ac:dyDescent="0.25">
      <c r="A3307" s="169">
        <v>45078</v>
      </c>
      <c r="B3307" t="s">
        <v>146</v>
      </c>
      <c r="C3307" s="26"/>
      <c r="D3307" s="26"/>
      <c r="E3307" s="170"/>
    </row>
    <row r="3308" spans="1:5" x14ac:dyDescent="0.25">
      <c r="A3308" s="169">
        <v>45108</v>
      </c>
      <c r="B3308" t="s">
        <v>146</v>
      </c>
      <c r="C3308" s="26"/>
      <c r="D3308" s="26"/>
      <c r="E3308" s="170"/>
    </row>
    <row r="3309" spans="1:5" x14ac:dyDescent="0.25">
      <c r="A3309" s="169">
        <v>45139</v>
      </c>
      <c r="B3309" t="s">
        <v>146</v>
      </c>
      <c r="C3309" s="26"/>
      <c r="D3309" s="26"/>
      <c r="E3309" s="170"/>
    </row>
    <row r="3310" spans="1:5" x14ac:dyDescent="0.25">
      <c r="A3310" s="169">
        <v>45170</v>
      </c>
      <c r="B3310" t="s">
        <v>146</v>
      </c>
      <c r="C3310" s="26"/>
      <c r="D3310" s="26"/>
      <c r="E3310" s="170"/>
    </row>
    <row r="3311" spans="1:5" x14ac:dyDescent="0.25">
      <c r="A3311" s="169">
        <v>45200</v>
      </c>
      <c r="B3311" t="s">
        <v>146</v>
      </c>
      <c r="C3311" s="26"/>
      <c r="D3311" s="26"/>
      <c r="E3311" s="170"/>
    </row>
    <row r="3312" spans="1:5" x14ac:dyDescent="0.25">
      <c r="A3312" s="169">
        <v>45231</v>
      </c>
      <c r="B3312" t="s">
        <v>146</v>
      </c>
      <c r="C3312" s="26"/>
      <c r="D3312" s="26"/>
      <c r="E3312" s="170"/>
    </row>
    <row r="3313" spans="1:5" x14ac:dyDescent="0.25">
      <c r="A3313" s="169">
        <v>45261</v>
      </c>
      <c r="B3313" t="s">
        <v>146</v>
      </c>
      <c r="C3313" s="26"/>
      <c r="D3313" s="26"/>
      <c r="E3313" s="170"/>
    </row>
    <row r="3314" spans="1:5" x14ac:dyDescent="0.25">
      <c r="A3314" s="169">
        <v>45292</v>
      </c>
      <c r="B3314" t="s">
        <v>146</v>
      </c>
      <c r="C3314" s="26"/>
      <c r="D3314" s="26"/>
      <c r="E3314" s="170"/>
    </row>
    <row r="3315" spans="1:5" x14ac:dyDescent="0.25">
      <c r="A3315" s="169">
        <v>45323</v>
      </c>
      <c r="B3315" t="s">
        <v>146</v>
      </c>
      <c r="C3315" s="26"/>
      <c r="D3315" s="26"/>
      <c r="E3315" s="170"/>
    </row>
    <row r="3316" spans="1:5" x14ac:dyDescent="0.25">
      <c r="A3316" s="169">
        <v>45352</v>
      </c>
      <c r="B3316" t="s">
        <v>146</v>
      </c>
      <c r="C3316" s="26"/>
      <c r="D3316" s="26"/>
      <c r="E3316" s="170"/>
    </row>
    <row r="3317" spans="1:5" x14ac:dyDescent="0.25">
      <c r="A3317" s="169">
        <v>45383</v>
      </c>
      <c r="B3317" t="s">
        <v>146</v>
      </c>
      <c r="C3317" s="26"/>
      <c r="D3317" s="26"/>
      <c r="E3317" s="170"/>
    </row>
    <row r="3318" spans="1:5" x14ac:dyDescent="0.25">
      <c r="A3318" s="169">
        <v>45413</v>
      </c>
      <c r="B3318" t="s">
        <v>146</v>
      </c>
      <c r="C3318" s="26"/>
      <c r="D3318" s="26"/>
      <c r="E3318" s="170"/>
    </row>
    <row r="3319" spans="1:5" x14ac:dyDescent="0.25">
      <c r="A3319" s="169">
        <v>45444</v>
      </c>
      <c r="B3319" t="s">
        <v>146</v>
      </c>
      <c r="C3319" s="26"/>
      <c r="D3319" s="26"/>
      <c r="E3319" s="170"/>
    </row>
    <row r="3320" spans="1:5" x14ac:dyDescent="0.25">
      <c r="A3320" s="169">
        <v>45474</v>
      </c>
      <c r="B3320" t="s">
        <v>146</v>
      </c>
      <c r="C3320" s="26"/>
      <c r="D3320" s="26"/>
      <c r="E3320" s="170"/>
    </row>
    <row r="3321" spans="1:5" x14ac:dyDescent="0.25">
      <c r="A3321" s="169">
        <v>45505</v>
      </c>
      <c r="B3321" t="s">
        <v>146</v>
      </c>
      <c r="C3321" s="26"/>
      <c r="D3321" s="26"/>
      <c r="E3321" s="170"/>
    </row>
    <row r="3322" spans="1:5" x14ac:dyDescent="0.25">
      <c r="A3322" s="169">
        <v>45536</v>
      </c>
      <c r="B3322" t="s">
        <v>146</v>
      </c>
      <c r="C3322" s="26"/>
      <c r="D3322" s="26"/>
      <c r="E3322" s="170"/>
    </row>
    <row r="3323" spans="1:5" x14ac:dyDescent="0.25">
      <c r="A3323" s="169">
        <v>45566</v>
      </c>
      <c r="B3323" t="s">
        <v>146</v>
      </c>
      <c r="C3323" s="26"/>
      <c r="D3323" s="26"/>
      <c r="E3323" s="170"/>
    </row>
    <row r="3324" spans="1:5" x14ac:dyDescent="0.25">
      <c r="A3324" s="169">
        <v>45597</v>
      </c>
      <c r="B3324" t="s">
        <v>146</v>
      </c>
      <c r="C3324" s="26"/>
      <c r="D3324" s="26"/>
      <c r="E3324" s="170"/>
    </row>
    <row r="3325" spans="1:5" x14ac:dyDescent="0.25">
      <c r="A3325" s="169">
        <v>45627</v>
      </c>
      <c r="B3325" t="s">
        <v>146</v>
      </c>
      <c r="C3325" s="26"/>
      <c r="D3325" s="26"/>
      <c r="E3325" s="170"/>
    </row>
    <row r="3326" spans="1:5" x14ac:dyDescent="0.25">
      <c r="A3326" s="169">
        <v>45658</v>
      </c>
      <c r="B3326" t="s">
        <v>146</v>
      </c>
      <c r="C3326" s="26"/>
      <c r="D3326" s="26"/>
      <c r="E3326" s="170"/>
    </row>
    <row r="3327" spans="1:5" x14ac:dyDescent="0.25">
      <c r="A3327" s="169">
        <v>45689</v>
      </c>
      <c r="B3327" t="s">
        <v>146</v>
      </c>
      <c r="C3327" s="26"/>
      <c r="D3327" s="26"/>
      <c r="E3327" s="170"/>
    </row>
    <row r="3328" spans="1:5" x14ac:dyDescent="0.25">
      <c r="A3328" s="169">
        <v>45717</v>
      </c>
      <c r="B3328" t="s">
        <v>146</v>
      </c>
      <c r="C3328" s="26"/>
      <c r="D3328" s="26"/>
      <c r="E3328" s="170"/>
    </row>
    <row r="3329" spans="1:5" x14ac:dyDescent="0.25">
      <c r="A3329" s="169">
        <v>45748</v>
      </c>
      <c r="B3329" t="s">
        <v>146</v>
      </c>
      <c r="C3329" s="26"/>
      <c r="D3329" s="26"/>
      <c r="E3329" s="170"/>
    </row>
    <row r="3330" spans="1:5" x14ac:dyDescent="0.25">
      <c r="A3330" s="169">
        <v>45778</v>
      </c>
      <c r="B3330" t="s">
        <v>146</v>
      </c>
      <c r="C3330" s="26"/>
      <c r="D3330" s="26"/>
      <c r="E3330" s="170"/>
    </row>
    <row r="3331" spans="1:5" x14ac:dyDescent="0.25">
      <c r="A3331" s="169">
        <v>45809</v>
      </c>
      <c r="B3331" t="s">
        <v>146</v>
      </c>
      <c r="C3331" s="26"/>
      <c r="D3331" s="26"/>
      <c r="E3331" s="170"/>
    </row>
    <row r="3332" spans="1:5" x14ac:dyDescent="0.25">
      <c r="A3332" s="169">
        <v>43101</v>
      </c>
      <c r="B3332" t="s">
        <v>147</v>
      </c>
      <c r="C3332" s="26">
        <v>83</v>
      </c>
      <c r="D3332" s="26"/>
      <c r="E3332" s="170"/>
    </row>
    <row r="3333" spans="1:5" x14ac:dyDescent="0.25">
      <c r="A3333" s="169">
        <v>43132</v>
      </c>
      <c r="B3333" t="s">
        <v>147</v>
      </c>
      <c r="C3333" s="26">
        <v>2</v>
      </c>
      <c r="D3333" s="26"/>
      <c r="E3333" s="170"/>
    </row>
    <row r="3334" spans="1:5" x14ac:dyDescent="0.25">
      <c r="A3334" s="169">
        <v>43160</v>
      </c>
      <c r="B3334" t="s">
        <v>147</v>
      </c>
      <c r="C3334" s="26">
        <v>5</v>
      </c>
      <c r="D3334" s="26"/>
      <c r="E3334" s="170"/>
    </row>
    <row r="3335" spans="1:5" x14ac:dyDescent="0.25">
      <c r="A3335" s="169">
        <v>43191</v>
      </c>
      <c r="B3335" t="s">
        <v>147</v>
      </c>
      <c r="C3335" s="26">
        <v>5</v>
      </c>
      <c r="D3335" s="26"/>
      <c r="E3335" s="170"/>
    </row>
    <row r="3336" spans="1:5" x14ac:dyDescent="0.25">
      <c r="A3336" s="169">
        <v>43221</v>
      </c>
      <c r="B3336" t="s">
        <v>147</v>
      </c>
      <c r="C3336" s="26">
        <v>10</v>
      </c>
      <c r="D3336" s="26"/>
      <c r="E3336" s="170"/>
    </row>
    <row r="3337" spans="1:5" x14ac:dyDescent="0.25">
      <c r="A3337" s="169">
        <v>43252</v>
      </c>
      <c r="B3337" t="s">
        <v>147</v>
      </c>
      <c r="C3337" s="26">
        <v>10</v>
      </c>
      <c r="D3337" s="26"/>
      <c r="E3337" s="170"/>
    </row>
    <row r="3338" spans="1:5" x14ac:dyDescent="0.25">
      <c r="A3338" s="169">
        <v>43282</v>
      </c>
      <c r="B3338" t="s">
        <v>147</v>
      </c>
      <c r="C3338" s="26">
        <v>12</v>
      </c>
      <c r="D3338" s="26"/>
      <c r="E3338" s="170"/>
    </row>
    <row r="3339" spans="1:5" x14ac:dyDescent="0.25">
      <c r="A3339" s="169">
        <v>43313</v>
      </c>
      <c r="B3339" t="s">
        <v>147</v>
      </c>
      <c r="C3339" s="26">
        <v>20</v>
      </c>
      <c r="D3339" s="26"/>
      <c r="E3339" s="170"/>
    </row>
    <row r="3340" spans="1:5" x14ac:dyDescent="0.25">
      <c r="A3340" s="169">
        <v>43344</v>
      </c>
      <c r="B3340" t="s">
        <v>147</v>
      </c>
      <c r="C3340" s="26">
        <v>19</v>
      </c>
      <c r="D3340" s="26"/>
      <c r="E3340" s="170"/>
    </row>
    <row r="3341" spans="1:5" x14ac:dyDescent="0.25">
      <c r="A3341" s="169">
        <v>43374</v>
      </c>
      <c r="B3341" t="s">
        <v>147</v>
      </c>
      <c r="C3341" s="26">
        <v>1</v>
      </c>
      <c r="D3341" s="26"/>
      <c r="E3341" s="170"/>
    </row>
    <row r="3342" spans="1:5" x14ac:dyDescent="0.25">
      <c r="A3342" s="169">
        <v>43405</v>
      </c>
      <c r="B3342" t="s">
        <v>147</v>
      </c>
      <c r="C3342" s="26">
        <v>2</v>
      </c>
      <c r="D3342" s="26"/>
      <c r="E3342" s="170"/>
    </row>
    <row r="3343" spans="1:5" x14ac:dyDescent="0.25">
      <c r="A3343" s="169">
        <v>43435</v>
      </c>
      <c r="B3343" t="s">
        <v>147</v>
      </c>
      <c r="C3343" s="26">
        <v>2</v>
      </c>
      <c r="D3343" s="26"/>
      <c r="E3343" s="170"/>
    </row>
    <row r="3344" spans="1:5" x14ac:dyDescent="0.25">
      <c r="A3344" s="169">
        <v>43466</v>
      </c>
      <c r="B3344" t="s">
        <v>147</v>
      </c>
      <c r="C3344" s="26">
        <v>1</v>
      </c>
      <c r="D3344" s="26"/>
      <c r="E3344" s="170"/>
    </row>
    <row r="3345" spans="1:5" x14ac:dyDescent="0.25">
      <c r="A3345" s="169">
        <v>43497</v>
      </c>
      <c r="B3345" t="s">
        <v>147</v>
      </c>
      <c r="C3345" s="26">
        <v>3</v>
      </c>
      <c r="D3345" s="26"/>
      <c r="E3345" s="170"/>
    </row>
    <row r="3346" spans="1:5" x14ac:dyDescent="0.25">
      <c r="A3346" s="169">
        <v>43525</v>
      </c>
      <c r="B3346" t="s">
        <v>147</v>
      </c>
      <c r="C3346" s="26">
        <v>2</v>
      </c>
      <c r="D3346" s="26"/>
      <c r="E3346" s="170"/>
    </row>
    <row r="3347" spans="1:5" x14ac:dyDescent="0.25">
      <c r="A3347" s="169">
        <v>43556</v>
      </c>
      <c r="B3347" t="s">
        <v>147</v>
      </c>
      <c r="C3347" s="26">
        <v>2</v>
      </c>
      <c r="D3347" s="26"/>
      <c r="E3347" s="170"/>
    </row>
    <row r="3348" spans="1:5" x14ac:dyDescent="0.25">
      <c r="A3348" s="169">
        <v>43586</v>
      </c>
      <c r="B3348" t="s">
        <v>147</v>
      </c>
      <c r="C3348" s="26">
        <v>1</v>
      </c>
      <c r="D3348" s="26"/>
      <c r="E3348" s="170"/>
    </row>
    <row r="3349" spans="1:5" x14ac:dyDescent="0.25">
      <c r="A3349" s="169">
        <v>43617</v>
      </c>
      <c r="B3349" t="s">
        <v>147</v>
      </c>
      <c r="C3349" s="26">
        <v>1</v>
      </c>
      <c r="D3349" s="26"/>
      <c r="E3349" s="170"/>
    </row>
    <row r="3350" spans="1:5" x14ac:dyDescent="0.25">
      <c r="A3350" s="169">
        <v>43647</v>
      </c>
      <c r="B3350" t="s">
        <v>147</v>
      </c>
      <c r="C3350" s="26">
        <v>3</v>
      </c>
      <c r="D3350" s="26"/>
      <c r="E3350" s="170"/>
    </row>
    <row r="3351" spans="1:5" x14ac:dyDescent="0.25">
      <c r="A3351" s="169">
        <v>43678</v>
      </c>
      <c r="B3351" t="s">
        <v>147</v>
      </c>
      <c r="C3351" s="26">
        <v>2</v>
      </c>
      <c r="D3351" s="26"/>
      <c r="E3351" s="170"/>
    </row>
    <row r="3352" spans="1:5" x14ac:dyDescent="0.25">
      <c r="A3352" s="169">
        <v>43709</v>
      </c>
      <c r="B3352" t="s">
        <v>147</v>
      </c>
      <c r="C3352" s="26">
        <v>2</v>
      </c>
      <c r="D3352" s="26"/>
      <c r="E3352" s="170">
        <v>2</v>
      </c>
    </row>
    <row r="3353" spans="1:5" x14ac:dyDescent="0.25">
      <c r="A3353" s="169">
        <v>43739</v>
      </c>
      <c r="B3353" t="s">
        <v>147</v>
      </c>
      <c r="C3353" s="26">
        <v>0</v>
      </c>
      <c r="D3353" s="26"/>
      <c r="E3353" s="170"/>
    </row>
    <row r="3354" spans="1:5" x14ac:dyDescent="0.25">
      <c r="A3354" s="169">
        <v>43770</v>
      </c>
      <c r="B3354" t="s">
        <v>147</v>
      </c>
      <c r="C3354" s="26">
        <v>4</v>
      </c>
      <c r="D3354" s="26"/>
      <c r="E3354" s="170"/>
    </row>
    <row r="3355" spans="1:5" x14ac:dyDescent="0.25">
      <c r="A3355" s="169">
        <v>43800</v>
      </c>
      <c r="B3355" t="s">
        <v>147</v>
      </c>
      <c r="C3355" s="26">
        <v>0</v>
      </c>
      <c r="D3355" s="26"/>
      <c r="E3355" s="170"/>
    </row>
    <row r="3356" spans="1:5" x14ac:dyDescent="0.25">
      <c r="A3356" s="169">
        <v>43831</v>
      </c>
      <c r="B3356" t="s">
        <v>147</v>
      </c>
      <c r="C3356" s="26">
        <v>2</v>
      </c>
      <c r="D3356" s="26"/>
      <c r="E3356" s="170">
        <v>1</v>
      </c>
    </row>
    <row r="3357" spans="1:5" x14ac:dyDescent="0.25">
      <c r="A3357" s="169">
        <v>43862</v>
      </c>
      <c r="B3357" t="s">
        <v>147</v>
      </c>
      <c r="C3357" s="26">
        <v>0</v>
      </c>
      <c r="D3357" s="26"/>
      <c r="E3357" s="170">
        <v>1</v>
      </c>
    </row>
    <row r="3358" spans="1:5" x14ac:dyDescent="0.25">
      <c r="A3358" s="169">
        <v>43891</v>
      </c>
      <c r="B3358" t="s">
        <v>147</v>
      </c>
      <c r="C3358" s="26">
        <v>0</v>
      </c>
      <c r="D3358" s="26"/>
      <c r="E3358" s="170"/>
    </row>
    <row r="3359" spans="1:5" x14ac:dyDescent="0.25">
      <c r="A3359" s="169">
        <v>43922</v>
      </c>
      <c r="B3359" t="s">
        <v>147</v>
      </c>
      <c r="C3359" s="26">
        <v>0</v>
      </c>
      <c r="D3359" s="26"/>
      <c r="E3359" s="170"/>
    </row>
    <row r="3360" spans="1:5" x14ac:dyDescent="0.25">
      <c r="A3360" s="169">
        <v>43952</v>
      </c>
      <c r="B3360" t="s">
        <v>147</v>
      </c>
      <c r="C3360" s="26">
        <v>0</v>
      </c>
      <c r="D3360" s="26"/>
      <c r="E3360" s="170"/>
    </row>
    <row r="3361" spans="1:5" x14ac:dyDescent="0.25">
      <c r="A3361" s="169">
        <v>43983</v>
      </c>
      <c r="B3361" t="s">
        <v>147</v>
      </c>
      <c r="C3361" s="26">
        <v>0</v>
      </c>
      <c r="D3361" s="26"/>
      <c r="E3361" s="170">
        <v>1</v>
      </c>
    </row>
    <row r="3362" spans="1:5" x14ac:dyDescent="0.25">
      <c r="A3362" s="169">
        <v>44013</v>
      </c>
      <c r="B3362" t="s">
        <v>147</v>
      </c>
      <c r="C3362" s="26">
        <v>2</v>
      </c>
      <c r="D3362" s="26"/>
      <c r="E3362" s="170">
        <v>0</v>
      </c>
    </row>
    <row r="3363" spans="1:5" x14ac:dyDescent="0.25">
      <c r="A3363" s="169">
        <v>44044</v>
      </c>
      <c r="B3363" t="s">
        <v>147</v>
      </c>
      <c r="C3363" s="26">
        <v>0</v>
      </c>
      <c r="D3363" s="26"/>
      <c r="E3363" s="170">
        <v>0</v>
      </c>
    </row>
    <row r="3364" spans="1:5" x14ac:dyDescent="0.25">
      <c r="A3364" s="169">
        <v>44075</v>
      </c>
      <c r="B3364" t="s">
        <v>147</v>
      </c>
      <c r="C3364" s="26">
        <v>0</v>
      </c>
      <c r="D3364" s="26"/>
      <c r="E3364" s="170">
        <v>0</v>
      </c>
    </row>
    <row r="3365" spans="1:5" x14ac:dyDescent="0.25">
      <c r="A3365" s="169">
        <v>44105</v>
      </c>
      <c r="B3365" t="s">
        <v>147</v>
      </c>
      <c r="C3365" s="26">
        <v>0</v>
      </c>
      <c r="D3365" s="26"/>
      <c r="E3365" s="170">
        <v>0</v>
      </c>
    </row>
    <row r="3366" spans="1:5" x14ac:dyDescent="0.25">
      <c r="A3366" s="169">
        <v>44136</v>
      </c>
      <c r="B3366" t="s">
        <v>147</v>
      </c>
      <c r="C3366" s="26">
        <v>0</v>
      </c>
      <c r="D3366" s="26"/>
      <c r="E3366" s="170">
        <v>0</v>
      </c>
    </row>
    <row r="3367" spans="1:5" x14ac:dyDescent="0.25">
      <c r="A3367" s="169">
        <v>44166</v>
      </c>
      <c r="B3367" t="s">
        <v>147</v>
      </c>
      <c r="C3367" s="26">
        <v>0</v>
      </c>
      <c r="D3367" s="26"/>
      <c r="E3367" s="170">
        <v>0</v>
      </c>
    </row>
    <row r="3368" spans="1:5" x14ac:dyDescent="0.25">
      <c r="A3368" s="169">
        <v>44197</v>
      </c>
      <c r="B3368" t="s">
        <v>147</v>
      </c>
      <c r="C3368" s="26">
        <v>0</v>
      </c>
      <c r="D3368" s="26"/>
      <c r="E3368" s="170">
        <v>0</v>
      </c>
    </row>
    <row r="3369" spans="1:5" x14ac:dyDescent="0.25">
      <c r="A3369" s="169">
        <v>44228</v>
      </c>
      <c r="B3369" t="s">
        <v>147</v>
      </c>
      <c r="C3369" s="26">
        <v>0</v>
      </c>
      <c r="D3369" s="26"/>
      <c r="E3369" s="170">
        <v>0</v>
      </c>
    </row>
    <row r="3370" spans="1:5" x14ac:dyDescent="0.25">
      <c r="A3370" s="169">
        <v>44256</v>
      </c>
      <c r="B3370" t="s">
        <v>147</v>
      </c>
      <c r="C3370" s="26">
        <v>0</v>
      </c>
      <c r="D3370" s="26"/>
      <c r="E3370" s="170">
        <v>0</v>
      </c>
    </row>
    <row r="3371" spans="1:5" x14ac:dyDescent="0.25">
      <c r="A3371" s="169">
        <v>44287</v>
      </c>
      <c r="B3371" t="s">
        <v>147</v>
      </c>
      <c r="C3371" s="26">
        <v>0</v>
      </c>
      <c r="D3371" s="26"/>
      <c r="E3371" s="170">
        <v>0</v>
      </c>
    </row>
    <row r="3372" spans="1:5" x14ac:dyDescent="0.25">
      <c r="A3372" s="169">
        <v>44317</v>
      </c>
      <c r="B3372" t="s">
        <v>147</v>
      </c>
      <c r="C3372" s="26"/>
      <c r="D3372" s="26"/>
      <c r="E3372" s="170"/>
    </row>
    <row r="3373" spans="1:5" x14ac:dyDescent="0.25">
      <c r="A3373" s="169">
        <v>44348</v>
      </c>
      <c r="B3373" t="s">
        <v>147</v>
      </c>
      <c r="C3373" s="26"/>
      <c r="D3373" s="26"/>
      <c r="E3373" s="170"/>
    </row>
    <row r="3374" spans="1:5" x14ac:dyDescent="0.25">
      <c r="A3374" s="169">
        <v>44378</v>
      </c>
      <c r="B3374" t="s">
        <v>147</v>
      </c>
      <c r="C3374" s="26"/>
      <c r="D3374" s="26"/>
      <c r="E3374" s="170"/>
    </row>
    <row r="3375" spans="1:5" x14ac:dyDescent="0.25">
      <c r="A3375" s="169">
        <v>44409</v>
      </c>
      <c r="B3375" t="s">
        <v>147</v>
      </c>
      <c r="C3375" s="26"/>
      <c r="D3375" s="26"/>
      <c r="E3375" s="170"/>
    </row>
    <row r="3376" spans="1:5" x14ac:dyDescent="0.25">
      <c r="A3376" s="169">
        <v>44440</v>
      </c>
      <c r="B3376" t="s">
        <v>147</v>
      </c>
      <c r="C3376" s="26"/>
      <c r="D3376" s="26"/>
      <c r="E3376" s="170"/>
    </row>
    <row r="3377" spans="1:5" x14ac:dyDescent="0.25">
      <c r="A3377" s="169">
        <v>44470</v>
      </c>
      <c r="B3377" t="s">
        <v>147</v>
      </c>
      <c r="C3377" s="26"/>
      <c r="D3377" s="26"/>
      <c r="E3377" s="170"/>
    </row>
    <row r="3378" spans="1:5" x14ac:dyDescent="0.25">
      <c r="A3378" s="169">
        <v>44501</v>
      </c>
      <c r="B3378" t="s">
        <v>147</v>
      </c>
      <c r="C3378" s="26"/>
      <c r="D3378" s="26"/>
      <c r="E3378" s="170"/>
    </row>
    <row r="3379" spans="1:5" x14ac:dyDescent="0.25">
      <c r="A3379" s="169">
        <v>44531</v>
      </c>
      <c r="B3379" t="s">
        <v>147</v>
      </c>
      <c r="C3379" s="26"/>
      <c r="D3379" s="26"/>
      <c r="E3379" s="170"/>
    </row>
    <row r="3380" spans="1:5" x14ac:dyDescent="0.25">
      <c r="A3380" s="169">
        <v>44562</v>
      </c>
      <c r="B3380" t="s">
        <v>147</v>
      </c>
      <c r="C3380" s="26"/>
      <c r="D3380" s="26"/>
      <c r="E3380" s="170"/>
    </row>
    <row r="3381" spans="1:5" x14ac:dyDescent="0.25">
      <c r="A3381" s="169">
        <v>44593</v>
      </c>
      <c r="B3381" t="s">
        <v>147</v>
      </c>
      <c r="C3381" s="26"/>
      <c r="D3381" s="26"/>
      <c r="E3381" s="170"/>
    </row>
    <row r="3382" spans="1:5" x14ac:dyDescent="0.25">
      <c r="A3382" s="169">
        <v>44621</v>
      </c>
      <c r="B3382" t="s">
        <v>147</v>
      </c>
      <c r="C3382" s="26"/>
      <c r="D3382" s="26"/>
      <c r="E3382" s="170"/>
    </row>
    <row r="3383" spans="1:5" x14ac:dyDescent="0.25">
      <c r="A3383" s="169">
        <v>44652</v>
      </c>
      <c r="B3383" t="s">
        <v>147</v>
      </c>
      <c r="C3383" s="26"/>
      <c r="D3383" s="26"/>
      <c r="E3383" s="170"/>
    </row>
    <row r="3384" spans="1:5" x14ac:dyDescent="0.25">
      <c r="A3384" s="169">
        <v>44682</v>
      </c>
      <c r="B3384" t="s">
        <v>147</v>
      </c>
      <c r="C3384" s="26"/>
      <c r="D3384" s="26"/>
      <c r="E3384" s="170"/>
    </row>
    <row r="3385" spans="1:5" x14ac:dyDescent="0.25">
      <c r="A3385" s="169">
        <v>44713</v>
      </c>
      <c r="B3385" t="s">
        <v>147</v>
      </c>
      <c r="C3385" s="26"/>
      <c r="D3385" s="26"/>
      <c r="E3385" s="170"/>
    </row>
    <row r="3386" spans="1:5" x14ac:dyDescent="0.25">
      <c r="A3386" s="169">
        <v>44743</v>
      </c>
      <c r="B3386" t="s">
        <v>147</v>
      </c>
      <c r="C3386" s="26"/>
      <c r="D3386" s="26"/>
      <c r="E3386" s="170"/>
    </row>
    <row r="3387" spans="1:5" x14ac:dyDescent="0.25">
      <c r="A3387" s="169">
        <v>44774</v>
      </c>
      <c r="B3387" t="s">
        <v>147</v>
      </c>
      <c r="C3387" s="26"/>
      <c r="D3387" s="26"/>
      <c r="E3387" s="170"/>
    </row>
    <row r="3388" spans="1:5" x14ac:dyDescent="0.25">
      <c r="A3388" s="169">
        <v>44805</v>
      </c>
      <c r="B3388" t="s">
        <v>147</v>
      </c>
      <c r="C3388" s="26"/>
      <c r="D3388" s="26"/>
      <c r="E3388" s="170"/>
    </row>
    <row r="3389" spans="1:5" x14ac:dyDescent="0.25">
      <c r="A3389" s="169">
        <v>44835</v>
      </c>
      <c r="B3389" t="s">
        <v>147</v>
      </c>
      <c r="C3389" s="26"/>
      <c r="D3389" s="26"/>
      <c r="E3389" s="170"/>
    </row>
    <row r="3390" spans="1:5" x14ac:dyDescent="0.25">
      <c r="A3390" s="169">
        <v>44866</v>
      </c>
      <c r="B3390" t="s">
        <v>147</v>
      </c>
      <c r="C3390" s="26"/>
      <c r="D3390" s="26"/>
      <c r="E3390" s="170"/>
    </row>
    <row r="3391" spans="1:5" x14ac:dyDescent="0.25">
      <c r="A3391" s="169">
        <v>44896</v>
      </c>
      <c r="B3391" t="s">
        <v>147</v>
      </c>
      <c r="C3391" s="26"/>
      <c r="D3391" s="26"/>
      <c r="E3391" s="170"/>
    </row>
    <row r="3392" spans="1:5" x14ac:dyDescent="0.25">
      <c r="A3392" s="169">
        <v>44927</v>
      </c>
      <c r="B3392" t="s">
        <v>147</v>
      </c>
      <c r="C3392" s="26"/>
      <c r="D3392" s="26"/>
      <c r="E3392" s="170"/>
    </row>
    <row r="3393" spans="1:5" x14ac:dyDescent="0.25">
      <c r="A3393" s="169">
        <v>44958</v>
      </c>
      <c r="B3393" t="s">
        <v>147</v>
      </c>
      <c r="C3393" s="26"/>
      <c r="D3393" s="26"/>
      <c r="E3393" s="170"/>
    </row>
    <row r="3394" spans="1:5" x14ac:dyDescent="0.25">
      <c r="A3394" s="169">
        <v>44986</v>
      </c>
      <c r="B3394" t="s">
        <v>147</v>
      </c>
      <c r="C3394" s="26"/>
      <c r="D3394" s="26"/>
      <c r="E3394" s="170"/>
    </row>
    <row r="3395" spans="1:5" x14ac:dyDescent="0.25">
      <c r="A3395" s="169">
        <v>45017</v>
      </c>
      <c r="B3395" t="s">
        <v>147</v>
      </c>
      <c r="C3395" s="26"/>
      <c r="D3395" s="26"/>
      <c r="E3395" s="170"/>
    </row>
    <row r="3396" spans="1:5" x14ac:dyDescent="0.25">
      <c r="A3396" s="169">
        <v>45047</v>
      </c>
      <c r="B3396" t="s">
        <v>147</v>
      </c>
      <c r="C3396" s="26"/>
      <c r="D3396" s="26"/>
      <c r="E3396" s="170"/>
    </row>
    <row r="3397" spans="1:5" x14ac:dyDescent="0.25">
      <c r="A3397" s="169">
        <v>45078</v>
      </c>
      <c r="B3397" t="s">
        <v>147</v>
      </c>
      <c r="C3397" s="26"/>
      <c r="D3397" s="26"/>
      <c r="E3397" s="170"/>
    </row>
    <row r="3398" spans="1:5" x14ac:dyDescent="0.25">
      <c r="A3398" s="169">
        <v>45108</v>
      </c>
      <c r="B3398" t="s">
        <v>147</v>
      </c>
      <c r="C3398" s="26"/>
      <c r="D3398" s="26"/>
      <c r="E3398" s="170"/>
    </row>
    <row r="3399" spans="1:5" x14ac:dyDescent="0.25">
      <c r="A3399" s="169">
        <v>45139</v>
      </c>
      <c r="B3399" t="s">
        <v>147</v>
      </c>
      <c r="C3399" s="26"/>
      <c r="D3399" s="26"/>
      <c r="E3399" s="170"/>
    </row>
    <row r="3400" spans="1:5" x14ac:dyDescent="0.25">
      <c r="A3400" s="169">
        <v>45170</v>
      </c>
      <c r="B3400" t="s">
        <v>147</v>
      </c>
      <c r="C3400" s="26"/>
      <c r="D3400" s="26"/>
      <c r="E3400" s="170"/>
    </row>
    <row r="3401" spans="1:5" x14ac:dyDescent="0.25">
      <c r="A3401" s="169">
        <v>45200</v>
      </c>
      <c r="B3401" t="s">
        <v>147</v>
      </c>
      <c r="C3401" s="26"/>
      <c r="D3401" s="26"/>
      <c r="E3401" s="170"/>
    </row>
    <row r="3402" spans="1:5" x14ac:dyDescent="0.25">
      <c r="A3402" s="169">
        <v>45231</v>
      </c>
      <c r="B3402" t="s">
        <v>147</v>
      </c>
      <c r="C3402" s="26"/>
      <c r="D3402" s="26"/>
      <c r="E3402" s="170"/>
    </row>
    <row r="3403" spans="1:5" x14ac:dyDescent="0.25">
      <c r="A3403" s="169">
        <v>45261</v>
      </c>
      <c r="B3403" t="s">
        <v>147</v>
      </c>
      <c r="C3403" s="26"/>
      <c r="D3403" s="26"/>
      <c r="E3403" s="170"/>
    </row>
    <row r="3404" spans="1:5" x14ac:dyDescent="0.25">
      <c r="A3404" s="169">
        <v>45292</v>
      </c>
      <c r="B3404" t="s">
        <v>147</v>
      </c>
      <c r="C3404" s="26"/>
      <c r="D3404" s="26"/>
      <c r="E3404" s="170"/>
    </row>
    <row r="3405" spans="1:5" x14ac:dyDescent="0.25">
      <c r="A3405" s="169">
        <v>45323</v>
      </c>
      <c r="B3405" t="s">
        <v>147</v>
      </c>
      <c r="C3405" s="26"/>
      <c r="D3405" s="26"/>
      <c r="E3405" s="170"/>
    </row>
    <row r="3406" spans="1:5" x14ac:dyDescent="0.25">
      <c r="A3406" s="169">
        <v>45352</v>
      </c>
      <c r="B3406" t="s">
        <v>147</v>
      </c>
      <c r="C3406" s="26"/>
      <c r="D3406" s="26"/>
      <c r="E3406" s="170"/>
    </row>
    <row r="3407" spans="1:5" x14ac:dyDescent="0.25">
      <c r="A3407" s="169">
        <v>45383</v>
      </c>
      <c r="B3407" t="s">
        <v>147</v>
      </c>
      <c r="C3407" s="26"/>
      <c r="D3407" s="26"/>
      <c r="E3407" s="170"/>
    </row>
    <row r="3408" spans="1:5" x14ac:dyDescent="0.25">
      <c r="A3408" s="169">
        <v>45413</v>
      </c>
      <c r="B3408" t="s">
        <v>147</v>
      </c>
      <c r="C3408" s="26"/>
      <c r="D3408" s="26"/>
      <c r="E3408" s="170"/>
    </row>
    <row r="3409" spans="1:5" x14ac:dyDescent="0.25">
      <c r="A3409" s="169">
        <v>45444</v>
      </c>
      <c r="B3409" t="s">
        <v>147</v>
      </c>
      <c r="C3409" s="26"/>
      <c r="D3409" s="26"/>
      <c r="E3409" s="170"/>
    </row>
    <row r="3410" spans="1:5" x14ac:dyDescent="0.25">
      <c r="A3410" s="169">
        <v>45474</v>
      </c>
      <c r="B3410" t="s">
        <v>147</v>
      </c>
      <c r="C3410" s="26"/>
      <c r="D3410" s="26"/>
      <c r="E3410" s="170"/>
    </row>
    <row r="3411" spans="1:5" x14ac:dyDescent="0.25">
      <c r="A3411" s="169">
        <v>45505</v>
      </c>
      <c r="B3411" t="s">
        <v>147</v>
      </c>
      <c r="C3411" s="26"/>
      <c r="D3411" s="26"/>
      <c r="E3411" s="170"/>
    </row>
    <row r="3412" spans="1:5" x14ac:dyDescent="0.25">
      <c r="A3412" s="169">
        <v>45536</v>
      </c>
      <c r="B3412" t="s">
        <v>147</v>
      </c>
      <c r="C3412" s="26"/>
      <c r="D3412" s="26"/>
      <c r="E3412" s="170"/>
    </row>
    <row r="3413" spans="1:5" x14ac:dyDescent="0.25">
      <c r="A3413" s="169">
        <v>45566</v>
      </c>
      <c r="B3413" t="s">
        <v>147</v>
      </c>
      <c r="C3413" s="26"/>
      <c r="D3413" s="26"/>
      <c r="E3413" s="170"/>
    </row>
    <row r="3414" spans="1:5" x14ac:dyDescent="0.25">
      <c r="A3414" s="169">
        <v>45597</v>
      </c>
      <c r="B3414" t="s">
        <v>147</v>
      </c>
      <c r="C3414" s="26"/>
      <c r="D3414" s="26"/>
      <c r="E3414" s="170"/>
    </row>
    <row r="3415" spans="1:5" x14ac:dyDescent="0.25">
      <c r="A3415" s="169">
        <v>45627</v>
      </c>
      <c r="B3415" t="s">
        <v>147</v>
      </c>
      <c r="C3415" s="26"/>
      <c r="D3415" s="26"/>
      <c r="E3415" s="170"/>
    </row>
    <row r="3416" spans="1:5" x14ac:dyDescent="0.25">
      <c r="A3416" s="169">
        <v>45658</v>
      </c>
      <c r="B3416" t="s">
        <v>147</v>
      </c>
      <c r="C3416" s="26"/>
      <c r="D3416" s="26"/>
      <c r="E3416" s="170"/>
    </row>
    <row r="3417" spans="1:5" x14ac:dyDescent="0.25">
      <c r="A3417" s="169">
        <v>45689</v>
      </c>
      <c r="B3417" t="s">
        <v>147</v>
      </c>
      <c r="C3417" s="26"/>
      <c r="D3417" s="26"/>
      <c r="E3417" s="170"/>
    </row>
    <row r="3418" spans="1:5" x14ac:dyDescent="0.25">
      <c r="A3418" s="169">
        <v>45717</v>
      </c>
      <c r="B3418" t="s">
        <v>147</v>
      </c>
      <c r="C3418" s="26"/>
      <c r="D3418" s="26"/>
      <c r="E3418" s="170"/>
    </row>
    <row r="3419" spans="1:5" x14ac:dyDescent="0.25">
      <c r="A3419" s="169">
        <v>45748</v>
      </c>
      <c r="B3419" t="s">
        <v>147</v>
      </c>
      <c r="C3419" s="26"/>
      <c r="D3419" s="26"/>
      <c r="E3419" s="170"/>
    </row>
    <row r="3420" spans="1:5" x14ac:dyDescent="0.25">
      <c r="A3420" s="169">
        <v>45778</v>
      </c>
      <c r="B3420" t="s">
        <v>147</v>
      </c>
      <c r="C3420" s="26"/>
      <c r="D3420" s="26"/>
      <c r="E3420" s="170"/>
    </row>
    <row r="3421" spans="1:5" x14ac:dyDescent="0.25">
      <c r="A3421" s="169">
        <v>45809</v>
      </c>
      <c r="B3421" t="s">
        <v>147</v>
      </c>
      <c r="C3421" s="26"/>
      <c r="D3421" s="26"/>
      <c r="E3421" s="170"/>
    </row>
    <row r="3422" spans="1:5" x14ac:dyDescent="0.25">
      <c r="A3422" s="169">
        <v>43101</v>
      </c>
      <c r="B3422" t="s">
        <v>148</v>
      </c>
      <c r="C3422" s="26">
        <v>58</v>
      </c>
      <c r="D3422" s="26">
        <v>32</v>
      </c>
      <c r="E3422" s="170"/>
    </row>
    <row r="3423" spans="1:5" x14ac:dyDescent="0.25">
      <c r="A3423" s="169">
        <v>43132</v>
      </c>
      <c r="B3423" t="s">
        <v>148</v>
      </c>
      <c r="C3423" s="26">
        <v>3</v>
      </c>
      <c r="D3423" s="26">
        <v>3</v>
      </c>
      <c r="E3423" s="170"/>
    </row>
    <row r="3424" spans="1:5" x14ac:dyDescent="0.25">
      <c r="A3424" s="169">
        <v>43160</v>
      </c>
      <c r="B3424" t="s">
        <v>148</v>
      </c>
      <c r="C3424" s="26">
        <v>4</v>
      </c>
      <c r="D3424" s="26">
        <v>3</v>
      </c>
      <c r="E3424" s="170"/>
    </row>
    <row r="3425" spans="1:5" x14ac:dyDescent="0.25">
      <c r="A3425" s="169">
        <v>43191</v>
      </c>
      <c r="B3425" t="s">
        <v>148</v>
      </c>
      <c r="C3425" s="26">
        <v>2</v>
      </c>
      <c r="D3425" s="26">
        <v>3</v>
      </c>
      <c r="E3425" s="170"/>
    </row>
    <row r="3426" spans="1:5" x14ac:dyDescent="0.25">
      <c r="A3426" s="169">
        <v>43221</v>
      </c>
      <c r="B3426" t="s">
        <v>148</v>
      </c>
      <c r="C3426" s="26">
        <v>2</v>
      </c>
      <c r="D3426" s="26">
        <v>3</v>
      </c>
      <c r="E3426" s="170"/>
    </row>
    <row r="3427" spans="1:5" x14ac:dyDescent="0.25">
      <c r="A3427" s="169">
        <v>43252</v>
      </c>
      <c r="B3427" t="s">
        <v>148</v>
      </c>
      <c r="C3427" s="26">
        <v>0</v>
      </c>
      <c r="D3427" s="26">
        <v>3</v>
      </c>
      <c r="E3427" s="170"/>
    </row>
    <row r="3428" spans="1:5" x14ac:dyDescent="0.25">
      <c r="A3428" s="169">
        <v>43282</v>
      </c>
      <c r="B3428" t="s">
        <v>148</v>
      </c>
      <c r="C3428" s="26">
        <v>5</v>
      </c>
      <c r="D3428" s="26">
        <v>3</v>
      </c>
      <c r="E3428" s="170"/>
    </row>
    <row r="3429" spans="1:5" x14ac:dyDescent="0.25">
      <c r="A3429" s="169">
        <v>43313</v>
      </c>
      <c r="B3429" t="s">
        <v>148</v>
      </c>
      <c r="C3429" s="26">
        <v>3</v>
      </c>
      <c r="D3429" s="26">
        <v>3</v>
      </c>
      <c r="E3429" s="170"/>
    </row>
    <row r="3430" spans="1:5" x14ac:dyDescent="0.25">
      <c r="A3430" s="169">
        <v>43344</v>
      </c>
      <c r="B3430" t="s">
        <v>148</v>
      </c>
      <c r="C3430" s="26">
        <v>3</v>
      </c>
      <c r="D3430" s="26">
        <v>3</v>
      </c>
      <c r="E3430" s="170"/>
    </row>
    <row r="3431" spans="1:5" x14ac:dyDescent="0.25">
      <c r="A3431" s="169">
        <v>43374</v>
      </c>
      <c r="B3431" t="s">
        <v>148</v>
      </c>
      <c r="C3431" s="26">
        <v>1</v>
      </c>
      <c r="D3431" s="26">
        <v>3</v>
      </c>
      <c r="E3431" s="170"/>
    </row>
    <row r="3432" spans="1:5" x14ac:dyDescent="0.25">
      <c r="A3432" s="169">
        <v>43405</v>
      </c>
      <c r="B3432" t="s">
        <v>148</v>
      </c>
      <c r="C3432" s="26">
        <v>0</v>
      </c>
      <c r="D3432" s="26">
        <v>3</v>
      </c>
      <c r="E3432" s="170"/>
    </row>
    <row r="3433" spans="1:5" x14ac:dyDescent="0.25">
      <c r="A3433" s="169">
        <v>43435</v>
      </c>
      <c r="B3433" t="s">
        <v>148</v>
      </c>
      <c r="C3433" s="26">
        <v>1</v>
      </c>
      <c r="D3433" s="26">
        <v>3</v>
      </c>
      <c r="E3433" s="170"/>
    </row>
    <row r="3434" spans="1:5" x14ac:dyDescent="0.25">
      <c r="A3434" s="169">
        <v>43466</v>
      </c>
      <c r="B3434" t="s">
        <v>148</v>
      </c>
      <c r="C3434" s="26">
        <v>2</v>
      </c>
      <c r="D3434" s="26">
        <v>3</v>
      </c>
      <c r="E3434" s="170"/>
    </row>
    <row r="3435" spans="1:5" x14ac:dyDescent="0.25">
      <c r="A3435" s="169">
        <v>43497</v>
      </c>
      <c r="B3435" t="s">
        <v>148</v>
      </c>
      <c r="C3435" s="26">
        <v>2</v>
      </c>
      <c r="D3435" s="26">
        <v>3</v>
      </c>
      <c r="E3435" s="170"/>
    </row>
    <row r="3436" spans="1:5" x14ac:dyDescent="0.25">
      <c r="A3436" s="169">
        <v>43525</v>
      </c>
      <c r="B3436" t="s">
        <v>148</v>
      </c>
      <c r="C3436" s="26">
        <v>2</v>
      </c>
      <c r="D3436" s="26">
        <v>3</v>
      </c>
      <c r="E3436" s="170"/>
    </row>
    <row r="3437" spans="1:5" x14ac:dyDescent="0.25">
      <c r="A3437" s="169">
        <v>43556</v>
      </c>
      <c r="B3437" t="s">
        <v>148</v>
      </c>
      <c r="C3437" s="26">
        <v>3</v>
      </c>
      <c r="D3437" s="26">
        <v>3</v>
      </c>
      <c r="E3437" s="170"/>
    </row>
    <row r="3438" spans="1:5" x14ac:dyDescent="0.25">
      <c r="A3438" s="169">
        <v>43586</v>
      </c>
      <c r="B3438" t="s">
        <v>148</v>
      </c>
      <c r="C3438" s="26">
        <v>2</v>
      </c>
      <c r="D3438" s="26">
        <v>3</v>
      </c>
      <c r="E3438" s="170"/>
    </row>
    <row r="3439" spans="1:5" x14ac:dyDescent="0.25">
      <c r="A3439" s="169">
        <v>43617</v>
      </c>
      <c r="B3439" t="s">
        <v>148</v>
      </c>
      <c r="C3439" s="26">
        <v>3</v>
      </c>
      <c r="D3439" s="26">
        <v>3</v>
      </c>
      <c r="E3439" s="170"/>
    </row>
    <row r="3440" spans="1:5" x14ac:dyDescent="0.25">
      <c r="A3440" s="169">
        <v>43647</v>
      </c>
      <c r="B3440" t="s">
        <v>148</v>
      </c>
      <c r="C3440" s="26">
        <v>3</v>
      </c>
      <c r="D3440" s="26">
        <v>3</v>
      </c>
      <c r="E3440" s="170"/>
    </row>
    <row r="3441" spans="1:5" x14ac:dyDescent="0.25">
      <c r="A3441" s="169">
        <v>43678</v>
      </c>
      <c r="B3441" t="s">
        <v>148</v>
      </c>
      <c r="C3441" s="26">
        <v>1</v>
      </c>
      <c r="D3441" s="26">
        <v>3</v>
      </c>
      <c r="E3441" s="170"/>
    </row>
    <row r="3442" spans="1:5" x14ac:dyDescent="0.25">
      <c r="A3442" s="169">
        <v>43709</v>
      </c>
      <c r="B3442" t="s">
        <v>148</v>
      </c>
      <c r="C3442" s="26">
        <v>0</v>
      </c>
      <c r="D3442" s="26">
        <v>3</v>
      </c>
      <c r="E3442" s="170"/>
    </row>
    <row r="3443" spans="1:5" x14ac:dyDescent="0.25">
      <c r="A3443" s="169">
        <v>43739</v>
      </c>
      <c r="B3443" t="s">
        <v>148</v>
      </c>
      <c r="C3443" s="26">
        <v>2</v>
      </c>
      <c r="D3443" s="26">
        <v>3</v>
      </c>
      <c r="E3443" s="170"/>
    </row>
    <row r="3444" spans="1:5" x14ac:dyDescent="0.25">
      <c r="A3444" s="169">
        <v>43770</v>
      </c>
      <c r="B3444" t="s">
        <v>148</v>
      </c>
      <c r="C3444" s="26">
        <v>2</v>
      </c>
      <c r="D3444" s="26">
        <v>3</v>
      </c>
      <c r="E3444" s="170"/>
    </row>
    <row r="3445" spans="1:5" x14ac:dyDescent="0.25">
      <c r="A3445" s="169">
        <v>43800</v>
      </c>
      <c r="B3445" t="s">
        <v>148</v>
      </c>
      <c r="C3445" s="26">
        <v>2</v>
      </c>
      <c r="D3445" s="26">
        <v>3</v>
      </c>
      <c r="E3445" s="170"/>
    </row>
    <row r="3446" spans="1:5" x14ac:dyDescent="0.25">
      <c r="A3446" s="169">
        <v>43831</v>
      </c>
      <c r="B3446" t="s">
        <v>148</v>
      </c>
      <c r="C3446" s="26">
        <v>3</v>
      </c>
      <c r="D3446" s="26">
        <v>3</v>
      </c>
      <c r="E3446" s="170"/>
    </row>
    <row r="3447" spans="1:5" x14ac:dyDescent="0.25">
      <c r="A3447" s="169">
        <v>43862</v>
      </c>
      <c r="B3447" t="s">
        <v>148</v>
      </c>
      <c r="C3447" s="26">
        <v>1</v>
      </c>
      <c r="D3447" s="26">
        <v>3</v>
      </c>
      <c r="E3447" s="170"/>
    </row>
    <row r="3448" spans="1:5" x14ac:dyDescent="0.25">
      <c r="A3448" s="169">
        <v>43891</v>
      </c>
      <c r="B3448" t="s">
        <v>148</v>
      </c>
      <c r="C3448" s="26">
        <v>2</v>
      </c>
      <c r="D3448" s="26">
        <v>3</v>
      </c>
      <c r="E3448" s="170"/>
    </row>
    <row r="3449" spans="1:5" x14ac:dyDescent="0.25">
      <c r="A3449" s="169">
        <v>43922</v>
      </c>
      <c r="B3449" t="s">
        <v>148</v>
      </c>
      <c r="C3449" s="26">
        <v>1</v>
      </c>
      <c r="D3449" s="26">
        <v>3</v>
      </c>
      <c r="E3449" s="170"/>
    </row>
    <row r="3450" spans="1:5" x14ac:dyDescent="0.25">
      <c r="A3450" s="169">
        <v>43952</v>
      </c>
      <c r="B3450" t="s">
        <v>148</v>
      </c>
      <c r="C3450" s="26">
        <v>1</v>
      </c>
      <c r="D3450" s="26">
        <v>3</v>
      </c>
      <c r="E3450" s="170">
        <v>1</v>
      </c>
    </row>
    <row r="3451" spans="1:5" x14ac:dyDescent="0.25">
      <c r="A3451" s="169">
        <v>43983</v>
      </c>
      <c r="B3451" t="s">
        <v>148</v>
      </c>
      <c r="C3451" s="26">
        <v>1</v>
      </c>
      <c r="D3451" s="26">
        <v>3</v>
      </c>
      <c r="E3451" s="170">
        <v>4</v>
      </c>
    </row>
    <row r="3452" spans="1:5" x14ac:dyDescent="0.25">
      <c r="A3452" s="169">
        <v>44013</v>
      </c>
      <c r="B3452" t="s">
        <v>148</v>
      </c>
      <c r="C3452" s="26">
        <v>4</v>
      </c>
      <c r="D3452" s="26">
        <v>3</v>
      </c>
      <c r="E3452" s="170">
        <v>1</v>
      </c>
    </row>
    <row r="3453" spans="1:5" x14ac:dyDescent="0.25">
      <c r="A3453" s="169">
        <v>44044</v>
      </c>
      <c r="B3453" t="s">
        <v>148</v>
      </c>
      <c r="C3453" s="26">
        <v>6</v>
      </c>
      <c r="D3453" s="26">
        <v>3</v>
      </c>
      <c r="E3453" s="170">
        <v>4</v>
      </c>
    </row>
    <row r="3454" spans="1:5" x14ac:dyDescent="0.25">
      <c r="A3454" s="169">
        <v>44075</v>
      </c>
      <c r="B3454" t="s">
        <v>148</v>
      </c>
      <c r="C3454" s="26">
        <v>10</v>
      </c>
      <c r="D3454" s="26">
        <v>3</v>
      </c>
      <c r="E3454" s="170">
        <v>0</v>
      </c>
    </row>
    <row r="3455" spans="1:5" x14ac:dyDescent="0.25">
      <c r="A3455" s="169">
        <v>44105</v>
      </c>
      <c r="B3455" t="s">
        <v>148</v>
      </c>
      <c r="C3455" s="26">
        <v>10</v>
      </c>
      <c r="D3455" s="26">
        <v>3</v>
      </c>
      <c r="E3455" s="170">
        <v>0</v>
      </c>
    </row>
    <row r="3456" spans="1:5" x14ac:dyDescent="0.25">
      <c r="A3456" s="169">
        <v>44136</v>
      </c>
      <c r="B3456" t="s">
        <v>148</v>
      </c>
      <c r="C3456" s="26">
        <v>12</v>
      </c>
      <c r="D3456" s="26">
        <v>3</v>
      </c>
      <c r="E3456" s="170">
        <v>2</v>
      </c>
    </row>
    <row r="3457" spans="1:5" x14ac:dyDescent="0.25">
      <c r="A3457" s="169">
        <v>44166</v>
      </c>
      <c r="B3457" t="s">
        <v>148</v>
      </c>
      <c r="C3457" s="26">
        <v>10</v>
      </c>
      <c r="D3457" s="26">
        <v>3</v>
      </c>
      <c r="E3457" s="170">
        <v>0</v>
      </c>
    </row>
    <row r="3458" spans="1:5" x14ac:dyDescent="0.25">
      <c r="A3458" s="169">
        <v>44197</v>
      </c>
      <c r="B3458" t="s">
        <v>148</v>
      </c>
      <c r="C3458" s="26">
        <v>5</v>
      </c>
      <c r="D3458" s="26">
        <v>3</v>
      </c>
      <c r="E3458" s="170">
        <v>0</v>
      </c>
    </row>
    <row r="3459" spans="1:5" x14ac:dyDescent="0.25">
      <c r="A3459" s="169">
        <v>44228</v>
      </c>
      <c r="B3459" t="s">
        <v>148</v>
      </c>
      <c r="C3459" s="26">
        <v>4</v>
      </c>
      <c r="D3459" s="26">
        <v>3</v>
      </c>
      <c r="E3459" s="170">
        <v>0</v>
      </c>
    </row>
    <row r="3460" spans="1:5" x14ac:dyDescent="0.25">
      <c r="A3460" s="169">
        <v>44256</v>
      </c>
      <c r="B3460" t="s">
        <v>148</v>
      </c>
      <c r="C3460" s="26">
        <v>4</v>
      </c>
      <c r="D3460" s="26">
        <v>3</v>
      </c>
      <c r="E3460" s="170">
        <v>0</v>
      </c>
    </row>
    <row r="3461" spans="1:5" x14ac:dyDescent="0.25">
      <c r="A3461" s="169">
        <v>44287</v>
      </c>
      <c r="B3461" t="s">
        <v>148</v>
      </c>
      <c r="C3461" s="26">
        <v>4</v>
      </c>
      <c r="D3461" s="26">
        <v>3</v>
      </c>
      <c r="E3461" s="170">
        <v>0</v>
      </c>
    </row>
    <row r="3462" spans="1:5" x14ac:dyDescent="0.25">
      <c r="A3462" s="169">
        <v>44317</v>
      </c>
      <c r="B3462" t="s">
        <v>148</v>
      </c>
      <c r="C3462" s="26"/>
      <c r="D3462" s="26"/>
      <c r="E3462" s="170"/>
    </row>
    <row r="3463" spans="1:5" x14ac:dyDescent="0.25">
      <c r="A3463" s="169">
        <v>44348</v>
      </c>
      <c r="B3463" t="s">
        <v>148</v>
      </c>
      <c r="C3463" s="26"/>
      <c r="D3463" s="26"/>
      <c r="E3463" s="170"/>
    </row>
    <row r="3464" spans="1:5" x14ac:dyDescent="0.25">
      <c r="A3464" s="169">
        <v>44378</v>
      </c>
      <c r="B3464" t="s">
        <v>148</v>
      </c>
      <c r="C3464" s="26"/>
      <c r="D3464" s="26"/>
      <c r="E3464" s="170"/>
    </row>
    <row r="3465" spans="1:5" x14ac:dyDescent="0.25">
      <c r="A3465" s="169">
        <v>44409</v>
      </c>
      <c r="B3465" t="s">
        <v>148</v>
      </c>
      <c r="C3465" s="26"/>
      <c r="D3465" s="26"/>
      <c r="E3465" s="170"/>
    </row>
    <row r="3466" spans="1:5" x14ac:dyDescent="0.25">
      <c r="A3466" s="169">
        <v>44440</v>
      </c>
      <c r="B3466" t="s">
        <v>148</v>
      </c>
      <c r="C3466" s="26"/>
      <c r="D3466" s="26"/>
      <c r="E3466" s="170"/>
    </row>
    <row r="3467" spans="1:5" x14ac:dyDescent="0.25">
      <c r="A3467" s="169">
        <v>44470</v>
      </c>
      <c r="B3467" t="s">
        <v>148</v>
      </c>
      <c r="C3467" s="26"/>
      <c r="D3467" s="26"/>
      <c r="E3467" s="170"/>
    </row>
    <row r="3468" spans="1:5" x14ac:dyDescent="0.25">
      <c r="A3468" s="169">
        <v>44501</v>
      </c>
      <c r="B3468" t="s">
        <v>148</v>
      </c>
      <c r="C3468" s="26"/>
      <c r="D3468" s="26"/>
      <c r="E3468" s="170"/>
    </row>
    <row r="3469" spans="1:5" x14ac:dyDescent="0.25">
      <c r="A3469" s="169">
        <v>44531</v>
      </c>
      <c r="B3469" t="s">
        <v>148</v>
      </c>
      <c r="C3469" s="26"/>
      <c r="D3469" s="26"/>
      <c r="E3469" s="170"/>
    </row>
    <row r="3470" spans="1:5" x14ac:dyDescent="0.25">
      <c r="A3470" s="169">
        <v>44562</v>
      </c>
      <c r="B3470" t="s">
        <v>148</v>
      </c>
      <c r="C3470" s="26"/>
      <c r="D3470" s="26"/>
      <c r="E3470" s="170"/>
    </row>
    <row r="3471" spans="1:5" x14ac:dyDescent="0.25">
      <c r="A3471" s="169">
        <v>44593</v>
      </c>
      <c r="B3471" t="s">
        <v>148</v>
      </c>
      <c r="C3471" s="26"/>
      <c r="D3471" s="26"/>
      <c r="E3471" s="170"/>
    </row>
    <row r="3472" spans="1:5" x14ac:dyDescent="0.25">
      <c r="A3472" s="169">
        <v>44621</v>
      </c>
      <c r="B3472" t="s">
        <v>148</v>
      </c>
      <c r="C3472" s="26"/>
      <c r="D3472" s="26"/>
      <c r="E3472" s="170"/>
    </row>
    <row r="3473" spans="1:5" x14ac:dyDescent="0.25">
      <c r="A3473" s="169">
        <v>44652</v>
      </c>
      <c r="B3473" t="s">
        <v>148</v>
      </c>
      <c r="C3473" s="26"/>
      <c r="D3473" s="26"/>
      <c r="E3473" s="170"/>
    </row>
    <row r="3474" spans="1:5" x14ac:dyDescent="0.25">
      <c r="A3474" s="169">
        <v>44682</v>
      </c>
      <c r="B3474" t="s">
        <v>148</v>
      </c>
      <c r="C3474" s="26"/>
      <c r="D3474" s="26"/>
      <c r="E3474" s="170"/>
    </row>
    <row r="3475" spans="1:5" x14ac:dyDescent="0.25">
      <c r="A3475" s="169">
        <v>44713</v>
      </c>
      <c r="B3475" t="s">
        <v>148</v>
      </c>
      <c r="C3475" s="26"/>
      <c r="D3475" s="26"/>
      <c r="E3475" s="170"/>
    </row>
    <row r="3476" spans="1:5" x14ac:dyDescent="0.25">
      <c r="A3476" s="169">
        <v>44743</v>
      </c>
      <c r="B3476" t="s">
        <v>148</v>
      </c>
      <c r="C3476" s="26"/>
      <c r="D3476" s="26"/>
      <c r="E3476" s="170"/>
    </row>
    <row r="3477" spans="1:5" x14ac:dyDescent="0.25">
      <c r="A3477" s="169">
        <v>44774</v>
      </c>
      <c r="B3477" t="s">
        <v>148</v>
      </c>
      <c r="C3477" s="26"/>
      <c r="D3477" s="26"/>
      <c r="E3477" s="170"/>
    </row>
    <row r="3478" spans="1:5" x14ac:dyDescent="0.25">
      <c r="A3478" s="169">
        <v>44805</v>
      </c>
      <c r="B3478" t="s">
        <v>148</v>
      </c>
      <c r="C3478" s="26"/>
      <c r="D3478" s="26"/>
      <c r="E3478" s="170"/>
    </row>
    <row r="3479" spans="1:5" x14ac:dyDescent="0.25">
      <c r="A3479" s="169">
        <v>44835</v>
      </c>
      <c r="B3479" t="s">
        <v>148</v>
      </c>
      <c r="C3479" s="26"/>
      <c r="D3479" s="26"/>
      <c r="E3479" s="170"/>
    </row>
    <row r="3480" spans="1:5" x14ac:dyDescent="0.25">
      <c r="A3480" s="169">
        <v>44866</v>
      </c>
      <c r="B3480" t="s">
        <v>148</v>
      </c>
      <c r="C3480" s="26"/>
      <c r="D3480" s="26"/>
      <c r="E3480" s="170"/>
    </row>
    <row r="3481" spans="1:5" x14ac:dyDescent="0.25">
      <c r="A3481" s="169">
        <v>44896</v>
      </c>
      <c r="B3481" t="s">
        <v>148</v>
      </c>
      <c r="C3481" s="26"/>
      <c r="D3481" s="26"/>
      <c r="E3481" s="170"/>
    </row>
    <row r="3482" spans="1:5" x14ac:dyDescent="0.25">
      <c r="A3482" s="169">
        <v>44927</v>
      </c>
      <c r="B3482" t="s">
        <v>148</v>
      </c>
      <c r="C3482" s="26"/>
      <c r="D3482" s="26"/>
      <c r="E3482" s="170"/>
    </row>
    <row r="3483" spans="1:5" x14ac:dyDescent="0.25">
      <c r="A3483" s="169">
        <v>44958</v>
      </c>
      <c r="B3483" t="s">
        <v>148</v>
      </c>
      <c r="C3483" s="26"/>
      <c r="D3483" s="26"/>
      <c r="E3483" s="170"/>
    </row>
    <row r="3484" spans="1:5" x14ac:dyDescent="0.25">
      <c r="A3484" s="169">
        <v>44986</v>
      </c>
      <c r="B3484" t="s">
        <v>148</v>
      </c>
      <c r="C3484" s="26"/>
      <c r="D3484" s="26"/>
      <c r="E3484" s="170"/>
    </row>
    <row r="3485" spans="1:5" x14ac:dyDescent="0.25">
      <c r="A3485" s="169">
        <v>45017</v>
      </c>
      <c r="B3485" t="s">
        <v>148</v>
      </c>
      <c r="C3485" s="26"/>
      <c r="D3485" s="26"/>
      <c r="E3485" s="170"/>
    </row>
    <row r="3486" spans="1:5" x14ac:dyDescent="0.25">
      <c r="A3486" s="169">
        <v>45047</v>
      </c>
      <c r="B3486" t="s">
        <v>148</v>
      </c>
      <c r="C3486" s="26"/>
      <c r="D3486" s="26"/>
      <c r="E3486" s="170"/>
    </row>
    <row r="3487" spans="1:5" x14ac:dyDescent="0.25">
      <c r="A3487" s="169">
        <v>45078</v>
      </c>
      <c r="B3487" t="s">
        <v>148</v>
      </c>
      <c r="C3487" s="26"/>
      <c r="D3487" s="26"/>
      <c r="E3487" s="170"/>
    </row>
    <row r="3488" spans="1:5" x14ac:dyDescent="0.25">
      <c r="A3488" s="169">
        <v>45108</v>
      </c>
      <c r="B3488" t="s">
        <v>148</v>
      </c>
      <c r="C3488" s="26"/>
      <c r="D3488" s="26"/>
      <c r="E3488" s="170"/>
    </row>
    <row r="3489" spans="1:5" x14ac:dyDescent="0.25">
      <c r="A3489" s="169">
        <v>45139</v>
      </c>
      <c r="B3489" t="s">
        <v>148</v>
      </c>
      <c r="C3489" s="26"/>
      <c r="D3489" s="26"/>
      <c r="E3489" s="170"/>
    </row>
    <row r="3490" spans="1:5" x14ac:dyDescent="0.25">
      <c r="A3490" s="169">
        <v>45170</v>
      </c>
      <c r="B3490" t="s">
        <v>148</v>
      </c>
      <c r="C3490" s="26"/>
      <c r="D3490" s="26"/>
      <c r="E3490" s="170"/>
    </row>
    <row r="3491" spans="1:5" x14ac:dyDescent="0.25">
      <c r="A3491" s="169">
        <v>45200</v>
      </c>
      <c r="B3491" t="s">
        <v>148</v>
      </c>
      <c r="C3491" s="26"/>
      <c r="D3491" s="26"/>
      <c r="E3491" s="170"/>
    </row>
    <row r="3492" spans="1:5" x14ac:dyDescent="0.25">
      <c r="A3492" s="169">
        <v>45231</v>
      </c>
      <c r="B3492" t="s">
        <v>148</v>
      </c>
      <c r="C3492" s="26"/>
      <c r="D3492" s="26"/>
      <c r="E3492" s="170"/>
    </row>
    <row r="3493" spans="1:5" x14ac:dyDescent="0.25">
      <c r="A3493" s="169">
        <v>45261</v>
      </c>
      <c r="B3493" t="s">
        <v>148</v>
      </c>
      <c r="C3493" s="26"/>
      <c r="D3493" s="26"/>
      <c r="E3493" s="170"/>
    </row>
    <row r="3494" spans="1:5" x14ac:dyDescent="0.25">
      <c r="A3494" s="169">
        <v>45292</v>
      </c>
      <c r="B3494" t="s">
        <v>148</v>
      </c>
      <c r="C3494" s="26"/>
      <c r="D3494" s="26"/>
      <c r="E3494" s="170"/>
    </row>
    <row r="3495" spans="1:5" x14ac:dyDescent="0.25">
      <c r="A3495" s="169">
        <v>45323</v>
      </c>
      <c r="B3495" t="s">
        <v>148</v>
      </c>
      <c r="C3495" s="26"/>
      <c r="D3495" s="26"/>
      <c r="E3495" s="170"/>
    </row>
    <row r="3496" spans="1:5" x14ac:dyDescent="0.25">
      <c r="A3496" s="169">
        <v>45352</v>
      </c>
      <c r="B3496" t="s">
        <v>148</v>
      </c>
      <c r="C3496" s="26"/>
      <c r="D3496" s="26"/>
      <c r="E3496" s="170"/>
    </row>
    <row r="3497" spans="1:5" x14ac:dyDescent="0.25">
      <c r="A3497" s="169">
        <v>45383</v>
      </c>
      <c r="B3497" t="s">
        <v>148</v>
      </c>
      <c r="C3497" s="26"/>
      <c r="D3497" s="26"/>
      <c r="E3497" s="170"/>
    </row>
    <row r="3498" spans="1:5" x14ac:dyDescent="0.25">
      <c r="A3498" s="169">
        <v>45413</v>
      </c>
      <c r="B3498" t="s">
        <v>148</v>
      </c>
      <c r="C3498" s="26"/>
      <c r="D3498" s="26"/>
      <c r="E3498" s="170"/>
    </row>
    <row r="3499" spans="1:5" x14ac:dyDescent="0.25">
      <c r="A3499" s="169">
        <v>45444</v>
      </c>
      <c r="B3499" t="s">
        <v>148</v>
      </c>
      <c r="C3499" s="26"/>
      <c r="D3499" s="26"/>
      <c r="E3499" s="170"/>
    </row>
    <row r="3500" spans="1:5" x14ac:dyDescent="0.25">
      <c r="A3500" s="169">
        <v>45474</v>
      </c>
      <c r="B3500" t="s">
        <v>148</v>
      </c>
      <c r="C3500" s="26"/>
      <c r="D3500" s="26"/>
      <c r="E3500" s="170"/>
    </row>
    <row r="3501" spans="1:5" x14ac:dyDescent="0.25">
      <c r="A3501" s="169">
        <v>45505</v>
      </c>
      <c r="B3501" t="s">
        <v>148</v>
      </c>
      <c r="C3501" s="26"/>
      <c r="D3501" s="26"/>
      <c r="E3501" s="170"/>
    </row>
    <row r="3502" spans="1:5" x14ac:dyDescent="0.25">
      <c r="A3502" s="169">
        <v>45536</v>
      </c>
      <c r="B3502" t="s">
        <v>148</v>
      </c>
      <c r="C3502" s="26"/>
      <c r="D3502" s="26"/>
      <c r="E3502" s="170"/>
    </row>
    <row r="3503" spans="1:5" x14ac:dyDescent="0.25">
      <c r="A3503" s="169">
        <v>45566</v>
      </c>
      <c r="B3503" t="s">
        <v>148</v>
      </c>
      <c r="C3503" s="26"/>
      <c r="D3503" s="26"/>
      <c r="E3503" s="170"/>
    </row>
    <row r="3504" spans="1:5" x14ac:dyDescent="0.25">
      <c r="A3504" s="169">
        <v>45597</v>
      </c>
      <c r="B3504" t="s">
        <v>148</v>
      </c>
      <c r="C3504" s="26"/>
      <c r="D3504" s="26"/>
      <c r="E3504" s="170"/>
    </row>
    <row r="3505" spans="1:5" x14ac:dyDescent="0.25">
      <c r="A3505" s="169">
        <v>45627</v>
      </c>
      <c r="B3505" t="s">
        <v>148</v>
      </c>
      <c r="C3505" s="26"/>
      <c r="D3505" s="26"/>
      <c r="E3505" s="170"/>
    </row>
    <row r="3506" spans="1:5" x14ac:dyDescent="0.25">
      <c r="A3506" s="169">
        <v>45658</v>
      </c>
      <c r="B3506" t="s">
        <v>148</v>
      </c>
      <c r="C3506" s="26"/>
      <c r="D3506" s="26"/>
      <c r="E3506" s="170"/>
    </row>
    <row r="3507" spans="1:5" x14ac:dyDescent="0.25">
      <c r="A3507" s="169">
        <v>45689</v>
      </c>
      <c r="B3507" t="s">
        <v>148</v>
      </c>
      <c r="C3507" s="26"/>
      <c r="D3507" s="26"/>
      <c r="E3507" s="170"/>
    </row>
    <row r="3508" spans="1:5" x14ac:dyDescent="0.25">
      <c r="A3508" s="169">
        <v>45717</v>
      </c>
      <c r="B3508" t="s">
        <v>148</v>
      </c>
      <c r="C3508" s="26"/>
      <c r="D3508" s="26"/>
      <c r="E3508" s="170"/>
    </row>
    <row r="3509" spans="1:5" x14ac:dyDescent="0.25">
      <c r="A3509" s="169">
        <v>45748</v>
      </c>
      <c r="B3509" t="s">
        <v>148</v>
      </c>
      <c r="C3509" s="26"/>
      <c r="D3509" s="26"/>
      <c r="E3509" s="170"/>
    </row>
    <row r="3510" spans="1:5" x14ac:dyDescent="0.25">
      <c r="A3510" s="169">
        <v>45778</v>
      </c>
      <c r="B3510" t="s">
        <v>148</v>
      </c>
      <c r="C3510" s="26"/>
      <c r="D3510" s="26"/>
      <c r="E3510" s="170"/>
    </row>
    <row r="3511" spans="1:5" x14ac:dyDescent="0.25">
      <c r="A3511" s="169">
        <v>45809</v>
      </c>
      <c r="B3511" t="s">
        <v>148</v>
      </c>
      <c r="C3511" s="26"/>
      <c r="D3511" s="26"/>
      <c r="E3511" s="170"/>
    </row>
    <row r="3512" spans="1:5" x14ac:dyDescent="0.25">
      <c r="A3512" s="169">
        <v>43101</v>
      </c>
      <c r="B3512" t="s">
        <v>149</v>
      </c>
      <c r="C3512" s="26">
        <v>335</v>
      </c>
      <c r="D3512" s="26"/>
      <c r="E3512" s="170"/>
    </row>
    <row r="3513" spans="1:5" x14ac:dyDescent="0.25">
      <c r="A3513" s="169">
        <v>43132</v>
      </c>
      <c r="B3513" t="s">
        <v>149</v>
      </c>
      <c r="C3513" s="26">
        <v>6</v>
      </c>
      <c r="D3513" s="26"/>
      <c r="E3513" s="170"/>
    </row>
    <row r="3514" spans="1:5" x14ac:dyDescent="0.25">
      <c r="A3514" s="169">
        <v>43160</v>
      </c>
      <c r="B3514" t="s">
        <v>149</v>
      </c>
      <c r="C3514" s="26">
        <v>6</v>
      </c>
      <c r="D3514" s="26"/>
      <c r="E3514" s="170"/>
    </row>
    <row r="3515" spans="1:5" x14ac:dyDescent="0.25">
      <c r="A3515" s="169">
        <v>43191</v>
      </c>
      <c r="B3515" t="s">
        <v>149</v>
      </c>
      <c r="C3515" s="26">
        <v>3</v>
      </c>
      <c r="D3515" s="26"/>
      <c r="E3515" s="170"/>
    </row>
    <row r="3516" spans="1:5" x14ac:dyDescent="0.25">
      <c r="A3516" s="169">
        <v>43221</v>
      </c>
      <c r="B3516" t="s">
        <v>149</v>
      </c>
      <c r="C3516" s="26">
        <v>5</v>
      </c>
      <c r="D3516" s="26"/>
      <c r="E3516" s="170"/>
    </row>
    <row r="3517" spans="1:5" x14ac:dyDescent="0.25">
      <c r="A3517" s="169">
        <v>43252</v>
      </c>
      <c r="B3517" t="s">
        <v>149</v>
      </c>
      <c r="C3517" s="26">
        <v>0</v>
      </c>
      <c r="D3517" s="26"/>
      <c r="E3517" s="170"/>
    </row>
    <row r="3518" spans="1:5" x14ac:dyDescent="0.25">
      <c r="A3518" s="169">
        <v>43282</v>
      </c>
      <c r="B3518" t="s">
        <v>149</v>
      </c>
      <c r="C3518" s="26">
        <v>2</v>
      </c>
      <c r="D3518" s="26"/>
      <c r="E3518" s="170"/>
    </row>
    <row r="3519" spans="1:5" x14ac:dyDescent="0.25">
      <c r="A3519" s="169">
        <v>43313</v>
      </c>
      <c r="B3519" t="s">
        <v>149</v>
      </c>
      <c r="C3519" s="26">
        <v>4</v>
      </c>
      <c r="D3519" s="26"/>
      <c r="E3519" s="170"/>
    </row>
    <row r="3520" spans="1:5" x14ac:dyDescent="0.25">
      <c r="A3520" s="169">
        <v>43344</v>
      </c>
      <c r="B3520" t="s">
        <v>149</v>
      </c>
      <c r="C3520" s="26">
        <v>0</v>
      </c>
      <c r="D3520" s="26"/>
      <c r="E3520" s="170"/>
    </row>
    <row r="3521" spans="1:5" x14ac:dyDescent="0.25">
      <c r="A3521" s="169">
        <v>43374</v>
      </c>
      <c r="B3521" t="s">
        <v>149</v>
      </c>
      <c r="C3521" s="26">
        <v>5</v>
      </c>
      <c r="D3521" s="26"/>
      <c r="E3521" s="170"/>
    </row>
    <row r="3522" spans="1:5" x14ac:dyDescent="0.25">
      <c r="A3522" s="169">
        <v>43405</v>
      </c>
      <c r="B3522" t="s">
        <v>149</v>
      </c>
      <c r="C3522" s="26">
        <v>5</v>
      </c>
      <c r="D3522" s="26"/>
      <c r="E3522" s="170"/>
    </row>
    <row r="3523" spans="1:5" x14ac:dyDescent="0.25">
      <c r="A3523" s="169">
        <v>43435</v>
      </c>
      <c r="B3523" t="s">
        <v>149</v>
      </c>
      <c r="C3523" s="26">
        <v>1</v>
      </c>
      <c r="D3523" s="26"/>
      <c r="E3523" s="170"/>
    </row>
    <row r="3524" spans="1:5" x14ac:dyDescent="0.25">
      <c r="A3524" s="169">
        <v>43466</v>
      </c>
      <c r="B3524" t="s">
        <v>149</v>
      </c>
      <c r="C3524" s="26">
        <v>2</v>
      </c>
      <c r="D3524" s="26"/>
      <c r="E3524" s="170"/>
    </row>
    <row r="3525" spans="1:5" x14ac:dyDescent="0.25">
      <c r="A3525" s="169">
        <v>43497</v>
      </c>
      <c r="B3525" t="s">
        <v>149</v>
      </c>
      <c r="C3525" s="26">
        <v>4</v>
      </c>
      <c r="D3525" s="26"/>
      <c r="E3525" s="170"/>
    </row>
    <row r="3526" spans="1:5" x14ac:dyDescent="0.25">
      <c r="A3526" s="169">
        <v>43525</v>
      </c>
      <c r="B3526" t="s">
        <v>149</v>
      </c>
      <c r="C3526" s="26">
        <v>1</v>
      </c>
      <c r="D3526" s="26"/>
      <c r="E3526" s="170"/>
    </row>
    <row r="3527" spans="1:5" x14ac:dyDescent="0.25">
      <c r="A3527" s="169">
        <v>43556</v>
      </c>
      <c r="B3527" t="s">
        <v>149</v>
      </c>
      <c r="C3527" s="26">
        <v>0</v>
      </c>
      <c r="D3527" s="26"/>
      <c r="E3527" s="170"/>
    </row>
    <row r="3528" spans="1:5" x14ac:dyDescent="0.25">
      <c r="A3528" s="169">
        <v>43586</v>
      </c>
      <c r="B3528" t="s">
        <v>149</v>
      </c>
      <c r="C3528" s="26">
        <v>2</v>
      </c>
      <c r="D3528" s="26"/>
      <c r="E3528" s="170"/>
    </row>
    <row r="3529" spans="1:5" x14ac:dyDescent="0.25">
      <c r="A3529" s="169">
        <v>43617</v>
      </c>
      <c r="B3529" t="s">
        <v>149</v>
      </c>
      <c r="C3529" s="26">
        <v>3</v>
      </c>
      <c r="D3529" s="26"/>
      <c r="E3529" s="170"/>
    </row>
    <row r="3530" spans="1:5" x14ac:dyDescent="0.25">
      <c r="A3530" s="169">
        <v>43647</v>
      </c>
      <c r="B3530" t="s">
        <v>149</v>
      </c>
      <c r="C3530" s="26">
        <v>1</v>
      </c>
      <c r="D3530" s="26"/>
      <c r="E3530" s="170"/>
    </row>
    <row r="3531" spans="1:5" x14ac:dyDescent="0.25">
      <c r="A3531" s="169">
        <v>43678</v>
      </c>
      <c r="B3531" t="s">
        <v>149</v>
      </c>
      <c r="C3531" s="26">
        <v>0</v>
      </c>
      <c r="D3531" s="26"/>
      <c r="E3531" s="170"/>
    </row>
    <row r="3532" spans="1:5" x14ac:dyDescent="0.25">
      <c r="A3532" s="169">
        <v>43709</v>
      </c>
      <c r="B3532" t="s">
        <v>149</v>
      </c>
      <c r="C3532" s="26">
        <v>7</v>
      </c>
      <c r="D3532" s="26"/>
      <c r="E3532" s="170"/>
    </row>
    <row r="3533" spans="1:5" x14ac:dyDescent="0.25">
      <c r="A3533" s="169">
        <v>43739</v>
      </c>
      <c r="B3533" t="s">
        <v>149</v>
      </c>
      <c r="C3533" s="26">
        <v>0</v>
      </c>
      <c r="D3533" s="26"/>
      <c r="E3533" s="170"/>
    </row>
    <row r="3534" spans="1:5" x14ac:dyDescent="0.25">
      <c r="A3534" s="169">
        <v>43770</v>
      </c>
      <c r="B3534" t="s">
        <v>149</v>
      </c>
      <c r="C3534" s="26">
        <v>0</v>
      </c>
      <c r="D3534" s="26"/>
      <c r="E3534" s="170"/>
    </row>
    <row r="3535" spans="1:5" x14ac:dyDescent="0.25">
      <c r="A3535" s="169">
        <v>43800</v>
      </c>
      <c r="B3535" t="s">
        <v>149</v>
      </c>
      <c r="C3535" s="26">
        <v>0</v>
      </c>
      <c r="D3535" s="26"/>
      <c r="E3535" s="170"/>
    </row>
    <row r="3536" spans="1:5" x14ac:dyDescent="0.25">
      <c r="A3536" s="169">
        <v>43831</v>
      </c>
      <c r="B3536" t="s">
        <v>149</v>
      </c>
      <c r="C3536" s="26">
        <v>0</v>
      </c>
      <c r="D3536" s="26"/>
      <c r="E3536" s="170"/>
    </row>
    <row r="3537" spans="1:5" x14ac:dyDescent="0.25">
      <c r="A3537" s="169">
        <v>43862</v>
      </c>
      <c r="B3537" t="s">
        <v>149</v>
      </c>
      <c r="C3537" s="26">
        <v>0</v>
      </c>
      <c r="D3537" s="26"/>
      <c r="E3537" s="170"/>
    </row>
    <row r="3538" spans="1:5" x14ac:dyDescent="0.25">
      <c r="A3538" s="169">
        <v>43891</v>
      </c>
      <c r="B3538" t="s">
        <v>149</v>
      </c>
      <c r="C3538" s="26">
        <v>0</v>
      </c>
      <c r="D3538" s="26"/>
      <c r="E3538" s="170"/>
    </row>
    <row r="3539" spans="1:5" x14ac:dyDescent="0.25">
      <c r="A3539" s="169">
        <v>43922</v>
      </c>
      <c r="B3539" t="s">
        <v>149</v>
      </c>
      <c r="C3539" s="26">
        <v>0</v>
      </c>
      <c r="D3539" s="26"/>
      <c r="E3539" s="170"/>
    </row>
    <row r="3540" spans="1:5" x14ac:dyDescent="0.25">
      <c r="A3540" s="169">
        <v>43952</v>
      </c>
      <c r="B3540" t="s">
        <v>149</v>
      </c>
      <c r="C3540" s="26">
        <v>1</v>
      </c>
      <c r="D3540" s="26"/>
      <c r="E3540" s="170"/>
    </row>
    <row r="3541" spans="1:5" x14ac:dyDescent="0.25">
      <c r="A3541" s="169">
        <v>43983</v>
      </c>
      <c r="B3541" t="s">
        <v>149</v>
      </c>
      <c r="C3541" s="26">
        <v>1</v>
      </c>
      <c r="D3541" s="26"/>
      <c r="E3541" s="170"/>
    </row>
    <row r="3542" spans="1:5" x14ac:dyDescent="0.25">
      <c r="A3542" s="169">
        <v>44013</v>
      </c>
      <c r="B3542" t="s">
        <v>149</v>
      </c>
      <c r="C3542" s="26">
        <v>0</v>
      </c>
      <c r="D3542" s="26"/>
      <c r="E3542" s="170"/>
    </row>
    <row r="3543" spans="1:5" x14ac:dyDescent="0.25">
      <c r="A3543" s="169">
        <v>44044</v>
      </c>
      <c r="B3543" t="s">
        <v>149</v>
      </c>
      <c r="C3543" s="26">
        <v>1</v>
      </c>
      <c r="D3543" s="26"/>
      <c r="E3543" s="170"/>
    </row>
    <row r="3544" spans="1:5" x14ac:dyDescent="0.25">
      <c r="A3544" s="169">
        <v>44075</v>
      </c>
      <c r="B3544" t="s">
        <v>149</v>
      </c>
      <c r="C3544" s="26">
        <v>1</v>
      </c>
      <c r="D3544" s="26"/>
      <c r="E3544" s="170"/>
    </row>
    <row r="3545" spans="1:5" x14ac:dyDescent="0.25">
      <c r="A3545" s="169">
        <v>44105</v>
      </c>
      <c r="B3545" t="s">
        <v>149</v>
      </c>
      <c r="C3545" s="26">
        <v>0</v>
      </c>
      <c r="D3545" s="26"/>
      <c r="E3545" s="170"/>
    </row>
    <row r="3546" spans="1:5" x14ac:dyDescent="0.25">
      <c r="A3546" s="169">
        <v>44136</v>
      </c>
      <c r="B3546" t="s">
        <v>149</v>
      </c>
      <c r="C3546" s="26">
        <v>0</v>
      </c>
      <c r="D3546" s="26"/>
      <c r="E3546" s="170">
        <v>0</v>
      </c>
    </row>
    <row r="3547" spans="1:5" x14ac:dyDescent="0.25">
      <c r="A3547" s="169">
        <v>44166</v>
      </c>
      <c r="B3547" t="s">
        <v>149</v>
      </c>
      <c r="C3547" s="26">
        <v>0</v>
      </c>
      <c r="D3547" s="26"/>
      <c r="E3547" s="170">
        <v>0</v>
      </c>
    </row>
    <row r="3548" spans="1:5" x14ac:dyDescent="0.25">
      <c r="A3548" s="169">
        <v>44197</v>
      </c>
      <c r="B3548" t="s">
        <v>149</v>
      </c>
      <c r="C3548" s="26">
        <v>0</v>
      </c>
      <c r="D3548" s="26"/>
      <c r="E3548" s="170">
        <v>0</v>
      </c>
    </row>
    <row r="3549" spans="1:5" x14ac:dyDescent="0.25">
      <c r="A3549" s="169">
        <v>44228</v>
      </c>
      <c r="B3549" t="s">
        <v>149</v>
      </c>
      <c r="C3549" s="26">
        <v>0</v>
      </c>
      <c r="D3549" s="26"/>
      <c r="E3549" s="170">
        <v>0</v>
      </c>
    </row>
    <row r="3550" spans="1:5" x14ac:dyDescent="0.25">
      <c r="A3550" s="169">
        <v>44256</v>
      </c>
      <c r="B3550" t="s">
        <v>149</v>
      </c>
      <c r="C3550" s="26">
        <v>0</v>
      </c>
      <c r="D3550" s="26"/>
      <c r="E3550" s="170">
        <v>0</v>
      </c>
    </row>
    <row r="3551" spans="1:5" x14ac:dyDescent="0.25">
      <c r="A3551" s="169">
        <v>44287</v>
      </c>
      <c r="B3551" t="s">
        <v>149</v>
      </c>
      <c r="C3551" s="26">
        <v>0</v>
      </c>
      <c r="D3551" s="26"/>
      <c r="E3551" s="170">
        <v>0</v>
      </c>
    </row>
    <row r="3552" spans="1:5" x14ac:dyDescent="0.25">
      <c r="A3552" s="169">
        <v>44317</v>
      </c>
      <c r="B3552" t="s">
        <v>149</v>
      </c>
      <c r="C3552" s="26"/>
      <c r="D3552" s="26"/>
      <c r="E3552" s="170"/>
    </row>
    <row r="3553" spans="1:5" x14ac:dyDescent="0.25">
      <c r="A3553" s="169">
        <v>44348</v>
      </c>
      <c r="B3553" t="s">
        <v>149</v>
      </c>
      <c r="C3553" s="26"/>
      <c r="D3553" s="26"/>
      <c r="E3553" s="170"/>
    </row>
    <row r="3554" spans="1:5" x14ac:dyDescent="0.25">
      <c r="A3554" s="169">
        <v>44378</v>
      </c>
      <c r="B3554" t="s">
        <v>149</v>
      </c>
      <c r="C3554" s="26"/>
      <c r="D3554" s="26"/>
      <c r="E3554" s="170"/>
    </row>
    <row r="3555" spans="1:5" x14ac:dyDescent="0.25">
      <c r="A3555" s="169">
        <v>44409</v>
      </c>
      <c r="B3555" t="s">
        <v>149</v>
      </c>
      <c r="C3555" s="26"/>
      <c r="D3555" s="26"/>
      <c r="E3555" s="170"/>
    </row>
    <row r="3556" spans="1:5" x14ac:dyDescent="0.25">
      <c r="A3556" s="169">
        <v>44440</v>
      </c>
      <c r="B3556" t="s">
        <v>149</v>
      </c>
      <c r="C3556" s="26"/>
      <c r="D3556" s="26"/>
      <c r="E3556" s="170"/>
    </row>
    <row r="3557" spans="1:5" x14ac:dyDescent="0.25">
      <c r="A3557" s="169">
        <v>44470</v>
      </c>
      <c r="B3557" t="s">
        <v>149</v>
      </c>
      <c r="C3557" s="26"/>
      <c r="D3557" s="26"/>
      <c r="E3557" s="170"/>
    </row>
    <row r="3558" spans="1:5" x14ac:dyDescent="0.25">
      <c r="A3558" s="169">
        <v>44501</v>
      </c>
      <c r="B3558" t="s">
        <v>149</v>
      </c>
      <c r="C3558" s="26"/>
      <c r="D3558" s="26"/>
      <c r="E3558" s="170"/>
    </row>
    <row r="3559" spans="1:5" x14ac:dyDescent="0.25">
      <c r="A3559" s="169">
        <v>44531</v>
      </c>
      <c r="B3559" t="s">
        <v>149</v>
      </c>
      <c r="C3559" s="26"/>
      <c r="D3559" s="26"/>
      <c r="E3559" s="170"/>
    </row>
    <row r="3560" spans="1:5" x14ac:dyDescent="0.25">
      <c r="A3560" s="169">
        <v>44562</v>
      </c>
      <c r="B3560" t="s">
        <v>149</v>
      </c>
      <c r="C3560" s="26"/>
      <c r="D3560" s="26"/>
      <c r="E3560" s="170"/>
    </row>
    <row r="3561" spans="1:5" x14ac:dyDescent="0.25">
      <c r="A3561" s="169">
        <v>44593</v>
      </c>
      <c r="B3561" t="s">
        <v>149</v>
      </c>
      <c r="C3561" s="26"/>
      <c r="D3561" s="26"/>
      <c r="E3561" s="170"/>
    </row>
    <row r="3562" spans="1:5" x14ac:dyDescent="0.25">
      <c r="A3562" s="169">
        <v>44621</v>
      </c>
      <c r="B3562" t="s">
        <v>149</v>
      </c>
      <c r="C3562" s="26"/>
      <c r="D3562" s="26"/>
      <c r="E3562" s="170"/>
    </row>
    <row r="3563" spans="1:5" x14ac:dyDescent="0.25">
      <c r="A3563" s="169">
        <v>44652</v>
      </c>
      <c r="B3563" t="s">
        <v>149</v>
      </c>
      <c r="C3563" s="26"/>
      <c r="D3563" s="26"/>
      <c r="E3563" s="170"/>
    </row>
    <row r="3564" spans="1:5" x14ac:dyDescent="0.25">
      <c r="A3564" s="169">
        <v>44682</v>
      </c>
      <c r="B3564" t="s">
        <v>149</v>
      </c>
      <c r="C3564" s="26"/>
      <c r="D3564" s="26"/>
      <c r="E3564" s="170"/>
    </row>
    <row r="3565" spans="1:5" x14ac:dyDescent="0.25">
      <c r="A3565" s="169">
        <v>44713</v>
      </c>
      <c r="B3565" t="s">
        <v>149</v>
      </c>
      <c r="C3565" s="26"/>
      <c r="D3565" s="26"/>
      <c r="E3565" s="170"/>
    </row>
    <row r="3566" spans="1:5" x14ac:dyDescent="0.25">
      <c r="A3566" s="169">
        <v>44743</v>
      </c>
      <c r="B3566" t="s">
        <v>149</v>
      </c>
      <c r="C3566" s="26"/>
      <c r="D3566" s="26"/>
      <c r="E3566" s="170"/>
    </row>
    <row r="3567" spans="1:5" x14ac:dyDescent="0.25">
      <c r="A3567" s="169">
        <v>44774</v>
      </c>
      <c r="B3567" t="s">
        <v>149</v>
      </c>
      <c r="C3567" s="26"/>
      <c r="D3567" s="26"/>
      <c r="E3567" s="170"/>
    </row>
    <row r="3568" spans="1:5" x14ac:dyDescent="0.25">
      <c r="A3568" s="169">
        <v>44805</v>
      </c>
      <c r="B3568" t="s">
        <v>149</v>
      </c>
      <c r="C3568" s="26"/>
      <c r="D3568" s="26"/>
      <c r="E3568" s="170"/>
    </row>
    <row r="3569" spans="1:5" x14ac:dyDescent="0.25">
      <c r="A3569" s="169">
        <v>44835</v>
      </c>
      <c r="B3569" t="s">
        <v>149</v>
      </c>
      <c r="C3569" s="26"/>
      <c r="D3569" s="26"/>
      <c r="E3569" s="170"/>
    </row>
    <row r="3570" spans="1:5" x14ac:dyDescent="0.25">
      <c r="A3570" s="169">
        <v>44866</v>
      </c>
      <c r="B3570" t="s">
        <v>149</v>
      </c>
      <c r="C3570" s="26"/>
      <c r="D3570" s="26"/>
      <c r="E3570" s="170"/>
    </row>
    <row r="3571" spans="1:5" x14ac:dyDescent="0.25">
      <c r="A3571" s="169">
        <v>44896</v>
      </c>
      <c r="B3571" t="s">
        <v>149</v>
      </c>
      <c r="C3571" s="26"/>
      <c r="D3571" s="26"/>
      <c r="E3571" s="170"/>
    </row>
    <row r="3572" spans="1:5" x14ac:dyDescent="0.25">
      <c r="A3572" s="169">
        <v>44927</v>
      </c>
      <c r="B3572" t="s">
        <v>149</v>
      </c>
      <c r="C3572" s="26"/>
      <c r="D3572" s="26"/>
      <c r="E3572" s="170"/>
    </row>
    <row r="3573" spans="1:5" x14ac:dyDescent="0.25">
      <c r="A3573" s="169">
        <v>44958</v>
      </c>
      <c r="B3573" t="s">
        <v>149</v>
      </c>
      <c r="C3573" s="26"/>
      <c r="D3573" s="26"/>
      <c r="E3573" s="170"/>
    </row>
    <row r="3574" spans="1:5" x14ac:dyDescent="0.25">
      <c r="A3574" s="169">
        <v>44986</v>
      </c>
      <c r="B3574" t="s">
        <v>149</v>
      </c>
      <c r="C3574" s="26"/>
      <c r="D3574" s="26"/>
      <c r="E3574" s="170"/>
    </row>
    <row r="3575" spans="1:5" x14ac:dyDescent="0.25">
      <c r="A3575" s="169">
        <v>45017</v>
      </c>
      <c r="B3575" t="s">
        <v>149</v>
      </c>
      <c r="C3575" s="26"/>
      <c r="D3575" s="26"/>
      <c r="E3575" s="170"/>
    </row>
    <row r="3576" spans="1:5" x14ac:dyDescent="0.25">
      <c r="A3576" s="169">
        <v>45047</v>
      </c>
      <c r="B3576" t="s">
        <v>149</v>
      </c>
      <c r="C3576" s="26"/>
      <c r="D3576" s="26"/>
      <c r="E3576" s="170"/>
    </row>
    <row r="3577" spans="1:5" x14ac:dyDescent="0.25">
      <c r="A3577" s="169">
        <v>45078</v>
      </c>
      <c r="B3577" t="s">
        <v>149</v>
      </c>
      <c r="C3577" s="26"/>
      <c r="D3577" s="26"/>
      <c r="E3577" s="170"/>
    </row>
    <row r="3578" spans="1:5" x14ac:dyDescent="0.25">
      <c r="A3578" s="169">
        <v>45108</v>
      </c>
      <c r="B3578" t="s">
        <v>149</v>
      </c>
      <c r="C3578" s="26"/>
      <c r="D3578" s="26"/>
      <c r="E3578" s="170"/>
    </row>
    <row r="3579" spans="1:5" x14ac:dyDescent="0.25">
      <c r="A3579" s="169">
        <v>45139</v>
      </c>
      <c r="B3579" t="s">
        <v>149</v>
      </c>
      <c r="C3579" s="26"/>
      <c r="D3579" s="26"/>
      <c r="E3579" s="170"/>
    </row>
    <row r="3580" spans="1:5" x14ac:dyDescent="0.25">
      <c r="A3580" s="169">
        <v>45170</v>
      </c>
      <c r="B3580" t="s">
        <v>149</v>
      </c>
      <c r="C3580" s="26"/>
      <c r="D3580" s="26"/>
      <c r="E3580" s="170"/>
    </row>
    <row r="3581" spans="1:5" x14ac:dyDescent="0.25">
      <c r="A3581" s="169">
        <v>45200</v>
      </c>
      <c r="B3581" t="s">
        <v>149</v>
      </c>
      <c r="C3581" s="26"/>
      <c r="D3581" s="26"/>
      <c r="E3581" s="170"/>
    </row>
    <row r="3582" spans="1:5" x14ac:dyDescent="0.25">
      <c r="A3582" s="169">
        <v>45231</v>
      </c>
      <c r="B3582" t="s">
        <v>149</v>
      </c>
      <c r="C3582" s="26"/>
      <c r="D3582" s="26"/>
      <c r="E3582" s="170"/>
    </row>
    <row r="3583" spans="1:5" x14ac:dyDescent="0.25">
      <c r="A3583" s="169">
        <v>45261</v>
      </c>
      <c r="B3583" t="s">
        <v>149</v>
      </c>
      <c r="C3583" s="26"/>
      <c r="D3583" s="26"/>
      <c r="E3583" s="170"/>
    </row>
    <row r="3584" spans="1:5" x14ac:dyDescent="0.25">
      <c r="A3584" s="169">
        <v>45292</v>
      </c>
      <c r="B3584" t="s">
        <v>149</v>
      </c>
      <c r="C3584" s="26"/>
      <c r="D3584" s="26"/>
      <c r="E3584" s="170"/>
    </row>
    <row r="3585" spans="1:5" x14ac:dyDescent="0.25">
      <c r="A3585" s="169">
        <v>45323</v>
      </c>
      <c r="B3585" t="s">
        <v>149</v>
      </c>
      <c r="C3585" s="26"/>
      <c r="D3585" s="26"/>
      <c r="E3585" s="170"/>
    </row>
    <row r="3586" spans="1:5" x14ac:dyDescent="0.25">
      <c r="A3586" s="169">
        <v>45352</v>
      </c>
      <c r="B3586" t="s">
        <v>149</v>
      </c>
      <c r="C3586" s="26"/>
      <c r="D3586" s="26"/>
      <c r="E3586" s="170"/>
    </row>
    <row r="3587" spans="1:5" x14ac:dyDescent="0.25">
      <c r="A3587" s="169">
        <v>45383</v>
      </c>
      <c r="B3587" t="s">
        <v>149</v>
      </c>
      <c r="C3587" s="26"/>
      <c r="D3587" s="26"/>
      <c r="E3587" s="170"/>
    </row>
    <row r="3588" spans="1:5" x14ac:dyDescent="0.25">
      <c r="A3588" s="169">
        <v>45413</v>
      </c>
      <c r="B3588" t="s">
        <v>149</v>
      </c>
      <c r="C3588" s="26"/>
      <c r="D3588" s="26"/>
      <c r="E3588" s="170"/>
    </row>
    <row r="3589" spans="1:5" x14ac:dyDescent="0.25">
      <c r="A3589" s="169">
        <v>45444</v>
      </c>
      <c r="B3589" t="s">
        <v>149</v>
      </c>
      <c r="C3589" s="26"/>
      <c r="D3589" s="26"/>
      <c r="E3589" s="170"/>
    </row>
    <row r="3590" spans="1:5" x14ac:dyDescent="0.25">
      <c r="A3590" s="169">
        <v>45474</v>
      </c>
      <c r="B3590" t="s">
        <v>149</v>
      </c>
      <c r="C3590" s="26"/>
      <c r="D3590" s="26"/>
      <c r="E3590" s="170"/>
    </row>
    <row r="3591" spans="1:5" x14ac:dyDescent="0.25">
      <c r="A3591" s="169">
        <v>45505</v>
      </c>
      <c r="B3591" t="s">
        <v>149</v>
      </c>
      <c r="C3591" s="26"/>
      <c r="D3591" s="26"/>
      <c r="E3591" s="170"/>
    </row>
    <row r="3592" spans="1:5" x14ac:dyDescent="0.25">
      <c r="A3592" s="169">
        <v>45536</v>
      </c>
      <c r="B3592" t="s">
        <v>149</v>
      </c>
      <c r="C3592" s="26"/>
      <c r="D3592" s="26"/>
      <c r="E3592" s="170"/>
    </row>
    <row r="3593" spans="1:5" x14ac:dyDescent="0.25">
      <c r="A3593" s="169">
        <v>45566</v>
      </c>
      <c r="B3593" t="s">
        <v>149</v>
      </c>
      <c r="C3593" s="26"/>
      <c r="D3593" s="26"/>
      <c r="E3593" s="170"/>
    </row>
    <row r="3594" spans="1:5" x14ac:dyDescent="0.25">
      <c r="A3594" s="169">
        <v>45597</v>
      </c>
      <c r="B3594" t="s">
        <v>149</v>
      </c>
      <c r="C3594" s="26"/>
      <c r="D3594" s="26"/>
      <c r="E3594" s="170"/>
    </row>
    <row r="3595" spans="1:5" x14ac:dyDescent="0.25">
      <c r="A3595" s="169">
        <v>45627</v>
      </c>
      <c r="B3595" t="s">
        <v>149</v>
      </c>
      <c r="C3595" s="26"/>
      <c r="D3595" s="26"/>
      <c r="E3595" s="170"/>
    </row>
    <row r="3596" spans="1:5" x14ac:dyDescent="0.25">
      <c r="A3596" s="169">
        <v>45658</v>
      </c>
      <c r="B3596" t="s">
        <v>149</v>
      </c>
      <c r="C3596" s="26"/>
      <c r="D3596" s="26"/>
      <c r="E3596" s="170"/>
    </row>
    <row r="3597" spans="1:5" x14ac:dyDescent="0.25">
      <c r="A3597" s="169">
        <v>45689</v>
      </c>
      <c r="B3597" t="s">
        <v>149</v>
      </c>
      <c r="C3597" s="26"/>
      <c r="D3597" s="26"/>
      <c r="E3597" s="170"/>
    </row>
    <row r="3598" spans="1:5" x14ac:dyDescent="0.25">
      <c r="A3598" s="169">
        <v>45717</v>
      </c>
      <c r="B3598" t="s">
        <v>149</v>
      </c>
      <c r="C3598" s="26"/>
      <c r="D3598" s="26"/>
      <c r="E3598" s="170"/>
    </row>
    <row r="3599" spans="1:5" x14ac:dyDescent="0.25">
      <c r="A3599" s="169">
        <v>45748</v>
      </c>
      <c r="B3599" t="s">
        <v>149</v>
      </c>
      <c r="C3599" s="26"/>
      <c r="D3599" s="26"/>
      <c r="E3599" s="170"/>
    </row>
    <row r="3600" spans="1:5" x14ac:dyDescent="0.25">
      <c r="A3600" s="169">
        <v>45778</v>
      </c>
      <c r="B3600" t="s">
        <v>149</v>
      </c>
      <c r="C3600" s="26"/>
      <c r="D3600" s="26"/>
      <c r="E3600" s="170"/>
    </row>
    <row r="3601" spans="1:5" x14ac:dyDescent="0.25">
      <c r="A3601" s="169">
        <v>45809</v>
      </c>
      <c r="B3601" t="s">
        <v>149</v>
      </c>
      <c r="C3601" s="26"/>
      <c r="D3601" s="26"/>
      <c r="E3601" s="170"/>
    </row>
    <row r="3602" spans="1:5" x14ac:dyDescent="0.25">
      <c r="A3602" s="169">
        <v>43101</v>
      </c>
      <c r="B3602" t="s">
        <v>150</v>
      </c>
      <c r="C3602" s="26">
        <v>109</v>
      </c>
      <c r="D3602" s="26">
        <v>42</v>
      </c>
      <c r="E3602" s="170"/>
    </row>
    <row r="3603" spans="1:5" x14ac:dyDescent="0.25">
      <c r="A3603" s="169">
        <v>43132</v>
      </c>
      <c r="B3603" t="s">
        <v>150</v>
      </c>
      <c r="C3603" s="26">
        <v>0</v>
      </c>
      <c r="D3603" s="26">
        <v>6</v>
      </c>
      <c r="E3603" s="170"/>
    </row>
    <row r="3604" spans="1:5" x14ac:dyDescent="0.25">
      <c r="A3604" s="169">
        <v>43160</v>
      </c>
      <c r="B3604" t="s">
        <v>150</v>
      </c>
      <c r="C3604" s="26">
        <v>3</v>
      </c>
      <c r="D3604" s="26">
        <v>6</v>
      </c>
      <c r="E3604" s="170"/>
    </row>
    <row r="3605" spans="1:5" x14ac:dyDescent="0.25">
      <c r="A3605" s="169">
        <v>43191</v>
      </c>
      <c r="B3605" t="s">
        <v>150</v>
      </c>
      <c r="C3605" s="26">
        <v>4</v>
      </c>
      <c r="D3605" s="26">
        <v>6</v>
      </c>
      <c r="E3605" s="170"/>
    </row>
    <row r="3606" spans="1:5" x14ac:dyDescent="0.25">
      <c r="A3606" s="169">
        <v>43221</v>
      </c>
      <c r="B3606" t="s">
        <v>150</v>
      </c>
      <c r="C3606" s="26">
        <v>4</v>
      </c>
      <c r="D3606" s="26">
        <v>6</v>
      </c>
      <c r="E3606" s="170"/>
    </row>
    <row r="3607" spans="1:5" x14ac:dyDescent="0.25">
      <c r="A3607" s="169">
        <v>43252</v>
      </c>
      <c r="B3607" t="s">
        <v>150</v>
      </c>
      <c r="C3607" s="26">
        <v>5</v>
      </c>
      <c r="D3607" s="26">
        <v>6</v>
      </c>
      <c r="E3607" s="170"/>
    </row>
    <row r="3608" spans="1:5" x14ac:dyDescent="0.25">
      <c r="A3608" s="169">
        <v>43282</v>
      </c>
      <c r="B3608" t="s">
        <v>150</v>
      </c>
      <c r="C3608" s="26">
        <v>3</v>
      </c>
      <c r="D3608" s="26">
        <v>6</v>
      </c>
      <c r="E3608" s="170"/>
    </row>
    <row r="3609" spans="1:5" x14ac:dyDescent="0.25">
      <c r="A3609" s="169">
        <v>43313</v>
      </c>
      <c r="B3609" t="s">
        <v>150</v>
      </c>
      <c r="C3609" s="26">
        <v>4</v>
      </c>
      <c r="D3609" s="26">
        <v>6</v>
      </c>
      <c r="E3609" s="170"/>
    </row>
    <row r="3610" spans="1:5" x14ac:dyDescent="0.25">
      <c r="A3610" s="169">
        <v>43344</v>
      </c>
      <c r="B3610" t="s">
        <v>150</v>
      </c>
      <c r="C3610" s="26">
        <v>1</v>
      </c>
      <c r="D3610" s="26">
        <v>6</v>
      </c>
      <c r="E3610" s="170"/>
    </row>
    <row r="3611" spans="1:5" x14ac:dyDescent="0.25">
      <c r="A3611" s="169">
        <v>43374</v>
      </c>
      <c r="B3611" t="s">
        <v>150</v>
      </c>
      <c r="C3611" s="26">
        <v>1</v>
      </c>
      <c r="D3611" s="26">
        <v>6</v>
      </c>
      <c r="E3611" s="170"/>
    </row>
    <row r="3612" spans="1:5" x14ac:dyDescent="0.25">
      <c r="A3612" s="169">
        <v>43405</v>
      </c>
      <c r="B3612" t="s">
        <v>150</v>
      </c>
      <c r="C3612" s="26">
        <v>1</v>
      </c>
      <c r="D3612" s="26">
        <v>6</v>
      </c>
      <c r="E3612" s="170"/>
    </row>
    <row r="3613" spans="1:5" x14ac:dyDescent="0.25">
      <c r="A3613" s="169">
        <v>43435</v>
      </c>
      <c r="B3613" t="s">
        <v>150</v>
      </c>
      <c r="C3613" s="26">
        <v>1</v>
      </c>
      <c r="D3613" s="26">
        <v>6</v>
      </c>
      <c r="E3613" s="170"/>
    </row>
    <row r="3614" spans="1:5" x14ac:dyDescent="0.25">
      <c r="A3614" s="169">
        <v>43466</v>
      </c>
      <c r="B3614" t="s">
        <v>150</v>
      </c>
      <c r="C3614" s="26">
        <v>0</v>
      </c>
      <c r="D3614" s="26">
        <v>6</v>
      </c>
      <c r="E3614" s="170"/>
    </row>
    <row r="3615" spans="1:5" x14ac:dyDescent="0.25">
      <c r="A3615" s="169">
        <v>43497</v>
      </c>
      <c r="B3615" t="s">
        <v>150</v>
      </c>
      <c r="C3615" s="26">
        <v>2</v>
      </c>
      <c r="D3615" s="26">
        <v>6</v>
      </c>
      <c r="E3615" s="170"/>
    </row>
    <row r="3616" spans="1:5" x14ac:dyDescent="0.25">
      <c r="A3616" s="169">
        <v>43525</v>
      </c>
      <c r="B3616" t="s">
        <v>150</v>
      </c>
      <c r="C3616" s="26">
        <v>4</v>
      </c>
      <c r="D3616" s="26">
        <v>6</v>
      </c>
      <c r="E3616" s="170"/>
    </row>
    <row r="3617" spans="1:5" x14ac:dyDescent="0.25">
      <c r="A3617" s="169">
        <v>43556</v>
      </c>
      <c r="B3617" t="s">
        <v>150</v>
      </c>
      <c r="C3617" s="26">
        <v>0</v>
      </c>
      <c r="D3617" s="26">
        <v>6</v>
      </c>
      <c r="E3617" s="170"/>
    </row>
    <row r="3618" spans="1:5" x14ac:dyDescent="0.25">
      <c r="A3618" s="169">
        <v>43586</v>
      </c>
      <c r="B3618" t="s">
        <v>150</v>
      </c>
      <c r="C3618" s="26">
        <v>1</v>
      </c>
      <c r="D3618" s="26">
        <v>6</v>
      </c>
      <c r="E3618" s="170"/>
    </row>
    <row r="3619" spans="1:5" x14ac:dyDescent="0.25">
      <c r="A3619" s="169">
        <v>43617</v>
      </c>
      <c r="B3619" t="s">
        <v>150</v>
      </c>
      <c r="C3619" s="26">
        <v>2</v>
      </c>
      <c r="D3619" s="26">
        <v>6</v>
      </c>
      <c r="E3619" s="170"/>
    </row>
    <row r="3620" spans="1:5" x14ac:dyDescent="0.25">
      <c r="A3620" s="169">
        <v>43647</v>
      </c>
      <c r="B3620" t="s">
        <v>150</v>
      </c>
      <c r="C3620" s="26">
        <v>1</v>
      </c>
      <c r="D3620" s="26">
        <v>6</v>
      </c>
      <c r="E3620" s="170"/>
    </row>
    <row r="3621" spans="1:5" x14ac:dyDescent="0.25">
      <c r="A3621" s="169">
        <v>43678</v>
      </c>
      <c r="B3621" t="s">
        <v>150</v>
      </c>
      <c r="C3621" s="26">
        <v>0</v>
      </c>
      <c r="D3621" s="26">
        <v>6</v>
      </c>
      <c r="E3621" s="170"/>
    </row>
    <row r="3622" spans="1:5" x14ac:dyDescent="0.25">
      <c r="A3622" s="169">
        <v>43709</v>
      </c>
      <c r="B3622" t="s">
        <v>150</v>
      </c>
      <c r="C3622" s="26">
        <v>1</v>
      </c>
      <c r="D3622" s="26">
        <v>0</v>
      </c>
      <c r="E3622" s="170"/>
    </row>
    <row r="3623" spans="1:5" x14ac:dyDescent="0.25">
      <c r="A3623" s="169">
        <v>43739</v>
      </c>
      <c r="B3623" t="s">
        <v>150</v>
      </c>
      <c r="C3623" s="26">
        <v>1</v>
      </c>
      <c r="D3623" s="26">
        <v>0</v>
      </c>
      <c r="E3623" s="170"/>
    </row>
    <row r="3624" spans="1:5" x14ac:dyDescent="0.25">
      <c r="A3624" s="169">
        <v>43770</v>
      </c>
      <c r="B3624" t="s">
        <v>150</v>
      </c>
      <c r="C3624" s="26">
        <v>1</v>
      </c>
      <c r="D3624" s="26">
        <v>0</v>
      </c>
      <c r="E3624" s="170"/>
    </row>
    <row r="3625" spans="1:5" x14ac:dyDescent="0.25">
      <c r="A3625" s="169">
        <v>43800</v>
      </c>
      <c r="B3625" t="s">
        <v>150</v>
      </c>
      <c r="C3625" s="26">
        <v>1</v>
      </c>
      <c r="D3625" s="26">
        <v>0</v>
      </c>
      <c r="E3625" s="170"/>
    </row>
    <row r="3626" spans="1:5" x14ac:dyDescent="0.25">
      <c r="A3626" s="169">
        <v>43831</v>
      </c>
      <c r="B3626" t="s">
        <v>150</v>
      </c>
      <c r="C3626" s="26">
        <v>0</v>
      </c>
      <c r="D3626" s="26">
        <v>0</v>
      </c>
      <c r="E3626" s="170"/>
    </row>
    <row r="3627" spans="1:5" x14ac:dyDescent="0.25">
      <c r="A3627" s="169">
        <v>43862</v>
      </c>
      <c r="B3627" t="s">
        <v>150</v>
      </c>
      <c r="C3627" s="26">
        <v>0</v>
      </c>
      <c r="D3627" s="26">
        <v>0</v>
      </c>
      <c r="E3627" s="170"/>
    </row>
    <row r="3628" spans="1:5" x14ac:dyDescent="0.25">
      <c r="A3628" s="169">
        <v>43891</v>
      </c>
      <c r="B3628" t="s">
        <v>150</v>
      </c>
      <c r="C3628" s="26">
        <v>0</v>
      </c>
      <c r="D3628" s="26">
        <v>0</v>
      </c>
      <c r="E3628" s="170"/>
    </row>
    <row r="3629" spans="1:5" x14ac:dyDescent="0.25">
      <c r="A3629" s="169">
        <v>43922</v>
      </c>
      <c r="B3629" t="s">
        <v>150</v>
      </c>
      <c r="C3629" s="26">
        <v>0</v>
      </c>
      <c r="D3629" s="26">
        <v>0</v>
      </c>
      <c r="E3629" s="170"/>
    </row>
    <row r="3630" spans="1:5" x14ac:dyDescent="0.25">
      <c r="A3630" s="169">
        <v>43952</v>
      </c>
      <c r="B3630" t="s">
        <v>150</v>
      </c>
      <c r="C3630" s="26">
        <v>0</v>
      </c>
      <c r="D3630" s="26">
        <v>0</v>
      </c>
      <c r="E3630" s="170"/>
    </row>
    <row r="3631" spans="1:5" x14ac:dyDescent="0.25">
      <c r="A3631" s="169">
        <v>43983</v>
      </c>
      <c r="B3631" t="s">
        <v>150</v>
      </c>
      <c r="C3631" s="26">
        <v>0</v>
      </c>
      <c r="D3631" s="26">
        <v>0</v>
      </c>
      <c r="E3631" s="170"/>
    </row>
    <row r="3632" spans="1:5" x14ac:dyDescent="0.25">
      <c r="A3632" s="169">
        <v>44013</v>
      </c>
      <c r="B3632" t="s">
        <v>150</v>
      </c>
      <c r="C3632" s="26">
        <v>1</v>
      </c>
      <c r="D3632" s="26">
        <v>0</v>
      </c>
      <c r="E3632" s="170"/>
    </row>
    <row r="3633" spans="1:5" x14ac:dyDescent="0.25">
      <c r="A3633" s="169">
        <v>44044</v>
      </c>
      <c r="B3633" t="s">
        <v>150</v>
      </c>
      <c r="C3633" s="26">
        <v>1</v>
      </c>
      <c r="D3633" s="26">
        <v>0</v>
      </c>
      <c r="E3633" s="170"/>
    </row>
    <row r="3634" spans="1:5" x14ac:dyDescent="0.25">
      <c r="A3634" s="169">
        <v>44075</v>
      </c>
      <c r="B3634" t="s">
        <v>150</v>
      </c>
      <c r="C3634" s="26">
        <v>0</v>
      </c>
      <c r="D3634" s="26"/>
      <c r="E3634" s="170">
        <v>0</v>
      </c>
    </row>
    <row r="3635" spans="1:5" x14ac:dyDescent="0.25">
      <c r="A3635" s="169">
        <v>44105</v>
      </c>
      <c r="B3635" t="s">
        <v>150</v>
      </c>
      <c r="C3635" s="26">
        <v>1</v>
      </c>
      <c r="D3635" s="26"/>
      <c r="E3635" s="170">
        <v>0</v>
      </c>
    </row>
    <row r="3636" spans="1:5" x14ac:dyDescent="0.25">
      <c r="A3636" s="169">
        <v>44136</v>
      </c>
      <c r="B3636" t="s">
        <v>150</v>
      </c>
      <c r="C3636" s="26">
        <v>1</v>
      </c>
      <c r="D3636" s="26"/>
      <c r="E3636" s="170">
        <v>0</v>
      </c>
    </row>
    <row r="3637" spans="1:5" x14ac:dyDescent="0.25">
      <c r="A3637" s="169">
        <v>44166</v>
      </c>
      <c r="B3637" t="s">
        <v>150</v>
      </c>
      <c r="C3637" s="26">
        <v>1</v>
      </c>
      <c r="D3637" s="26"/>
      <c r="E3637" s="170">
        <v>0</v>
      </c>
    </row>
    <row r="3638" spans="1:5" x14ac:dyDescent="0.25">
      <c r="A3638" s="169">
        <v>44197</v>
      </c>
      <c r="B3638" t="s">
        <v>150</v>
      </c>
      <c r="C3638" s="26">
        <v>1</v>
      </c>
      <c r="D3638" s="26"/>
      <c r="E3638" s="170">
        <v>0</v>
      </c>
    </row>
    <row r="3639" spans="1:5" x14ac:dyDescent="0.25">
      <c r="A3639" s="169">
        <v>44228</v>
      </c>
      <c r="B3639" t="s">
        <v>150</v>
      </c>
      <c r="C3639" s="26">
        <v>1</v>
      </c>
      <c r="D3639" s="26"/>
      <c r="E3639" s="170">
        <v>1</v>
      </c>
    </row>
    <row r="3640" spans="1:5" x14ac:dyDescent="0.25">
      <c r="A3640" s="169">
        <v>44256</v>
      </c>
      <c r="B3640" t="s">
        <v>150</v>
      </c>
      <c r="C3640" s="26">
        <v>1</v>
      </c>
      <c r="D3640" s="26"/>
      <c r="E3640" s="170">
        <v>1</v>
      </c>
    </row>
    <row r="3641" spans="1:5" x14ac:dyDescent="0.25">
      <c r="A3641" s="169">
        <v>44287</v>
      </c>
      <c r="B3641" t="s">
        <v>150</v>
      </c>
      <c r="C3641" s="26">
        <v>0</v>
      </c>
      <c r="D3641" s="26"/>
      <c r="E3641" s="170">
        <v>0</v>
      </c>
    </row>
    <row r="3642" spans="1:5" x14ac:dyDescent="0.25">
      <c r="A3642" s="169">
        <v>44317</v>
      </c>
      <c r="B3642" t="s">
        <v>150</v>
      </c>
      <c r="C3642" s="26"/>
      <c r="D3642" s="26"/>
      <c r="E3642" s="170"/>
    </row>
    <row r="3643" spans="1:5" x14ac:dyDescent="0.25">
      <c r="A3643" s="169">
        <v>44348</v>
      </c>
      <c r="B3643" t="s">
        <v>150</v>
      </c>
      <c r="C3643" s="26"/>
      <c r="D3643" s="26"/>
      <c r="E3643" s="170"/>
    </row>
    <row r="3644" spans="1:5" x14ac:dyDescent="0.25">
      <c r="A3644" s="169">
        <v>44378</v>
      </c>
      <c r="B3644" t="s">
        <v>150</v>
      </c>
      <c r="C3644" s="26"/>
      <c r="D3644" s="26"/>
      <c r="E3644" s="170"/>
    </row>
    <row r="3645" spans="1:5" x14ac:dyDescent="0.25">
      <c r="A3645" s="169">
        <v>44409</v>
      </c>
      <c r="B3645" t="s">
        <v>150</v>
      </c>
      <c r="C3645" s="26"/>
      <c r="D3645" s="26"/>
      <c r="E3645" s="170"/>
    </row>
    <row r="3646" spans="1:5" x14ac:dyDescent="0.25">
      <c r="A3646" s="169">
        <v>44440</v>
      </c>
      <c r="B3646" t="s">
        <v>150</v>
      </c>
      <c r="C3646" s="26"/>
      <c r="D3646" s="26"/>
      <c r="E3646" s="170"/>
    </row>
    <row r="3647" spans="1:5" x14ac:dyDescent="0.25">
      <c r="A3647" s="169">
        <v>44470</v>
      </c>
      <c r="B3647" t="s">
        <v>150</v>
      </c>
      <c r="C3647" s="26"/>
      <c r="D3647" s="26"/>
      <c r="E3647" s="170"/>
    </row>
    <row r="3648" spans="1:5" x14ac:dyDescent="0.25">
      <c r="A3648" s="169">
        <v>44501</v>
      </c>
      <c r="B3648" t="s">
        <v>150</v>
      </c>
      <c r="C3648" s="26"/>
      <c r="D3648" s="26"/>
      <c r="E3648" s="170"/>
    </row>
    <row r="3649" spans="1:5" x14ac:dyDescent="0.25">
      <c r="A3649" s="169">
        <v>44531</v>
      </c>
      <c r="B3649" t="s">
        <v>150</v>
      </c>
      <c r="C3649" s="26"/>
      <c r="D3649" s="26"/>
      <c r="E3649" s="170"/>
    </row>
    <row r="3650" spans="1:5" x14ac:dyDescent="0.25">
      <c r="A3650" s="169">
        <v>44562</v>
      </c>
      <c r="B3650" t="s">
        <v>150</v>
      </c>
      <c r="C3650" s="26"/>
      <c r="D3650" s="26"/>
      <c r="E3650" s="170"/>
    </row>
    <row r="3651" spans="1:5" x14ac:dyDescent="0.25">
      <c r="A3651" s="169">
        <v>44593</v>
      </c>
      <c r="B3651" t="s">
        <v>150</v>
      </c>
      <c r="C3651" s="26"/>
      <c r="D3651" s="26"/>
      <c r="E3651" s="170"/>
    </row>
    <row r="3652" spans="1:5" x14ac:dyDescent="0.25">
      <c r="A3652" s="169">
        <v>44621</v>
      </c>
      <c r="B3652" t="s">
        <v>150</v>
      </c>
      <c r="C3652" s="26"/>
      <c r="D3652" s="26"/>
      <c r="E3652" s="170"/>
    </row>
    <row r="3653" spans="1:5" x14ac:dyDescent="0.25">
      <c r="A3653" s="169">
        <v>44652</v>
      </c>
      <c r="B3653" t="s">
        <v>150</v>
      </c>
      <c r="C3653" s="26"/>
      <c r="D3653" s="26"/>
      <c r="E3653" s="170"/>
    </row>
    <row r="3654" spans="1:5" x14ac:dyDescent="0.25">
      <c r="A3654" s="169">
        <v>44682</v>
      </c>
      <c r="B3654" t="s">
        <v>150</v>
      </c>
      <c r="C3654" s="26"/>
      <c r="D3654" s="26"/>
      <c r="E3654" s="170"/>
    </row>
    <row r="3655" spans="1:5" x14ac:dyDescent="0.25">
      <c r="A3655" s="169">
        <v>44713</v>
      </c>
      <c r="B3655" t="s">
        <v>150</v>
      </c>
      <c r="C3655" s="26"/>
      <c r="D3655" s="26"/>
      <c r="E3655" s="170"/>
    </row>
    <row r="3656" spans="1:5" x14ac:dyDescent="0.25">
      <c r="A3656" s="169">
        <v>44743</v>
      </c>
      <c r="B3656" t="s">
        <v>150</v>
      </c>
      <c r="C3656" s="26"/>
      <c r="D3656" s="26"/>
      <c r="E3656" s="170"/>
    </row>
    <row r="3657" spans="1:5" x14ac:dyDescent="0.25">
      <c r="A3657" s="169">
        <v>44774</v>
      </c>
      <c r="B3657" t="s">
        <v>150</v>
      </c>
      <c r="C3657" s="26"/>
      <c r="D3657" s="26"/>
      <c r="E3657" s="170"/>
    </row>
    <row r="3658" spans="1:5" x14ac:dyDescent="0.25">
      <c r="A3658" s="169">
        <v>44805</v>
      </c>
      <c r="B3658" t="s">
        <v>150</v>
      </c>
      <c r="C3658" s="26"/>
      <c r="D3658" s="26"/>
      <c r="E3658" s="170"/>
    </row>
    <row r="3659" spans="1:5" x14ac:dyDescent="0.25">
      <c r="A3659" s="169">
        <v>44835</v>
      </c>
      <c r="B3659" t="s">
        <v>150</v>
      </c>
      <c r="C3659" s="26"/>
      <c r="D3659" s="26"/>
      <c r="E3659" s="170"/>
    </row>
    <row r="3660" spans="1:5" x14ac:dyDescent="0.25">
      <c r="A3660" s="169">
        <v>44866</v>
      </c>
      <c r="B3660" t="s">
        <v>150</v>
      </c>
      <c r="C3660" s="26"/>
      <c r="D3660" s="26"/>
      <c r="E3660" s="170"/>
    </row>
    <row r="3661" spans="1:5" x14ac:dyDescent="0.25">
      <c r="A3661" s="169">
        <v>44896</v>
      </c>
      <c r="B3661" t="s">
        <v>150</v>
      </c>
      <c r="C3661" s="26"/>
      <c r="D3661" s="26"/>
      <c r="E3661" s="170"/>
    </row>
    <row r="3662" spans="1:5" x14ac:dyDescent="0.25">
      <c r="A3662" s="169">
        <v>44927</v>
      </c>
      <c r="B3662" t="s">
        <v>150</v>
      </c>
      <c r="C3662" s="26"/>
      <c r="D3662" s="26"/>
      <c r="E3662" s="170"/>
    </row>
    <row r="3663" spans="1:5" x14ac:dyDescent="0.25">
      <c r="A3663" s="169">
        <v>44958</v>
      </c>
      <c r="B3663" t="s">
        <v>150</v>
      </c>
      <c r="C3663" s="26"/>
      <c r="D3663" s="26"/>
      <c r="E3663" s="170"/>
    </row>
    <row r="3664" spans="1:5" x14ac:dyDescent="0.25">
      <c r="A3664" s="169">
        <v>44986</v>
      </c>
      <c r="B3664" t="s">
        <v>150</v>
      </c>
      <c r="C3664" s="26"/>
      <c r="D3664" s="26"/>
      <c r="E3664" s="170"/>
    </row>
    <row r="3665" spans="1:5" x14ac:dyDescent="0.25">
      <c r="A3665" s="169">
        <v>45017</v>
      </c>
      <c r="B3665" t="s">
        <v>150</v>
      </c>
      <c r="C3665" s="26"/>
      <c r="D3665" s="26"/>
      <c r="E3665" s="170"/>
    </row>
    <row r="3666" spans="1:5" x14ac:dyDescent="0.25">
      <c r="A3666" s="169">
        <v>45047</v>
      </c>
      <c r="B3666" t="s">
        <v>150</v>
      </c>
      <c r="C3666" s="26"/>
      <c r="D3666" s="26"/>
      <c r="E3666" s="170"/>
    </row>
    <row r="3667" spans="1:5" x14ac:dyDescent="0.25">
      <c r="A3667" s="169">
        <v>45078</v>
      </c>
      <c r="B3667" t="s">
        <v>150</v>
      </c>
      <c r="C3667" s="26"/>
      <c r="D3667" s="26"/>
      <c r="E3667" s="170"/>
    </row>
    <row r="3668" spans="1:5" x14ac:dyDescent="0.25">
      <c r="A3668" s="169">
        <v>45108</v>
      </c>
      <c r="B3668" t="s">
        <v>150</v>
      </c>
      <c r="C3668" s="26"/>
      <c r="D3668" s="26"/>
      <c r="E3668" s="170"/>
    </row>
    <row r="3669" spans="1:5" x14ac:dyDescent="0.25">
      <c r="A3669" s="169">
        <v>45139</v>
      </c>
      <c r="B3669" t="s">
        <v>150</v>
      </c>
      <c r="C3669" s="26"/>
      <c r="D3669" s="26"/>
      <c r="E3669" s="170"/>
    </row>
    <row r="3670" spans="1:5" x14ac:dyDescent="0.25">
      <c r="A3670" s="169">
        <v>45170</v>
      </c>
      <c r="B3670" t="s">
        <v>150</v>
      </c>
      <c r="C3670" s="26"/>
      <c r="D3670" s="26"/>
      <c r="E3670" s="170"/>
    </row>
    <row r="3671" spans="1:5" x14ac:dyDescent="0.25">
      <c r="A3671" s="169">
        <v>45200</v>
      </c>
      <c r="B3671" t="s">
        <v>150</v>
      </c>
      <c r="C3671" s="26"/>
      <c r="D3671" s="26"/>
      <c r="E3671" s="170"/>
    </row>
    <row r="3672" spans="1:5" x14ac:dyDescent="0.25">
      <c r="A3672" s="169">
        <v>45231</v>
      </c>
      <c r="B3672" t="s">
        <v>150</v>
      </c>
      <c r="C3672" s="26"/>
      <c r="D3672" s="26"/>
      <c r="E3672" s="170"/>
    </row>
    <row r="3673" spans="1:5" x14ac:dyDescent="0.25">
      <c r="A3673" s="169">
        <v>45261</v>
      </c>
      <c r="B3673" t="s">
        <v>150</v>
      </c>
      <c r="C3673" s="26"/>
      <c r="D3673" s="26"/>
      <c r="E3673" s="170"/>
    </row>
    <row r="3674" spans="1:5" x14ac:dyDescent="0.25">
      <c r="A3674" s="169">
        <v>45292</v>
      </c>
      <c r="B3674" t="s">
        <v>150</v>
      </c>
      <c r="C3674" s="26"/>
      <c r="D3674" s="26"/>
      <c r="E3674" s="170"/>
    </row>
    <row r="3675" spans="1:5" x14ac:dyDescent="0.25">
      <c r="A3675" s="169">
        <v>45323</v>
      </c>
      <c r="B3675" t="s">
        <v>150</v>
      </c>
      <c r="C3675" s="26"/>
      <c r="D3675" s="26"/>
      <c r="E3675" s="170"/>
    </row>
    <row r="3676" spans="1:5" x14ac:dyDescent="0.25">
      <c r="A3676" s="169">
        <v>45352</v>
      </c>
      <c r="B3676" t="s">
        <v>150</v>
      </c>
      <c r="C3676" s="26"/>
      <c r="D3676" s="26"/>
      <c r="E3676" s="170"/>
    </row>
    <row r="3677" spans="1:5" x14ac:dyDescent="0.25">
      <c r="A3677" s="169">
        <v>45383</v>
      </c>
      <c r="B3677" t="s">
        <v>150</v>
      </c>
      <c r="C3677" s="26"/>
      <c r="D3677" s="26"/>
      <c r="E3677" s="170"/>
    </row>
    <row r="3678" spans="1:5" x14ac:dyDescent="0.25">
      <c r="A3678" s="169">
        <v>45413</v>
      </c>
      <c r="B3678" t="s">
        <v>150</v>
      </c>
      <c r="C3678" s="26"/>
      <c r="D3678" s="26"/>
      <c r="E3678" s="170"/>
    </row>
    <row r="3679" spans="1:5" x14ac:dyDescent="0.25">
      <c r="A3679" s="169">
        <v>45444</v>
      </c>
      <c r="B3679" t="s">
        <v>150</v>
      </c>
      <c r="C3679" s="26"/>
      <c r="D3679" s="26"/>
      <c r="E3679" s="170"/>
    </row>
    <row r="3680" spans="1:5" x14ac:dyDescent="0.25">
      <c r="A3680" s="169">
        <v>45474</v>
      </c>
      <c r="B3680" t="s">
        <v>150</v>
      </c>
      <c r="C3680" s="26"/>
      <c r="D3680" s="26"/>
      <c r="E3680" s="170"/>
    </row>
    <row r="3681" spans="1:5" x14ac:dyDescent="0.25">
      <c r="A3681" s="169">
        <v>45505</v>
      </c>
      <c r="B3681" t="s">
        <v>150</v>
      </c>
      <c r="C3681" s="26"/>
      <c r="D3681" s="26"/>
      <c r="E3681" s="170"/>
    </row>
    <row r="3682" spans="1:5" x14ac:dyDescent="0.25">
      <c r="A3682" s="169">
        <v>45536</v>
      </c>
      <c r="B3682" t="s">
        <v>150</v>
      </c>
      <c r="C3682" s="26"/>
      <c r="D3682" s="26"/>
      <c r="E3682" s="170"/>
    </row>
    <row r="3683" spans="1:5" x14ac:dyDescent="0.25">
      <c r="A3683" s="169">
        <v>45566</v>
      </c>
      <c r="B3683" t="s">
        <v>150</v>
      </c>
      <c r="C3683" s="26"/>
      <c r="D3683" s="26"/>
      <c r="E3683" s="170"/>
    </row>
    <row r="3684" spans="1:5" x14ac:dyDescent="0.25">
      <c r="A3684" s="169">
        <v>45597</v>
      </c>
      <c r="B3684" t="s">
        <v>150</v>
      </c>
      <c r="C3684" s="26"/>
      <c r="D3684" s="26"/>
      <c r="E3684" s="170"/>
    </row>
    <row r="3685" spans="1:5" x14ac:dyDescent="0.25">
      <c r="A3685" s="169">
        <v>45627</v>
      </c>
      <c r="B3685" t="s">
        <v>150</v>
      </c>
      <c r="C3685" s="26"/>
      <c r="D3685" s="26"/>
      <c r="E3685" s="170"/>
    </row>
    <row r="3686" spans="1:5" x14ac:dyDescent="0.25">
      <c r="A3686" s="169">
        <v>45658</v>
      </c>
      <c r="B3686" t="s">
        <v>150</v>
      </c>
      <c r="C3686" s="26"/>
      <c r="D3686" s="26"/>
      <c r="E3686" s="170"/>
    </row>
    <row r="3687" spans="1:5" x14ac:dyDescent="0.25">
      <c r="A3687" s="169">
        <v>45689</v>
      </c>
      <c r="B3687" t="s">
        <v>150</v>
      </c>
      <c r="C3687" s="26"/>
      <c r="D3687" s="26"/>
      <c r="E3687" s="170"/>
    </row>
    <row r="3688" spans="1:5" x14ac:dyDescent="0.25">
      <c r="A3688" s="169">
        <v>45717</v>
      </c>
      <c r="B3688" t="s">
        <v>150</v>
      </c>
      <c r="C3688" s="26"/>
      <c r="D3688" s="26"/>
      <c r="E3688" s="170"/>
    </row>
    <row r="3689" spans="1:5" x14ac:dyDescent="0.25">
      <c r="A3689" s="169">
        <v>45748</v>
      </c>
      <c r="B3689" t="s">
        <v>150</v>
      </c>
      <c r="C3689" s="26"/>
      <c r="D3689" s="26"/>
      <c r="E3689" s="170"/>
    </row>
    <row r="3690" spans="1:5" x14ac:dyDescent="0.25">
      <c r="A3690" s="169">
        <v>45778</v>
      </c>
      <c r="B3690" t="s">
        <v>150</v>
      </c>
      <c r="C3690" s="26"/>
      <c r="D3690" s="26"/>
      <c r="E3690" s="170"/>
    </row>
    <row r="3691" spans="1:5" x14ac:dyDescent="0.25">
      <c r="A3691" s="169">
        <v>45809</v>
      </c>
      <c r="B3691" t="s">
        <v>150</v>
      </c>
      <c r="C3691" s="26"/>
      <c r="D3691" s="26"/>
      <c r="E3691" s="170"/>
    </row>
    <row r="3692" spans="1:5" x14ac:dyDescent="0.25">
      <c r="A3692" s="169">
        <v>43101</v>
      </c>
      <c r="B3692" t="s">
        <v>151</v>
      </c>
      <c r="C3692" s="26"/>
      <c r="D3692" s="26"/>
      <c r="E3692" s="170"/>
    </row>
    <row r="3693" spans="1:5" x14ac:dyDescent="0.25">
      <c r="A3693" s="169">
        <v>43132</v>
      </c>
      <c r="B3693" t="s">
        <v>151</v>
      </c>
      <c r="C3693" s="26"/>
      <c r="D3693" s="26"/>
      <c r="E3693" s="170"/>
    </row>
    <row r="3694" spans="1:5" x14ac:dyDescent="0.25">
      <c r="A3694" s="169">
        <v>43160</v>
      </c>
      <c r="B3694" t="s">
        <v>151</v>
      </c>
      <c r="C3694" s="26"/>
      <c r="D3694" s="26"/>
      <c r="E3694" s="170"/>
    </row>
    <row r="3695" spans="1:5" x14ac:dyDescent="0.25">
      <c r="A3695" s="169">
        <v>43191</v>
      </c>
      <c r="B3695" t="s">
        <v>151</v>
      </c>
      <c r="C3695" s="26"/>
      <c r="D3695" s="26"/>
      <c r="E3695" s="170"/>
    </row>
    <row r="3696" spans="1:5" x14ac:dyDescent="0.25">
      <c r="A3696" s="169">
        <v>43221</v>
      </c>
      <c r="B3696" t="s">
        <v>151</v>
      </c>
      <c r="C3696" s="26"/>
      <c r="D3696" s="26"/>
      <c r="E3696" s="170"/>
    </row>
    <row r="3697" spans="1:5" x14ac:dyDescent="0.25">
      <c r="A3697" s="169">
        <v>43252</v>
      </c>
      <c r="B3697" t="s">
        <v>151</v>
      </c>
      <c r="C3697" s="26"/>
      <c r="D3697" s="26"/>
      <c r="E3697" s="170"/>
    </row>
    <row r="3698" spans="1:5" x14ac:dyDescent="0.25">
      <c r="A3698" s="169">
        <v>43282</v>
      </c>
      <c r="B3698" t="s">
        <v>151</v>
      </c>
      <c r="C3698" s="26"/>
      <c r="D3698" s="26"/>
      <c r="E3698" s="170"/>
    </row>
    <row r="3699" spans="1:5" x14ac:dyDescent="0.25">
      <c r="A3699" s="169">
        <v>43313</v>
      </c>
      <c r="B3699" t="s">
        <v>151</v>
      </c>
      <c r="C3699" s="26"/>
      <c r="D3699" s="26"/>
      <c r="E3699" s="170"/>
    </row>
    <row r="3700" spans="1:5" x14ac:dyDescent="0.25">
      <c r="A3700" s="169">
        <v>43344</v>
      </c>
      <c r="B3700" t="s">
        <v>151</v>
      </c>
      <c r="C3700" s="26"/>
      <c r="D3700" s="26"/>
      <c r="E3700" s="170"/>
    </row>
    <row r="3701" spans="1:5" x14ac:dyDescent="0.25">
      <c r="A3701" s="169">
        <v>43374</v>
      </c>
      <c r="B3701" t="s">
        <v>151</v>
      </c>
      <c r="C3701" s="26"/>
      <c r="D3701" s="26"/>
      <c r="E3701" s="170"/>
    </row>
    <row r="3702" spans="1:5" x14ac:dyDescent="0.25">
      <c r="A3702" s="169">
        <v>43405</v>
      </c>
      <c r="B3702" t="s">
        <v>151</v>
      </c>
      <c r="C3702" s="26"/>
      <c r="D3702" s="26"/>
      <c r="E3702" s="170"/>
    </row>
    <row r="3703" spans="1:5" x14ac:dyDescent="0.25">
      <c r="A3703" s="169">
        <v>43435</v>
      </c>
      <c r="B3703" t="s">
        <v>151</v>
      </c>
      <c r="C3703" s="26"/>
      <c r="D3703" s="26"/>
      <c r="E3703" s="170"/>
    </row>
    <row r="3704" spans="1:5" x14ac:dyDescent="0.25">
      <c r="A3704" s="169">
        <v>43466</v>
      </c>
      <c r="B3704" t="s">
        <v>151</v>
      </c>
      <c r="C3704" s="26"/>
      <c r="D3704" s="26"/>
      <c r="E3704" s="170"/>
    </row>
    <row r="3705" spans="1:5" x14ac:dyDescent="0.25">
      <c r="A3705" s="169">
        <v>43497</v>
      </c>
      <c r="B3705" t="s">
        <v>151</v>
      </c>
      <c r="C3705" s="26"/>
      <c r="D3705" s="26"/>
      <c r="E3705" s="170"/>
    </row>
    <row r="3706" spans="1:5" x14ac:dyDescent="0.25">
      <c r="A3706" s="169">
        <v>43525</v>
      </c>
      <c r="B3706" t="s">
        <v>151</v>
      </c>
      <c r="C3706" s="26"/>
      <c r="D3706" s="26"/>
      <c r="E3706" s="170"/>
    </row>
    <row r="3707" spans="1:5" x14ac:dyDescent="0.25">
      <c r="A3707" s="169">
        <v>43556</v>
      </c>
      <c r="B3707" t="s">
        <v>151</v>
      </c>
      <c r="C3707" s="26">
        <v>8</v>
      </c>
      <c r="D3707" s="26">
        <v>10</v>
      </c>
      <c r="E3707" s="170"/>
    </row>
    <row r="3708" spans="1:5" x14ac:dyDescent="0.25">
      <c r="A3708" s="169">
        <v>43586</v>
      </c>
      <c r="B3708" t="s">
        <v>151</v>
      </c>
      <c r="C3708" s="26">
        <v>5</v>
      </c>
      <c r="D3708" s="26">
        <v>10</v>
      </c>
      <c r="E3708" s="170"/>
    </row>
    <row r="3709" spans="1:5" x14ac:dyDescent="0.25">
      <c r="A3709" s="169">
        <v>43617</v>
      </c>
      <c r="B3709" t="s">
        <v>151</v>
      </c>
      <c r="C3709" s="26">
        <v>12</v>
      </c>
      <c r="D3709" s="26">
        <v>10</v>
      </c>
      <c r="E3709" s="170"/>
    </row>
    <row r="3710" spans="1:5" x14ac:dyDescent="0.25">
      <c r="A3710" s="169">
        <v>43647</v>
      </c>
      <c r="B3710" t="s">
        <v>151</v>
      </c>
      <c r="C3710" s="26">
        <v>19</v>
      </c>
      <c r="D3710" s="26">
        <v>10</v>
      </c>
      <c r="E3710" s="170"/>
    </row>
    <row r="3711" spans="1:5" x14ac:dyDescent="0.25">
      <c r="A3711" s="169">
        <v>43678</v>
      </c>
      <c r="B3711" t="s">
        <v>151</v>
      </c>
      <c r="C3711" s="26">
        <v>11</v>
      </c>
      <c r="D3711" s="26">
        <v>10</v>
      </c>
      <c r="E3711" s="170"/>
    </row>
    <row r="3712" spans="1:5" x14ac:dyDescent="0.25">
      <c r="A3712" s="169">
        <v>43709</v>
      </c>
      <c r="B3712" t="s">
        <v>151</v>
      </c>
      <c r="C3712" s="26">
        <v>28</v>
      </c>
      <c r="D3712" s="26">
        <v>10</v>
      </c>
      <c r="E3712" s="170"/>
    </row>
    <row r="3713" spans="1:5" x14ac:dyDescent="0.25">
      <c r="A3713" s="169">
        <v>43739</v>
      </c>
      <c r="B3713" t="s">
        <v>151</v>
      </c>
      <c r="C3713" s="26">
        <v>22</v>
      </c>
      <c r="D3713" s="26">
        <v>10</v>
      </c>
      <c r="E3713" s="170"/>
    </row>
    <row r="3714" spans="1:5" x14ac:dyDescent="0.25">
      <c r="A3714" s="169">
        <v>43770</v>
      </c>
      <c r="B3714" t="s">
        <v>151</v>
      </c>
      <c r="C3714" s="26">
        <v>26</v>
      </c>
      <c r="D3714" s="26">
        <v>10</v>
      </c>
      <c r="E3714" s="170"/>
    </row>
    <row r="3715" spans="1:5" x14ac:dyDescent="0.25">
      <c r="A3715" s="169">
        <v>43800</v>
      </c>
      <c r="B3715" t="s">
        <v>151</v>
      </c>
      <c r="C3715" s="26">
        <v>27</v>
      </c>
      <c r="D3715" s="26">
        <v>10</v>
      </c>
      <c r="E3715" s="170"/>
    </row>
    <row r="3716" spans="1:5" x14ac:dyDescent="0.25">
      <c r="A3716" s="169">
        <v>43831</v>
      </c>
      <c r="B3716" t="s">
        <v>151</v>
      </c>
      <c r="C3716" s="26">
        <f>21-1</f>
        <v>20</v>
      </c>
      <c r="D3716" s="26">
        <v>10</v>
      </c>
      <c r="E3716" s="170"/>
    </row>
    <row r="3717" spans="1:5" x14ac:dyDescent="0.25">
      <c r="A3717" s="169">
        <v>43862</v>
      </c>
      <c r="B3717" t="s">
        <v>151</v>
      </c>
      <c r="C3717" s="26">
        <v>26</v>
      </c>
      <c r="D3717" s="26">
        <v>10</v>
      </c>
      <c r="E3717" s="170"/>
    </row>
    <row r="3718" spans="1:5" x14ac:dyDescent="0.25">
      <c r="A3718" s="169">
        <v>43891</v>
      </c>
      <c r="B3718" t="s">
        <v>151</v>
      </c>
      <c r="C3718" s="26">
        <v>25</v>
      </c>
      <c r="D3718" s="26">
        <v>10</v>
      </c>
      <c r="E3718" s="170"/>
    </row>
    <row r="3719" spans="1:5" x14ac:dyDescent="0.25">
      <c r="A3719" s="169">
        <v>43922</v>
      </c>
      <c r="B3719" t="s">
        <v>151</v>
      </c>
      <c r="C3719" s="26">
        <v>2</v>
      </c>
      <c r="D3719" s="26">
        <v>10</v>
      </c>
      <c r="E3719" s="170">
        <v>1</v>
      </c>
    </row>
    <row r="3720" spans="1:5" x14ac:dyDescent="0.25">
      <c r="A3720" s="169">
        <v>43952</v>
      </c>
      <c r="B3720" t="s">
        <v>151</v>
      </c>
      <c r="C3720" s="26">
        <v>0</v>
      </c>
      <c r="D3720" s="26">
        <v>10</v>
      </c>
      <c r="E3720" s="170">
        <v>3</v>
      </c>
    </row>
    <row r="3721" spans="1:5" x14ac:dyDescent="0.25">
      <c r="A3721" s="169">
        <v>43983</v>
      </c>
      <c r="B3721" t="s">
        <v>151</v>
      </c>
      <c r="C3721" s="26">
        <v>3</v>
      </c>
      <c r="D3721" s="26">
        <v>10</v>
      </c>
      <c r="E3721" s="170">
        <v>0</v>
      </c>
    </row>
    <row r="3722" spans="1:5" x14ac:dyDescent="0.25">
      <c r="A3722" s="169">
        <v>44013</v>
      </c>
      <c r="B3722" t="s">
        <v>151</v>
      </c>
      <c r="C3722" s="26">
        <v>9</v>
      </c>
      <c r="D3722" s="26">
        <v>10</v>
      </c>
      <c r="E3722" s="170">
        <v>3</v>
      </c>
    </row>
    <row r="3723" spans="1:5" x14ac:dyDescent="0.25">
      <c r="A3723" s="169">
        <v>44044</v>
      </c>
      <c r="B3723" t="s">
        <v>151</v>
      </c>
      <c r="C3723" s="26">
        <v>3</v>
      </c>
      <c r="D3723" s="26">
        <v>10</v>
      </c>
      <c r="E3723" s="170">
        <v>5</v>
      </c>
    </row>
    <row r="3724" spans="1:5" x14ac:dyDescent="0.25">
      <c r="A3724" s="169">
        <v>44075</v>
      </c>
      <c r="B3724" t="s">
        <v>151</v>
      </c>
      <c r="C3724" s="26">
        <v>9</v>
      </c>
      <c r="D3724" s="26">
        <v>10</v>
      </c>
      <c r="E3724" s="170">
        <v>2</v>
      </c>
    </row>
    <row r="3725" spans="1:5" x14ac:dyDescent="0.25">
      <c r="A3725" s="169">
        <v>44105</v>
      </c>
      <c r="B3725" t="s">
        <v>151</v>
      </c>
      <c r="C3725" s="26">
        <v>14</v>
      </c>
      <c r="D3725" s="26">
        <v>10</v>
      </c>
      <c r="E3725" s="170">
        <v>0</v>
      </c>
    </row>
    <row r="3726" spans="1:5" x14ac:dyDescent="0.25">
      <c r="A3726" s="169">
        <v>44136</v>
      </c>
      <c r="B3726" t="s">
        <v>151</v>
      </c>
      <c r="C3726" s="26">
        <v>10</v>
      </c>
      <c r="D3726" s="26">
        <v>10</v>
      </c>
      <c r="E3726" s="170">
        <v>0</v>
      </c>
    </row>
    <row r="3727" spans="1:5" x14ac:dyDescent="0.25">
      <c r="A3727" s="169">
        <v>44166</v>
      </c>
      <c r="B3727" t="s">
        <v>151</v>
      </c>
      <c r="C3727" s="26">
        <v>10</v>
      </c>
      <c r="D3727" s="26">
        <v>10</v>
      </c>
      <c r="E3727" s="170">
        <v>0</v>
      </c>
    </row>
    <row r="3728" spans="1:5" x14ac:dyDescent="0.25">
      <c r="A3728" s="169">
        <v>44197</v>
      </c>
      <c r="B3728" t="s">
        <v>151</v>
      </c>
      <c r="C3728" s="26">
        <v>6</v>
      </c>
      <c r="D3728" s="26">
        <v>10</v>
      </c>
      <c r="E3728" s="170">
        <v>1</v>
      </c>
    </row>
    <row r="3729" spans="1:5" x14ac:dyDescent="0.25">
      <c r="A3729" s="169">
        <v>44228</v>
      </c>
      <c r="B3729" t="s">
        <v>151</v>
      </c>
      <c r="C3729" s="26">
        <v>17</v>
      </c>
      <c r="D3729" s="26">
        <v>10</v>
      </c>
      <c r="E3729" s="170">
        <v>0</v>
      </c>
    </row>
    <row r="3730" spans="1:5" x14ac:dyDescent="0.25">
      <c r="A3730" s="169">
        <v>44256</v>
      </c>
      <c r="B3730" t="s">
        <v>151</v>
      </c>
      <c r="C3730" s="26">
        <v>7</v>
      </c>
      <c r="D3730" s="26">
        <v>10</v>
      </c>
      <c r="E3730" s="170">
        <v>0</v>
      </c>
    </row>
    <row r="3731" spans="1:5" x14ac:dyDescent="0.25">
      <c r="A3731" s="169">
        <v>44287</v>
      </c>
      <c r="B3731" t="s">
        <v>151</v>
      </c>
      <c r="C3731" s="26">
        <v>2</v>
      </c>
      <c r="D3731" s="26">
        <v>10</v>
      </c>
      <c r="E3731" s="170">
        <v>0</v>
      </c>
    </row>
    <row r="3732" spans="1:5" x14ac:dyDescent="0.25">
      <c r="A3732" s="169">
        <v>44317</v>
      </c>
      <c r="B3732" t="s">
        <v>151</v>
      </c>
      <c r="C3732" s="26"/>
      <c r="D3732" s="26"/>
      <c r="E3732" s="170"/>
    </row>
    <row r="3733" spans="1:5" x14ac:dyDescent="0.25">
      <c r="A3733" s="169">
        <v>44348</v>
      </c>
      <c r="B3733" t="s">
        <v>151</v>
      </c>
      <c r="C3733" s="26"/>
      <c r="D3733" s="26"/>
      <c r="E3733" s="170"/>
    </row>
    <row r="3734" spans="1:5" x14ac:dyDescent="0.25">
      <c r="A3734" s="169">
        <v>44378</v>
      </c>
      <c r="B3734" t="s">
        <v>151</v>
      </c>
      <c r="C3734" s="26"/>
      <c r="D3734" s="26"/>
      <c r="E3734" s="170"/>
    </row>
    <row r="3735" spans="1:5" x14ac:dyDescent="0.25">
      <c r="A3735" s="169">
        <v>44409</v>
      </c>
      <c r="B3735" t="s">
        <v>151</v>
      </c>
      <c r="C3735" s="26"/>
      <c r="D3735" s="26"/>
      <c r="E3735" s="170"/>
    </row>
    <row r="3736" spans="1:5" x14ac:dyDescent="0.25">
      <c r="A3736" s="169">
        <v>44440</v>
      </c>
      <c r="B3736" t="s">
        <v>151</v>
      </c>
      <c r="C3736" s="26"/>
      <c r="D3736" s="26"/>
      <c r="E3736" s="170"/>
    </row>
    <row r="3737" spans="1:5" x14ac:dyDescent="0.25">
      <c r="A3737" s="169">
        <v>44470</v>
      </c>
      <c r="B3737" t="s">
        <v>151</v>
      </c>
      <c r="C3737" s="26"/>
      <c r="D3737" s="26"/>
      <c r="E3737" s="170"/>
    </row>
    <row r="3738" spans="1:5" x14ac:dyDescent="0.25">
      <c r="A3738" s="169">
        <v>44501</v>
      </c>
      <c r="B3738" t="s">
        <v>151</v>
      </c>
      <c r="C3738" s="26"/>
      <c r="D3738" s="26"/>
      <c r="E3738" s="170"/>
    </row>
    <row r="3739" spans="1:5" x14ac:dyDescent="0.25">
      <c r="A3739" s="169">
        <v>44531</v>
      </c>
      <c r="B3739" t="s">
        <v>151</v>
      </c>
      <c r="C3739" s="26"/>
      <c r="D3739" s="26"/>
      <c r="E3739" s="170"/>
    </row>
    <row r="3740" spans="1:5" x14ac:dyDescent="0.25">
      <c r="A3740" s="169">
        <v>44562</v>
      </c>
      <c r="B3740" t="s">
        <v>151</v>
      </c>
      <c r="C3740" s="26"/>
      <c r="D3740" s="26"/>
      <c r="E3740" s="170"/>
    </row>
    <row r="3741" spans="1:5" x14ac:dyDescent="0.25">
      <c r="A3741" s="169">
        <v>44593</v>
      </c>
      <c r="B3741" t="s">
        <v>151</v>
      </c>
      <c r="C3741" s="26"/>
      <c r="D3741" s="26"/>
      <c r="E3741" s="170"/>
    </row>
    <row r="3742" spans="1:5" x14ac:dyDescent="0.25">
      <c r="A3742" s="169">
        <v>44621</v>
      </c>
      <c r="B3742" t="s">
        <v>151</v>
      </c>
      <c r="C3742" s="26"/>
      <c r="D3742" s="26"/>
      <c r="E3742" s="170"/>
    </row>
    <row r="3743" spans="1:5" x14ac:dyDescent="0.25">
      <c r="A3743" s="169">
        <v>44652</v>
      </c>
      <c r="B3743" t="s">
        <v>151</v>
      </c>
      <c r="C3743" s="26"/>
      <c r="D3743" s="26"/>
      <c r="E3743" s="170"/>
    </row>
    <row r="3744" spans="1:5" x14ac:dyDescent="0.25">
      <c r="A3744" s="169">
        <v>44682</v>
      </c>
      <c r="B3744" t="s">
        <v>151</v>
      </c>
      <c r="C3744" s="26"/>
      <c r="D3744" s="26"/>
      <c r="E3744" s="170"/>
    </row>
    <row r="3745" spans="1:5" x14ac:dyDescent="0.25">
      <c r="A3745" s="169">
        <v>44713</v>
      </c>
      <c r="B3745" t="s">
        <v>151</v>
      </c>
      <c r="C3745" s="26"/>
      <c r="D3745" s="26"/>
      <c r="E3745" s="170"/>
    </row>
    <row r="3746" spans="1:5" x14ac:dyDescent="0.25">
      <c r="A3746" s="169">
        <v>44743</v>
      </c>
      <c r="B3746" t="s">
        <v>151</v>
      </c>
      <c r="C3746" s="26"/>
      <c r="D3746" s="26"/>
      <c r="E3746" s="170"/>
    </row>
    <row r="3747" spans="1:5" x14ac:dyDescent="0.25">
      <c r="A3747" s="169">
        <v>44774</v>
      </c>
      <c r="B3747" t="s">
        <v>151</v>
      </c>
      <c r="C3747" s="26"/>
      <c r="D3747" s="26"/>
      <c r="E3747" s="170"/>
    </row>
    <row r="3748" spans="1:5" x14ac:dyDescent="0.25">
      <c r="A3748" s="169">
        <v>44805</v>
      </c>
      <c r="B3748" t="s">
        <v>151</v>
      </c>
      <c r="C3748" s="26"/>
      <c r="D3748" s="26"/>
      <c r="E3748" s="170"/>
    </row>
    <row r="3749" spans="1:5" x14ac:dyDescent="0.25">
      <c r="A3749" s="169">
        <v>44835</v>
      </c>
      <c r="B3749" t="s">
        <v>151</v>
      </c>
      <c r="C3749" s="26"/>
      <c r="D3749" s="26"/>
      <c r="E3749" s="170"/>
    </row>
    <row r="3750" spans="1:5" x14ac:dyDescent="0.25">
      <c r="A3750" s="169">
        <v>44866</v>
      </c>
      <c r="B3750" t="s">
        <v>151</v>
      </c>
      <c r="C3750" s="26"/>
      <c r="D3750" s="26"/>
      <c r="E3750" s="170"/>
    </row>
    <row r="3751" spans="1:5" x14ac:dyDescent="0.25">
      <c r="A3751" s="169">
        <v>44896</v>
      </c>
      <c r="B3751" t="s">
        <v>151</v>
      </c>
      <c r="C3751" s="26"/>
      <c r="D3751" s="26"/>
      <c r="E3751" s="170"/>
    </row>
    <row r="3752" spans="1:5" x14ac:dyDescent="0.25">
      <c r="A3752" s="169">
        <v>44927</v>
      </c>
      <c r="B3752" t="s">
        <v>151</v>
      </c>
      <c r="C3752" s="26"/>
      <c r="D3752" s="26"/>
      <c r="E3752" s="170"/>
    </row>
    <row r="3753" spans="1:5" x14ac:dyDescent="0.25">
      <c r="A3753" s="169">
        <v>44958</v>
      </c>
      <c r="B3753" t="s">
        <v>151</v>
      </c>
      <c r="C3753" s="26"/>
      <c r="D3753" s="26"/>
      <c r="E3753" s="170"/>
    </row>
    <row r="3754" spans="1:5" x14ac:dyDescent="0.25">
      <c r="A3754" s="169">
        <v>44986</v>
      </c>
      <c r="B3754" t="s">
        <v>151</v>
      </c>
      <c r="C3754" s="26"/>
      <c r="D3754" s="26"/>
      <c r="E3754" s="170"/>
    </row>
    <row r="3755" spans="1:5" x14ac:dyDescent="0.25">
      <c r="A3755" s="169">
        <v>45017</v>
      </c>
      <c r="B3755" t="s">
        <v>151</v>
      </c>
      <c r="C3755" s="26"/>
      <c r="D3755" s="26"/>
      <c r="E3755" s="170"/>
    </row>
    <row r="3756" spans="1:5" x14ac:dyDescent="0.25">
      <c r="A3756" s="169">
        <v>45047</v>
      </c>
      <c r="B3756" t="s">
        <v>151</v>
      </c>
      <c r="C3756" s="26"/>
      <c r="D3756" s="26"/>
      <c r="E3756" s="170"/>
    </row>
    <row r="3757" spans="1:5" x14ac:dyDescent="0.25">
      <c r="A3757" s="169">
        <v>45078</v>
      </c>
      <c r="B3757" t="s">
        <v>151</v>
      </c>
      <c r="C3757" s="26"/>
      <c r="D3757" s="26"/>
      <c r="E3757" s="170"/>
    </row>
    <row r="3758" spans="1:5" x14ac:dyDescent="0.25">
      <c r="A3758" s="169">
        <v>45108</v>
      </c>
      <c r="B3758" t="s">
        <v>151</v>
      </c>
      <c r="C3758" s="26"/>
      <c r="D3758" s="26"/>
      <c r="E3758" s="170"/>
    </row>
    <row r="3759" spans="1:5" x14ac:dyDescent="0.25">
      <c r="A3759" s="169">
        <v>45139</v>
      </c>
      <c r="B3759" t="s">
        <v>151</v>
      </c>
      <c r="C3759" s="26"/>
      <c r="D3759" s="26"/>
      <c r="E3759" s="170"/>
    </row>
    <row r="3760" spans="1:5" x14ac:dyDescent="0.25">
      <c r="A3760" s="169">
        <v>45170</v>
      </c>
      <c r="B3760" t="s">
        <v>151</v>
      </c>
      <c r="C3760" s="26"/>
      <c r="D3760" s="26"/>
      <c r="E3760" s="170"/>
    </row>
    <row r="3761" spans="1:5" x14ac:dyDescent="0.25">
      <c r="A3761" s="169">
        <v>45200</v>
      </c>
      <c r="B3761" t="s">
        <v>151</v>
      </c>
      <c r="C3761" s="26"/>
      <c r="D3761" s="26"/>
      <c r="E3761" s="170"/>
    </row>
    <row r="3762" spans="1:5" x14ac:dyDescent="0.25">
      <c r="A3762" s="169">
        <v>45231</v>
      </c>
      <c r="B3762" t="s">
        <v>151</v>
      </c>
      <c r="C3762" s="26"/>
      <c r="D3762" s="26"/>
      <c r="E3762" s="170"/>
    </row>
    <row r="3763" spans="1:5" x14ac:dyDescent="0.25">
      <c r="A3763" s="169">
        <v>45261</v>
      </c>
      <c r="B3763" t="s">
        <v>151</v>
      </c>
      <c r="C3763" s="26"/>
      <c r="D3763" s="26"/>
      <c r="E3763" s="170"/>
    </row>
    <row r="3764" spans="1:5" x14ac:dyDescent="0.25">
      <c r="A3764" s="169">
        <v>45292</v>
      </c>
      <c r="B3764" t="s">
        <v>151</v>
      </c>
      <c r="C3764" s="26"/>
      <c r="D3764" s="26"/>
      <c r="E3764" s="170"/>
    </row>
    <row r="3765" spans="1:5" x14ac:dyDescent="0.25">
      <c r="A3765" s="169">
        <v>45323</v>
      </c>
      <c r="B3765" t="s">
        <v>151</v>
      </c>
      <c r="C3765" s="26"/>
      <c r="D3765" s="26"/>
      <c r="E3765" s="170"/>
    </row>
    <row r="3766" spans="1:5" x14ac:dyDescent="0.25">
      <c r="A3766" s="169">
        <v>45352</v>
      </c>
      <c r="B3766" t="s">
        <v>151</v>
      </c>
      <c r="C3766" s="26"/>
      <c r="D3766" s="26"/>
      <c r="E3766" s="170"/>
    </row>
    <row r="3767" spans="1:5" x14ac:dyDescent="0.25">
      <c r="A3767" s="169">
        <v>45383</v>
      </c>
      <c r="B3767" t="s">
        <v>151</v>
      </c>
      <c r="C3767" s="26"/>
      <c r="D3767" s="26"/>
      <c r="E3767" s="170"/>
    </row>
    <row r="3768" spans="1:5" x14ac:dyDescent="0.25">
      <c r="A3768" s="169">
        <v>45413</v>
      </c>
      <c r="B3768" t="s">
        <v>151</v>
      </c>
      <c r="C3768" s="26"/>
      <c r="D3768" s="26"/>
      <c r="E3768" s="170"/>
    </row>
    <row r="3769" spans="1:5" x14ac:dyDescent="0.25">
      <c r="A3769" s="169">
        <v>45444</v>
      </c>
      <c r="B3769" t="s">
        <v>151</v>
      </c>
      <c r="C3769" s="26"/>
      <c r="D3769" s="26"/>
      <c r="E3769" s="170"/>
    </row>
    <row r="3770" spans="1:5" x14ac:dyDescent="0.25">
      <c r="A3770" s="169">
        <v>45474</v>
      </c>
      <c r="B3770" t="s">
        <v>151</v>
      </c>
      <c r="C3770" s="26"/>
      <c r="D3770" s="26"/>
      <c r="E3770" s="170"/>
    </row>
    <row r="3771" spans="1:5" x14ac:dyDescent="0.25">
      <c r="A3771" s="169">
        <v>45505</v>
      </c>
      <c r="B3771" t="s">
        <v>151</v>
      </c>
      <c r="C3771" s="26"/>
      <c r="D3771" s="26"/>
      <c r="E3771" s="170"/>
    </row>
    <row r="3772" spans="1:5" x14ac:dyDescent="0.25">
      <c r="A3772" s="169">
        <v>45536</v>
      </c>
      <c r="B3772" t="s">
        <v>151</v>
      </c>
      <c r="C3772" s="26"/>
      <c r="D3772" s="26"/>
      <c r="E3772" s="170"/>
    </row>
    <row r="3773" spans="1:5" x14ac:dyDescent="0.25">
      <c r="A3773" s="169">
        <v>45566</v>
      </c>
      <c r="B3773" t="s">
        <v>151</v>
      </c>
      <c r="C3773" s="26"/>
      <c r="D3773" s="26"/>
      <c r="E3773" s="170"/>
    </row>
    <row r="3774" spans="1:5" x14ac:dyDescent="0.25">
      <c r="A3774" s="169">
        <v>45597</v>
      </c>
      <c r="B3774" t="s">
        <v>151</v>
      </c>
      <c r="C3774" s="26"/>
      <c r="D3774" s="26"/>
      <c r="E3774" s="170"/>
    </row>
    <row r="3775" spans="1:5" x14ac:dyDescent="0.25">
      <c r="A3775" s="169">
        <v>45627</v>
      </c>
      <c r="B3775" t="s">
        <v>151</v>
      </c>
      <c r="C3775" s="26"/>
      <c r="D3775" s="26"/>
      <c r="E3775" s="170"/>
    </row>
    <row r="3776" spans="1:5" x14ac:dyDescent="0.25">
      <c r="A3776" s="169">
        <v>45658</v>
      </c>
      <c r="B3776" t="s">
        <v>151</v>
      </c>
      <c r="C3776" s="26"/>
      <c r="D3776" s="26"/>
      <c r="E3776" s="170"/>
    </row>
    <row r="3777" spans="1:5" x14ac:dyDescent="0.25">
      <c r="A3777" s="169">
        <v>45689</v>
      </c>
      <c r="B3777" t="s">
        <v>151</v>
      </c>
      <c r="C3777" s="26"/>
      <c r="D3777" s="26"/>
      <c r="E3777" s="170"/>
    </row>
    <row r="3778" spans="1:5" x14ac:dyDescent="0.25">
      <c r="A3778" s="169">
        <v>45717</v>
      </c>
      <c r="B3778" t="s">
        <v>151</v>
      </c>
      <c r="C3778" s="26"/>
      <c r="D3778" s="26"/>
      <c r="E3778" s="170"/>
    </row>
    <row r="3779" spans="1:5" x14ac:dyDescent="0.25">
      <c r="A3779" s="169">
        <v>45748</v>
      </c>
      <c r="B3779" t="s">
        <v>151</v>
      </c>
      <c r="C3779" s="26"/>
      <c r="D3779" s="26"/>
      <c r="E3779" s="170"/>
    </row>
    <row r="3780" spans="1:5" x14ac:dyDescent="0.25">
      <c r="A3780" s="169">
        <v>45778</v>
      </c>
      <c r="B3780" t="s">
        <v>151</v>
      </c>
      <c r="C3780" s="26"/>
      <c r="D3780" s="26"/>
      <c r="E3780" s="170"/>
    </row>
    <row r="3781" spans="1:5" x14ac:dyDescent="0.25">
      <c r="A3781" s="169">
        <v>45809</v>
      </c>
      <c r="B3781" t="s">
        <v>151</v>
      </c>
      <c r="C3781" s="26"/>
      <c r="D3781" s="26"/>
      <c r="E3781" s="170"/>
    </row>
    <row r="3782" spans="1:5" x14ac:dyDescent="0.25">
      <c r="A3782" s="169">
        <v>43101</v>
      </c>
      <c r="B3782" t="s">
        <v>153</v>
      </c>
      <c r="C3782" s="26">
        <v>81</v>
      </c>
      <c r="D3782" s="26">
        <v>2</v>
      </c>
      <c r="E3782" s="170"/>
    </row>
    <row r="3783" spans="1:5" x14ac:dyDescent="0.25">
      <c r="A3783" s="169">
        <v>43132</v>
      </c>
      <c r="B3783" t="s">
        <v>153</v>
      </c>
      <c r="C3783" s="26">
        <v>0</v>
      </c>
      <c r="D3783" s="26">
        <v>2</v>
      </c>
      <c r="E3783" s="170"/>
    </row>
    <row r="3784" spans="1:5" x14ac:dyDescent="0.25">
      <c r="A3784" s="169">
        <v>43160</v>
      </c>
      <c r="B3784" t="s">
        <v>153</v>
      </c>
      <c r="C3784" s="26">
        <v>0</v>
      </c>
      <c r="D3784" s="26">
        <v>2</v>
      </c>
      <c r="E3784" s="170"/>
    </row>
    <row r="3785" spans="1:5" x14ac:dyDescent="0.25">
      <c r="A3785" s="169">
        <v>43191</v>
      </c>
      <c r="B3785" t="s">
        <v>153</v>
      </c>
      <c r="C3785" s="26">
        <v>0</v>
      </c>
      <c r="D3785" s="26">
        <v>2</v>
      </c>
      <c r="E3785" s="170"/>
    </row>
    <row r="3786" spans="1:5" x14ac:dyDescent="0.25">
      <c r="A3786" s="169">
        <v>43221</v>
      </c>
      <c r="B3786" t="s">
        <v>153</v>
      </c>
      <c r="C3786" s="26">
        <v>0</v>
      </c>
      <c r="D3786" s="26">
        <v>2</v>
      </c>
      <c r="E3786" s="170"/>
    </row>
    <row r="3787" spans="1:5" x14ac:dyDescent="0.25">
      <c r="A3787" s="169">
        <v>43252</v>
      </c>
      <c r="B3787" t="s">
        <v>153</v>
      </c>
      <c r="C3787" s="26">
        <v>0</v>
      </c>
      <c r="D3787" s="26">
        <v>2</v>
      </c>
      <c r="E3787" s="170"/>
    </row>
    <row r="3788" spans="1:5" x14ac:dyDescent="0.25">
      <c r="A3788" s="169">
        <v>43282</v>
      </c>
      <c r="B3788" t="s">
        <v>153</v>
      </c>
      <c r="C3788" s="26">
        <v>0</v>
      </c>
      <c r="D3788" s="26">
        <v>2</v>
      </c>
      <c r="E3788" s="170"/>
    </row>
    <row r="3789" spans="1:5" x14ac:dyDescent="0.25">
      <c r="A3789" s="169">
        <v>43313</v>
      </c>
      <c r="B3789" t="s">
        <v>153</v>
      </c>
      <c r="C3789" s="26">
        <v>0</v>
      </c>
      <c r="D3789" s="26">
        <v>2</v>
      </c>
      <c r="E3789" s="170"/>
    </row>
    <row r="3790" spans="1:5" x14ac:dyDescent="0.25">
      <c r="A3790" s="169">
        <v>43344</v>
      </c>
      <c r="B3790" t="s">
        <v>153</v>
      </c>
      <c r="C3790" s="26">
        <v>0</v>
      </c>
      <c r="D3790" s="26">
        <v>2</v>
      </c>
      <c r="E3790" s="170"/>
    </row>
    <row r="3791" spans="1:5" x14ac:dyDescent="0.25">
      <c r="A3791" s="169">
        <v>43374</v>
      </c>
      <c r="B3791" t="s">
        <v>153</v>
      </c>
      <c r="C3791" s="26">
        <v>0</v>
      </c>
      <c r="D3791" s="26">
        <v>2</v>
      </c>
      <c r="E3791" s="170"/>
    </row>
    <row r="3792" spans="1:5" x14ac:dyDescent="0.25">
      <c r="A3792" s="169">
        <v>43405</v>
      </c>
      <c r="B3792" t="s">
        <v>153</v>
      </c>
      <c r="C3792" s="26">
        <v>0</v>
      </c>
      <c r="D3792" s="26">
        <v>2</v>
      </c>
      <c r="E3792" s="170"/>
    </row>
    <row r="3793" spans="1:5" x14ac:dyDescent="0.25">
      <c r="A3793" s="169">
        <v>43435</v>
      </c>
      <c r="B3793" t="s">
        <v>153</v>
      </c>
      <c r="C3793" s="26">
        <v>0</v>
      </c>
      <c r="D3793" s="26">
        <v>2</v>
      </c>
      <c r="E3793" s="170"/>
    </row>
    <row r="3794" spans="1:5" x14ac:dyDescent="0.25">
      <c r="A3794" s="169">
        <v>43466</v>
      </c>
      <c r="B3794" t="s">
        <v>153</v>
      </c>
      <c r="C3794" s="26">
        <v>0</v>
      </c>
      <c r="D3794" s="26">
        <v>0</v>
      </c>
      <c r="E3794" s="170"/>
    </row>
    <row r="3795" spans="1:5" x14ac:dyDescent="0.25">
      <c r="A3795" s="169">
        <v>43497</v>
      </c>
      <c r="B3795" t="s">
        <v>153</v>
      </c>
      <c r="C3795" s="26">
        <v>0</v>
      </c>
      <c r="D3795" s="26">
        <v>0</v>
      </c>
      <c r="E3795" s="170"/>
    </row>
    <row r="3796" spans="1:5" x14ac:dyDescent="0.25">
      <c r="A3796" s="169">
        <v>43525</v>
      </c>
      <c r="B3796" t="s">
        <v>153</v>
      </c>
      <c r="C3796" s="26">
        <v>0</v>
      </c>
      <c r="D3796" s="26">
        <v>0</v>
      </c>
      <c r="E3796" s="170"/>
    </row>
    <row r="3797" spans="1:5" x14ac:dyDescent="0.25">
      <c r="A3797" s="169">
        <v>43556</v>
      </c>
      <c r="B3797" t="s">
        <v>153</v>
      </c>
      <c r="C3797" s="26">
        <v>0</v>
      </c>
      <c r="D3797" s="26">
        <v>0</v>
      </c>
      <c r="E3797" s="170"/>
    </row>
    <row r="3798" spans="1:5" x14ac:dyDescent="0.25">
      <c r="A3798" s="169">
        <v>43586</v>
      </c>
      <c r="B3798" t="s">
        <v>153</v>
      </c>
      <c r="C3798" s="26">
        <v>1</v>
      </c>
      <c r="D3798" s="26">
        <v>0</v>
      </c>
      <c r="E3798" s="170"/>
    </row>
    <row r="3799" spans="1:5" x14ac:dyDescent="0.25">
      <c r="A3799" s="169">
        <v>43617</v>
      </c>
      <c r="B3799" t="s">
        <v>153</v>
      </c>
      <c r="C3799" s="26">
        <v>0</v>
      </c>
      <c r="D3799" s="26">
        <v>0</v>
      </c>
      <c r="E3799" s="170"/>
    </row>
    <row r="3800" spans="1:5" x14ac:dyDescent="0.25">
      <c r="A3800" s="169">
        <v>43647</v>
      </c>
      <c r="B3800" t="s">
        <v>153</v>
      </c>
      <c r="C3800" s="26">
        <v>0</v>
      </c>
      <c r="D3800" s="26">
        <v>0</v>
      </c>
      <c r="E3800" s="170"/>
    </row>
    <row r="3801" spans="1:5" x14ac:dyDescent="0.25">
      <c r="A3801" s="169">
        <v>43678</v>
      </c>
      <c r="B3801" t="s">
        <v>153</v>
      </c>
      <c r="C3801" s="26">
        <f>2-2</f>
        <v>0</v>
      </c>
      <c r="D3801" s="26">
        <v>0</v>
      </c>
      <c r="E3801" s="170"/>
    </row>
    <row r="3802" spans="1:5" x14ac:dyDescent="0.25">
      <c r="A3802" s="169">
        <v>43709</v>
      </c>
      <c r="B3802" t="s">
        <v>153</v>
      </c>
      <c r="C3802" s="26">
        <v>0</v>
      </c>
      <c r="D3802" s="26">
        <v>0</v>
      </c>
      <c r="E3802" s="170"/>
    </row>
    <row r="3803" spans="1:5" x14ac:dyDescent="0.25">
      <c r="A3803" s="169">
        <v>43739</v>
      </c>
      <c r="B3803" t="s">
        <v>153</v>
      </c>
      <c r="C3803" s="26">
        <v>0</v>
      </c>
      <c r="D3803" s="26">
        <v>0</v>
      </c>
      <c r="E3803" s="170"/>
    </row>
    <row r="3804" spans="1:5" x14ac:dyDescent="0.25">
      <c r="A3804" s="169">
        <v>43770</v>
      </c>
      <c r="B3804" t="s">
        <v>153</v>
      </c>
      <c r="C3804" s="26">
        <v>2</v>
      </c>
      <c r="D3804" s="26">
        <v>0</v>
      </c>
      <c r="E3804" s="170"/>
    </row>
    <row r="3805" spans="1:5" x14ac:dyDescent="0.25">
      <c r="A3805" s="169">
        <v>43800</v>
      </c>
      <c r="B3805" t="s">
        <v>153</v>
      </c>
      <c r="C3805" s="26">
        <v>2</v>
      </c>
      <c r="D3805" s="26">
        <v>0</v>
      </c>
      <c r="E3805" s="170"/>
    </row>
    <row r="3806" spans="1:5" x14ac:dyDescent="0.25">
      <c r="A3806" s="169">
        <v>43831</v>
      </c>
      <c r="B3806" t="s">
        <v>153</v>
      </c>
      <c r="C3806" s="26">
        <v>1</v>
      </c>
      <c r="D3806" s="26">
        <v>0</v>
      </c>
      <c r="E3806" s="170"/>
    </row>
    <row r="3807" spans="1:5" x14ac:dyDescent="0.25">
      <c r="A3807" s="169">
        <v>43862</v>
      </c>
      <c r="B3807" t="s">
        <v>153</v>
      </c>
      <c r="C3807" s="26">
        <v>0</v>
      </c>
      <c r="D3807" s="26">
        <v>0</v>
      </c>
      <c r="E3807" s="170"/>
    </row>
    <row r="3808" spans="1:5" x14ac:dyDescent="0.25">
      <c r="A3808" s="169">
        <v>43891</v>
      </c>
      <c r="B3808" t="s">
        <v>153</v>
      </c>
      <c r="C3808" s="26">
        <v>0</v>
      </c>
      <c r="D3808" s="26">
        <v>0</v>
      </c>
      <c r="E3808" s="170">
        <v>1</v>
      </c>
    </row>
    <row r="3809" spans="1:5" x14ac:dyDescent="0.25">
      <c r="A3809" s="169">
        <v>43922</v>
      </c>
      <c r="B3809" t="s">
        <v>153</v>
      </c>
      <c r="C3809" s="26">
        <v>1</v>
      </c>
      <c r="D3809" s="26">
        <v>0</v>
      </c>
      <c r="E3809" s="170">
        <v>2</v>
      </c>
    </row>
    <row r="3810" spans="1:5" x14ac:dyDescent="0.25">
      <c r="A3810" s="169">
        <v>43952</v>
      </c>
      <c r="B3810" t="s">
        <v>153</v>
      </c>
      <c r="C3810" s="26">
        <v>0</v>
      </c>
      <c r="D3810" s="26">
        <v>0</v>
      </c>
      <c r="E3810" s="170">
        <v>3</v>
      </c>
    </row>
    <row r="3811" spans="1:5" x14ac:dyDescent="0.25">
      <c r="A3811" s="169">
        <v>43983</v>
      </c>
      <c r="B3811" t="s">
        <v>153</v>
      </c>
      <c r="C3811" s="26">
        <v>1</v>
      </c>
      <c r="D3811" s="26">
        <v>0</v>
      </c>
      <c r="E3811" s="170"/>
    </row>
    <row r="3812" spans="1:5" x14ac:dyDescent="0.25">
      <c r="A3812" s="169">
        <v>44013</v>
      </c>
      <c r="B3812" t="s">
        <v>153</v>
      </c>
      <c r="C3812" s="26">
        <v>0</v>
      </c>
      <c r="D3812" s="26">
        <v>0</v>
      </c>
      <c r="E3812" s="170"/>
    </row>
    <row r="3813" spans="1:5" x14ac:dyDescent="0.25">
      <c r="A3813" s="169">
        <v>44044</v>
      </c>
      <c r="B3813" t="s">
        <v>153</v>
      </c>
      <c r="C3813" s="26">
        <v>0</v>
      </c>
      <c r="D3813" s="26">
        <v>0</v>
      </c>
      <c r="E3813" s="170"/>
    </row>
    <row r="3814" spans="1:5" x14ac:dyDescent="0.25">
      <c r="A3814" s="169">
        <v>44075</v>
      </c>
      <c r="B3814" t="s">
        <v>153</v>
      </c>
      <c r="C3814" s="26">
        <v>0</v>
      </c>
      <c r="D3814" s="26">
        <v>0</v>
      </c>
      <c r="E3814" s="170">
        <v>0</v>
      </c>
    </row>
    <row r="3815" spans="1:5" x14ac:dyDescent="0.25">
      <c r="A3815" s="169">
        <v>44105</v>
      </c>
      <c r="B3815" t="s">
        <v>153</v>
      </c>
      <c r="C3815" s="26">
        <v>0</v>
      </c>
      <c r="D3815" s="26">
        <v>0</v>
      </c>
      <c r="E3815" s="170">
        <v>0</v>
      </c>
    </row>
    <row r="3816" spans="1:5" x14ac:dyDescent="0.25">
      <c r="A3816" s="169">
        <v>44136</v>
      </c>
      <c r="B3816" t="s">
        <v>153</v>
      </c>
      <c r="C3816" s="26">
        <v>0</v>
      </c>
      <c r="D3816" s="26">
        <v>0</v>
      </c>
      <c r="E3816" s="170">
        <v>0</v>
      </c>
    </row>
    <row r="3817" spans="1:5" x14ac:dyDescent="0.25">
      <c r="A3817" s="169">
        <v>44166</v>
      </c>
      <c r="B3817" t="s">
        <v>153</v>
      </c>
      <c r="C3817" s="26">
        <v>0</v>
      </c>
      <c r="D3817" s="26">
        <v>0</v>
      </c>
      <c r="E3817" s="170"/>
    </row>
    <row r="3818" spans="1:5" x14ac:dyDescent="0.25">
      <c r="A3818" s="169">
        <v>44197</v>
      </c>
      <c r="B3818" t="s">
        <v>153</v>
      </c>
      <c r="C3818" s="26">
        <v>0</v>
      </c>
      <c r="D3818" s="26">
        <v>0</v>
      </c>
      <c r="E3818" s="170">
        <v>0</v>
      </c>
    </row>
    <row r="3819" spans="1:5" x14ac:dyDescent="0.25">
      <c r="A3819" s="169">
        <v>44228</v>
      </c>
      <c r="B3819" t="s">
        <v>153</v>
      </c>
      <c r="C3819" s="26">
        <v>0</v>
      </c>
      <c r="D3819" s="26">
        <v>0</v>
      </c>
      <c r="E3819" s="170">
        <v>0</v>
      </c>
    </row>
    <row r="3820" spans="1:5" x14ac:dyDescent="0.25">
      <c r="A3820" s="169">
        <v>44256</v>
      </c>
      <c r="B3820" t="s">
        <v>153</v>
      </c>
      <c r="C3820" s="26">
        <v>0</v>
      </c>
      <c r="D3820" s="26">
        <v>0</v>
      </c>
      <c r="E3820" s="170">
        <v>0</v>
      </c>
    </row>
    <row r="3821" spans="1:5" x14ac:dyDescent="0.25">
      <c r="A3821" s="169">
        <v>44287</v>
      </c>
      <c r="B3821" t="s">
        <v>153</v>
      </c>
      <c r="C3821" s="26">
        <v>0</v>
      </c>
      <c r="D3821" s="26">
        <v>0</v>
      </c>
      <c r="E3821" s="170">
        <v>0</v>
      </c>
    </row>
    <row r="3822" spans="1:5" x14ac:dyDescent="0.25">
      <c r="A3822" s="169">
        <v>44317</v>
      </c>
      <c r="B3822" t="s">
        <v>153</v>
      </c>
      <c r="C3822" s="26">
        <v>0</v>
      </c>
      <c r="D3822" s="26">
        <v>0</v>
      </c>
      <c r="E3822" s="170">
        <v>0</v>
      </c>
    </row>
    <row r="3823" spans="1:5" x14ac:dyDescent="0.25">
      <c r="A3823" s="169">
        <v>44348</v>
      </c>
      <c r="B3823" t="s">
        <v>153</v>
      </c>
      <c r="C3823" s="26"/>
      <c r="D3823" s="26"/>
      <c r="E3823" s="170"/>
    </row>
    <row r="3824" spans="1:5" x14ac:dyDescent="0.25">
      <c r="A3824" s="169">
        <v>44378</v>
      </c>
      <c r="B3824" t="s">
        <v>153</v>
      </c>
      <c r="C3824" s="26"/>
      <c r="D3824" s="26"/>
      <c r="E3824" s="170"/>
    </row>
    <row r="3825" spans="1:5" x14ac:dyDescent="0.25">
      <c r="A3825" s="169">
        <v>44409</v>
      </c>
      <c r="B3825" t="s">
        <v>153</v>
      </c>
      <c r="C3825" s="26"/>
      <c r="D3825" s="26"/>
      <c r="E3825" s="170"/>
    </row>
    <row r="3826" spans="1:5" x14ac:dyDescent="0.25">
      <c r="A3826" s="169">
        <v>44440</v>
      </c>
      <c r="B3826" t="s">
        <v>153</v>
      </c>
      <c r="C3826" s="26"/>
      <c r="D3826" s="26"/>
      <c r="E3826" s="170"/>
    </row>
    <row r="3827" spans="1:5" x14ac:dyDescent="0.25">
      <c r="A3827" s="169">
        <v>44470</v>
      </c>
      <c r="B3827" t="s">
        <v>153</v>
      </c>
      <c r="C3827" s="26"/>
      <c r="D3827" s="26"/>
      <c r="E3827" s="170"/>
    </row>
    <row r="3828" spans="1:5" x14ac:dyDescent="0.25">
      <c r="A3828" s="169">
        <v>44501</v>
      </c>
      <c r="B3828" t="s">
        <v>153</v>
      </c>
      <c r="C3828" s="26"/>
      <c r="D3828" s="26"/>
      <c r="E3828" s="170"/>
    </row>
    <row r="3829" spans="1:5" x14ac:dyDescent="0.25">
      <c r="A3829" s="169">
        <v>44531</v>
      </c>
      <c r="B3829" t="s">
        <v>153</v>
      </c>
      <c r="C3829" s="26"/>
      <c r="D3829" s="26"/>
      <c r="E3829" s="170"/>
    </row>
    <row r="3830" spans="1:5" x14ac:dyDescent="0.25">
      <c r="A3830" s="169">
        <v>44562</v>
      </c>
      <c r="B3830" t="s">
        <v>153</v>
      </c>
      <c r="C3830" s="26"/>
      <c r="D3830" s="26"/>
      <c r="E3830" s="170"/>
    </row>
    <row r="3831" spans="1:5" x14ac:dyDescent="0.25">
      <c r="A3831" s="169">
        <v>44593</v>
      </c>
      <c r="B3831" t="s">
        <v>153</v>
      </c>
      <c r="C3831" s="26"/>
      <c r="D3831" s="26"/>
      <c r="E3831" s="170"/>
    </row>
    <row r="3832" spans="1:5" x14ac:dyDescent="0.25">
      <c r="A3832" s="169">
        <v>44621</v>
      </c>
      <c r="B3832" t="s">
        <v>153</v>
      </c>
      <c r="C3832" s="26"/>
      <c r="D3832" s="26"/>
      <c r="E3832" s="170"/>
    </row>
    <row r="3833" spans="1:5" x14ac:dyDescent="0.25">
      <c r="A3833" s="169">
        <v>44652</v>
      </c>
      <c r="B3833" t="s">
        <v>153</v>
      </c>
      <c r="C3833" s="26"/>
      <c r="D3833" s="26"/>
      <c r="E3833" s="170"/>
    </row>
    <row r="3834" spans="1:5" x14ac:dyDescent="0.25">
      <c r="A3834" s="169">
        <v>44682</v>
      </c>
      <c r="B3834" t="s">
        <v>153</v>
      </c>
      <c r="C3834" s="26"/>
      <c r="D3834" s="26"/>
      <c r="E3834" s="170"/>
    </row>
    <row r="3835" spans="1:5" x14ac:dyDescent="0.25">
      <c r="A3835" s="169">
        <v>44713</v>
      </c>
      <c r="B3835" t="s">
        <v>153</v>
      </c>
      <c r="C3835" s="26"/>
      <c r="D3835" s="26"/>
      <c r="E3835" s="170"/>
    </row>
    <row r="3836" spans="1:5" x14ac:dyDescent="0.25">
      <c r="A3836" s="169">
        <v>44743</v>
      </c>
      <c r="B3836" t="s">
        <v>153</v>
      </c>
      <c r="C3836" s="26"/>
      <c r="D3836" s="26"/>
      <c r="E3836" s="170"/>
    </row>
    <row r="3837" spans="1:5" x14ac:dyDescent="0.25">
      <c r="A3837" s="169">
        <v>44774</v>
      </c>
      <c r="B3837" t="s">
        <v>153</v>
      </c>
      <c r="C3837" s="26"/>
      <c r="D3837" s="26"/>
      <c r="E3837" s="170"/>
    </row>
    <row r="3838" spans="1:5" x14ac:dyDescent="0.25">
      <c r="A3838" s="169">
        <v>44805</v>
      </c>
      <c r="B3838" t="s">
        <v>153</v>
      </c>
      <c r="C3838" s="26"/>
      <c r="D3838" s="26"/>
      <c r="E3838" s="170"/>
    </row>
    <row r="3839" spans="1:5" x14ac:dyDescent="0.25">
      <c r="A3839" s="169">
        <v>44835</v>
      </c>
      <c r="B3839" t="s">
        <v>153</v>
      </c>
      <c r="C3839" s="26"/>
      <c r="D3839" s="26"/>
      <c r="E3839" s="170"/>
    </row>
    <row r="3840" spans="1:5" x14ac:dyDescent="0.25">
      <c r="A3840" s="169">
        <v>44866</v>
      </c>
      <c r="B3840" t="s">
        <v>153</v>
      </c>
      <c r="C3840" s="26"/>
      <c r="D3840" s="26"/>
      <c r="E3840" s="170"/>
    </row>
    <row r="3841" spans="1:5" x14ac:dyDescent="0.25">
      <c r="A3841" s="169">
        <v>44896</v>
      </c>
      <c r="B3841" t="s">
        <v>153</v>
      </c>
      <c r="C3841" s="26"/>
      <c r="D3841" s="26"/>
      <c r="E3841" s="170"/>
    </row>
    <row r="3842" spans="1:5" x14ac:dyDescent="0.25">
      <c r="A3842" s="169">
        <v>44927</v>
      </c>
      <c r="B3842" t="s">
        <v>153</v>
      </c>
      <c r="C3842" s="26"/>
      <c r="D3842" s="26"/>
      <c r="E3842" s="170"/>
    </row>
    <row r="3843" spans="1:5" x14ac:dyDescent="0.25">
      <c r="A3843" s="169">
        <v>44958</v>
      </c>
      <c r="B3843" t="s">
        <v>153</v>
      </c>
      <c r="C3843" s="26"/>
      <c r="D3843" s="26"/>
      <c r="E3843" s="170"/>
    </row>
    <row r="3844" spans="1:5" x14ac:dyDescent="0.25">
      <c r="A3844" s="169">
        <v>44986</v>
      </c>
      <c r="B3844" t="s">
        <v>153</v>
      </c>
      <c r="C3844" s="26"/>
      <c r="D3844" s="26"/>
      <c r="E3844" s="170"/>
    </row>
    <row r="3845" spans="1:5" x14ac:dyDescent="0.25">
      <c r="A3845" s="169">
        <v>45017</v>
      </c>
      <c r="B3845" t="s">
        <v>153</v>
      </c>
      <c r="C3845" s="26"/>
      <c r="D3845" s="26"/>
      <c r="E3845" s="170"/>
    </row>
    <row r="3846" spans="1:5" x14ac:dyDescent="0.25">
      <c r="A3846" s="169">
        <v>45047</v>
      </c>
      <c r="B3846" t="s">
        <v>153</v>
      </c>
      <c r="C3846" s="26"/>
      <c r="D3846" s="26"/>
      <c r="E3846" s="170"/>
    </row>
    <row r="3847" spans="1:5" x14ac:dyDescent="0.25">
      <c r="A3847" s="169">
        <v>45078</v>
      </c>
      <c r="B3847" t="s">
        <v>153</v>
      </c>
      <c r="C3847" s="26"/>
      <c r="D3847" s="26"/>
      <c r="E3847" s="170"/>
    </row>
    <row r="3848" spans="1:5" x14ac:dyDescent="0.25">
      <c r="A3848" s="169">
        <v>45108</v>
      </c>
      <c r="B3848" t="s">
        <v>153</v>
      </c>
      <c r="C3848" s="26"/>
      <c r="D3848" s="26"/>
      <c r="E3848" s="170"/>
    </row>
    <row r="3849" spans="1:5" x14ac:dyDescent="0.25">
      <c r="A3849" s="169">
        <v>45139</v>
      </c>
      <c r="B3849" t="s">
        <v>153</v>
      </c>
      <c r="C3849" s="26"/>
      <c r="D3849" s="26"/>
      <c r="E3849" s="170"/>
    </row>
    <row r="3850" spans="1:5" x14ac:dyDescent="0.25">
      <c r="A3850" s="169">
        <v>45170</v>
      </c>
      <c r="B3850" t="s">
        <v>153</v>
      </c>
      <c r="C3850" s="26"/>
      <c r="D3850" s="26"/>
      <c r="E3850" s="170"/>
    </row>
    <row r="3851" spans="1:5" x14ac:dyDescent="0.25">
      <c r="A3851" s="169">
        <v>45200</v>
      </c>
      <c r="B3851" t="s">
        <v>153</v>
      </c>
      <c r="C3851" s="26"/>
      <c r="D3851" s="26"/>
      <c r="E3851" s="170"/>
    </row>
    <row r="3852" spans="1:5" x14ac:dyDescent="0.25">
      <c r="A3852" s="169">
        <v>45231</v>
      </c>
      <c r="B3852" t="s">
        <v>153</v>
      </c>
      <c r="C3852" s="26"/>
      <c r="D3852" s="26"/>
      <c r="E3852" s="170"/>
    </row>
    <row r="3853" spans="1:5" x14ac:dyDescent="0.25">
      <c r="A3853" s="169">
        <v>45261</v>
      </c>
      <c r="B3853" t="s">
        <v>153</v>
      </c>
      <c r="C3853" s="26"/>
      <c r="D3853" s="26"/>
      <c r="E3853" s="170"/>
    </row>
    <row r="3854" spans="1:5" x14ac:dyDescent="0.25">
      <c r="A3854" s="169">
        <v>45292</v>
      </c>
      <c r="B3854" t="s">
        <v>153</v>
      </c>
      <c r="C3854" s="26"/>
      <c r="D3854" s="26"/>
      <c r="E3854" s="170"/>
    </row>
    <row r="3855" spans="1:5" x14ac:dyDescent="0.25">
      <c r="A3855" s="169">
        <v>45323</v>
      </c>
      <c r="B3855" t="s">
        <v>153</v>
      </c>
      <c r="C3855" s="26"/>
      <c r="D3855" s="26"/>
      <c r="E3855" s="170"/>
    </row>
    <row r="3856" spans="1:5" x14ac:dyDescent="0.25">
      <c r="A3856" s="169">
        <v>45352</v>
      </c>
      <c r="B3856" t="s">
        <v>153</v>
      </c>
      <c r="C3856" s="26"/>
      <c r="D3856" s="26"/>
      <c r="E3856" s="170"/>
    </row>
    <row r="3857" spans="1:5" x14ac:dyDescent="0.25">
      <c r="A3857" s="169">
        <v>45383</v>
      </c>
      <c r="B3857" t="s">
        <v>153</v>
      </c>
      <c r="C3857" s="26"/>
      <c r="D3857" s="26"/>
      <c r="E3857" s="170"/>
    </row>
    <row r="3858" spans="1:5" x14ac:dyDescent="0.25">
      <c r="A3858" s="169">
        <v>45413</v>
      </c>
      <c r="B3858" t="s">
        <v>153</v>
      </c>
      <c r="C3858" s="26"/>
      <c r="D3858" s="26"/>
      <c r="E3858" s="170"/>
    </row>
    <row r="3859" spans="1:5" x14ac:dyDescent="0.25">
      <c r="A3859" s="169">
        <v>45444</v>
      </c>
      <c r="B3859" t="s">
        <v>153</v>
      </c>
      <c r="C3859" s="26"/>
      <c r="D3859" s="26"/>
      <c r="E3859" s="170"/>
    </row>
    <row r="3860" spans="1:5" x14ac:dyDescent="0.25">
      <c r="A3860" s="169">
        <v>45474</v>
      </c>
      <c r="B3860" t="s">
        <v>153</v>
      </c>
      <c r="C3860" s="26"/>
      <c r="D3860" s="26"/>
      <c r="E3860" s="170"/>
    </row>
    <row r="3861" spans="1:5" x14ac:dyDescent="0.25">
      <c r="A3861" s="169">
        <v>45505</v>
      </c>
      <c r="B3861" t="s">
        <v>153</v>
      </c>
      <c r="C3861" s="26"/>
      <c r="D3861" s="26"/>
      <c r="E3861" s="170"/>
    </row>
    <row r="3862" spans="1:5" x14ac:dyDescent="0.25">
      <c r="A3862" s="169">
        <v>45536</v>
      </c>
      <c r="B3862" t="s">
        <v>153</v>
      </c>
      <c r="C3862" s="26"/>
      <c r="D3862" s="26"/>
      <c r="E3862" s="170"/>
    </row>
    <row r="3863" spans="1:5" x14ac:dyDescent="0.25">
      <c r="A3863" s="169">
        <v>45566</v>
      </c>
      <c r="B3863" t="s">
        <v>153</v>
      </c>
      <c r="C3863" s="26"/>
      <c r="D3863" s="26"/>
      <c r="E3863" s="170"/>
    </row>
    <row r="3864" spans="1:5" x14ac:dyDescent="0.25">
      <c r="A3864" s="169">
        <v>45597</v>
      </c>
      <c r="B3864" t="s">
        <v>153</v>
      </c>
      <c r="C3864" s="26"/>
      <c r="D3864" s="26"/>
      <c r="E3864" s="170"/>
    </row>
    <row r="3865" spans="1:5" x14ac:dyDescent="0.25">
      <c r="A3865" s="169">
        <v>45627</v>
      </c>
      <c r="B3865" t="s">
        <v>153</v>
      </c>
      <c r="C3865" s="26"/>
      <c r="D3865" s="26"/>
      <c r="E3865" s="170"/>
    </row>
    <row r="3866" spans="1:5" x14ac:dyDescent="0.25">
      <c r="A3866" s="169">
        <v>45658</v>
      </c>
      <c r="B3866" t="s">
        <v>153</v>
      </c>
      <c r="C3866" s="26"/>
      <c r="D3866" s="26"/>
      <c r="E3866" s="170"/>
    </row>
    <row r="3867" spans="1:5" x14ac:dyDescent="0.25">
      <c r="A3867" s="169">
        <v>45689</v>
      </c>
      <c r="B3867" t="s">
        <v>153</v>
      </c>
      <c r="C3867" s="26"/>
      <c r="D3867" s="26"/>
      <c r="E3867" s="170"/>
    </row>
    <row r="3868" spans="1:5" x14ac:dyDescent="0.25">
      <c r="A3868" s="169">
        <v>45717</v>
      </c>
      <c r="B3868" t="s">
        <v>153</v>
      </c>
      <c r="C3868" s="26"/>
      <c r="D3868" s="26"/>
      <c r="E3868" s="170"/>
    </row>
    <row r="3869" spans="1:5" x14ac:dyDescent="0.25">
      <c r="A3869" s="169">
        <v>45748</v>
      </c>
      <c r="B3869" t="s">
        <v>153</v>
      </c>
      <c r="C3869" s="26"/>
      <c r="D3869" s="26"/>
      <c r="E3869" s="170"/>
    </row>
    <row r="3870" spans="1:5" x14ac:dyDescent="0.25">
      <c r="A3870" s="169">
        <v>45778</v>
      </c>
      <c r="B3870" t="s">
        <v>153</v>
      </c>
      <c r="C3870" s="26"/>
      <c r="D3870" s="26"/>
      <c r="E3870" s="170"/>
    </row>
    <row r="3871" spans="1:5" x14ac:dyDescent="0.25">
      <c r="A3871" s="169">
        <v>45809</v>
      </c>
      <c r="B3871" t="s">
        <v>153</v>
      </c>
      <c r="C3871" s="26"/>
      <c r="D3871" s="26"/>
      <c r="E3871" s="170"/>
    </row>
    <row r="3872" spans="1:5" x14ac:dyDescent="0.25">
      <c r="A3872" s="169">
        <v>43101</v>
      </c>
      <c r="B3872" t="s">
        <v>154</v>
      </c>
      <c r="C3872" s="26">
        <v>77</v>
      </c>
      <c r="D3872" s="26">
        <v>86</v>
      </c>
      <c r="E3872" s="170"/>
    </row>
    <row r="3873" spans="1:5" x14ac:dyDescent="0.25">
      <c r="A3873" s="169">
        <v>43132</v>
      </c>
      <c r="B3873" t="s">
        <v>154</v>
      </c>
      <c r="C3873" s="26">
        <v>0</v>
      </c>
      <c r="D3873" s="26">
        <v>2</v>
      </c>
      <c r="E3873" s="170"/>
    </row>
    <row r="3874" spans="1:5" x14ac:dyDescent="0.25">
      <c r="A3874" s="169">
        <v>43160</v>
      </c>
      <c r="B3874" t="s">
        <v>154</v>
      </c>
      <c r="C3874" s="26">
        <v>0</v>
      </c>
      <c r="D3874" s="26">
        <v>2</v>
      </c>
      <c r="E3874" s="170"/>
    </row>
    <row r="3875" spans="1:5" x14ac:dyDescent="0.25">
      <c r="A3875" s="169">
        <v>43191</v>
      </c>
      <c r="B3875" t="s">
        <v>154</v>
      </c>
      <c r="C3875" s="26">
        <v>1</v>
      </c>
      <c r="D3875" s="26">
        <v>2</v>
      </c>
      <c r="E3875" s="170"/>
    </row>
    <row r="3876" spans="1:5" x14ac:dyDescent="0.25">
      <c r="A3876" s="169">
        <v>43221</v>
      </c>
      <c r="B3876" t="s">
        <v>154</v>
      </c>
      <c r="C3876" s="26">
        <v>0</v>
      </c>
      <c r="D3876" s="26">
        <v>2</v>
      </c>
      <c r="E3876" s="170"/>
    </row>
    <row r="3877" spans="1:5" x14ac:dyDescent="0.25">
      <c r="A3877" s="169">
        <v>43252</v>
      </c>
      <c r="B3877" t="s">
        <v>154</v>
      </c>
      <c r="C3877" s="26">
        <v>0</v>
      </c>
      <c r="D3877" s="26">
        <v>2</v>
      </c>
      <c r="E3877" s="170"/>
    </row>
    <row r="3878" spans="1:5" x14ac:dyDescent="0.25">
      <c r="A3878" s="169">
        <v>43282</v>
      </c>
      <c r="B3878" t="s">
        <v>154</v>
      </c>
      <c r="C3878" s="26">
        <v>3</v>
      </c>
      <c r="D3878" s="26">
        <v>0</v>
      </c>
      <c r="E3878" s="170"/>
    </row>
    <row r="3879" spans="1:5" x14ac:dyDescent="0.25">
      <c r="A3879" s="169">
        <v>43313</v>
      </c>
      <c r="B3879" t="s">
        <v>154</v>
      </c>
      <c r="C3879" s="26">
        <v>1</v>
      </c>
      <c r="D3879" s="26">
        <v>0</v>
      </c>
      <c r="E3879" s="170"/>
    </row>
    <row r="3880" spans="1:5" x14ac:dyDescent="0.25">
      <c r="A3880" s="169">
        <v>43344</v>
      </c>
      <c r="B3880" t="s">
        <v>154</v>
      </c>
      <c r="C3880" s="26">
        <v>3</v>
      </c>
      <c r="D3880" s="26">
        <v>0</v>
      </c>
      <c r="E3880" s="170"/>
    </row>
    <row r="3881" spans="1:5" x14ac:dyDescent="0.25">
      <c r="A3881" s="169">
        <v>43374</v>
      </c>
      <c r="B3881" t="s">
        <v>154</v>
      </c>
      <c r="C3881" s="26">
        <v>1</v>
      </c>
      <c r="D3881" s="26">
        <v>0</v>
      </c>
      <c r="E3881" s="170"/>
    </row>
    <row r="3882" spans="1:5" x14ac:dyDescent="0.25">
      <c r="A3882" s="169">
        <v>43405</v>
      </c>
      <c r="B3882" t="s">
        <v>154</v>
      </c>
      <c r="C3882" s="26">
        <v>0</v>
      </c>
      <c r="D3882" s="26">
        <v>0</v>
      </c>
      <c r="E3882" s="170"/>
    </row>
    <row r="3883" spans="1:5" x14ac:dyDescent="0.25">
      <c r="A3883" s="169">
        <v>43435</v>
      </c>
      <c r="B3883" t="s">
        <v>154</v>
      </c>
      <c r="C3883" s="26">
        <v>0</v>
      </c>
      <c r="D3883" s="26">
        <v>0</v>
      </c>
      <c r="E3883" s="170"/>
    </row>
    <row r="3884" spans="1:5" x14ac:dyDescent="0.25">
      <c r="A3884" s="169">
        <v>43466</v>
      </c>
      <c r="B3884" t="s">
        <v>154</v>
      </c>
      <c r="C3884" s="26">
        <v>0</v>
      </c>
      <c r="D3884" s="26">
        <v>0</v>
      </c>
      <c r="E3884" s="170"/>
    </row>
    <row r="3885" spans="1:5" x14ac:dyDescent="0.25">
      <c r="A3885" s="169">
        <v>43497</v>
      </c>
      <c r="B3885" t="s">
        <v>154</v>
      </c>
      <c r="C3885" s="26">
        <v>1</v>
      </c>
      <c r="D3885" s="26">
        <v>0</v>
      </c>
      <c r="E3885" s="170"/>
    </row>
    <row r="3886" spans="1:5" x14ac:dyDescent="0.25">
      <c r="A3886" s="169">
        <v>43525</v>
      </c>
      <c r="B3886" t="s">
        <v>154</v>
      </c>
      <c r="C3886" s="26">
        <v>1</v>
      </c>
      <c r="D3886" s="26">
        <v>0</v>
      </c>
      <c r="E3886" s="170"/>
    </row>
    <row r="3887" spans="1:5" x14ac:dyDescent="0.25">
      <c r="A3887" s="169">
        <v>43556</v>
      </c>
      <c r="B3887" t="s">
        <v>154</v>
      </c>
      <c r="C3887" s="26">
        <v>0</v>
      </c>
      <c r="D3887" s="26">
        <v>0</v>
      </c>
      <c r="E3887" s="170"/>
    </row>
    <row r="3888" spans="1:5" x14ac:dyDescent="0.25">
      <c r="A3888" s="169">
        <v>43586</v>
      </c>
      <c r="B3888" t="s">
        <v>154</v>
      </c>
      <c r="C3888" s="26">
        <v>1</v>
      </c>
      <c r="D3888" s="26">
        <v>0</v>
      </c>
      <c r="E3888" s="170"/>
    </row>
    <row r="3889" spans="1:5" x14ac:dyDescent="0.25">
      <c r="A3889" s="169">
        <v>43617</v>
      </c>
      <c r="B3889" t="s">
        <v>154</v>
      </c>
      <c r="C3889" s="26">
        <v>1</v>
      </c>
      <c r="D3889" s="26">
        <v>0</v>
      </c>
      <c r="E3889" s="170"/>
    </row>
    <row r="3890" spans="1:5" x14ac:dyDescent="0.25">
      <c r="A3890" s="169">
        <v>43647</v>
      </c>
      <c r="B3890" t="s">
        <v>154</v>
      </c>
      <c r="C3890" s="26">
        <v>0</v>
      </c>
      <c r="D3890" s="26">
        <v>0</v>
      </c>
      <c r="E3890" s="170"/>
    </row>
    <row r="3891" spans="1:5" x14ac:dyDescent="0.25">
      <c r="A3891" s="169">
        <v>43678</v>
      </c>
      <c r="B3891" t="s">
        <v>154</v>
      </c>
      <c r="C3891" s="26">
        <v>1</v>
      </c>
      <c r="D3891" s="26">
        <v>0</v>
      </c>
      <c r="E3891" s="170"/>
    </row>
    <row r="3892" spans="1:5" x14ac:dyDescent="0.25">
      <c r="A3892" s="169">
        <v>43709</v>
      </c>
      <c r="B3892" t="s">
        <v>154</v>
      </c>
      <c r="C3892" s="26">
        <f>2-2</f>
        <v>0</v>
      </c>
      <c r="D3892" s="26">
        <v>0</v>
      </c>
      <c r="E3892" s="170"/>
    </row>
    <row r="3893" spans="1:5" x14ac:dyDescent="0.25">
      <c r="A3893" s="169">
        <v>43739</v>
      </c>
      <c r="B3893" t="s">
        <v>154</v>
      </c>
      <c r="C3893" s="26">
        <v>0</v>
      </c>
      <c r="D3893" s="26">
        <v>0</v>
      </c>
      <c r="E3893" s="170"/>
    </row>
    <row r="3894" spans="1:5" x14ac:dyDescent="0.25">
      <c r="A3894" s="169">
        <v>43770</v>
      </c>
      <c r="B3894" t="s">
        <v>154</v>
      </c>
      <c r="C3894" s="26">
        <v>0</v>
      </c>
      <c r="D3894" s="26">
        <v>0</v>
      </c>
      <c r="E3894" s="170"/>
    </row>
    <row r="3895" spans="1:5" x14ac:dyDescent="0.25">
      <c r="A3895" s="169">
        <v>43800</v>
      </c>
      <c r="B3895" t="s">
        <v>154</v>
      </c>
      <c r="C3895" s="26">
        <v>0</v>
      </c>
      <c r="D3895" s="26">
        <v>0</v>
      </c>
      <c r="E3895" s="170"/>
    </row>
    <row r="3896" spans="1:5" x14ac:dyDescent="0.25">
      <c r="A3896" s="169">
        <v>43831</v>
      </c>
      <c r="B3896" t="s">
        <v>154</v>
      </c>
      <c r="C3896" s="26">
        <v>2</v>
      </c>
      <c r="D3896" s="26">
        <v>0</v>
      </c>
      <c r="E3896" s="170"/>
    </row>
    <row r="3897" spans="1:5" x14ac:dyDescent="0.25">
      <c r="A3897" s="169">
        <v>43862</v>
      </c>
      <c r="B3897" t="s">
        <v>154</v>
      </c>
      <c r="C3897" s="26">
        <v>0</v>
      </c>
      <c r="D3897" s="26">
        <v>0</v>
      </c>
      <c r="E3897" s="170"/>
    </row>
    <row r="3898" spans="1:5" x14ac:dyDescent="0.25">
      <c r="A3898" s="169">
        <v>43891</v>
      </c>
      <c r="B3898" t="s">
        <v>154</v>
      </c>
      <c r="C3898" s="26">
        <v>0</v>
      </c>
      <c r="D3898" s="26">
        <v>0</v>
      </c>
      <c r="E3898" s="170"/>
    </row>
    <row r="3899" spans="1:5" x14ac:dyDescent="0.25">
      <c r="A3899" s="169">
        <v>43922</v>
      </c>
      <c r="B3899" t="s">
        <v>154</v>
      </c>
      <c r="C3899" s="26">
        <v>1</v>
      </c>
      <c r="D3899" s="26">
        <v>0</v>
      </c>
      <c r="E3899" s="170">
        <v>1</v>
      </c>
    </row>
    <row r="3900" spans="1:5" x14ac:dyDescent="0.25">
      <c r="A3900" s="169">
        <v>43952</v>
      </c>
      <c r="B3900" t="s">
        <v>154</v>
      </c>
      <c r="C3900" s="26">
        <v>0</v>
      </c>
      <c r="D3900" s="26">
        <v>0</v>
      </c>
      <c r="E3900" s="170"/>
    </row>
    <row r="3901" spans="1:5" x14ac:dyDescent="0.25">
      <c r="A3901" s="169">
        <v>43983</v>
      </c>
      <c r="B3901" t="s">
        <v>154</v>
      </c>
      <c r="C3901" s="26">
        <v>0</v>
      </c>
      <c r="D3901" s="26">
        <v>0</v>
      </c>
      <c r="E3901" s="170"/>
    </row>
    <row r="3902" spans="1:5" x14ac:dyDescent="0.25">
      <c r="A3902" s="169">
        <v>44013</v>
      </c>
      <c r="B3902" t="s">
        <v>154</v>
      </c>
      <c r="C3902" s="26">
        <v>0</v>
      </c>
      <c r="D3902" s="26">
        <v>0</v>
      </c>
      <c r="E3902" s="170">
        <v>3</v>
      </c>
    </row>
    <row r="3903" spans="1:5" x14ac:dyDescent="0.25">
      <c r="A3903" s="169">
        <v>44044</v>
      </c>
      <c r="B3903" t="s">
        <v>154</v>
      </c>
      <c r="C3903" s="26">
        <v>0</v>
      </c>
      <c r="D3903" s="26">
        <v>0</v>
      </c>
      <c r="E3903" s="170">
        <v>2</v>
      </c>
    </row>
    <row r="3904" spans="1:5" x14ac:dyDescent="0.25">
      <c r="A3904" s="169">
        <v>44075</v>
      </c>
      <c r="B3904" t="s">
        <v>154</v>
      </c>
      <c r="C3904" s="26">
        <v>1</v>
      </c>
      <c r="D3904" s="26">
        <v>0</v>
      </c>
      <c r="E3904" s="170">
        <v>0</v>
      </c>
    </row>
    <row r="3905" spans="1:5" x14ac:dyDescent="0.25">
      <c r="A3905" s="169">
        <v>44105</v>
      </c>
      <c r="B3905" t="s">
        <v>154</v>
      </c>
      <c r="C3905" s="26">
        <v>1</v>
      </c>
      <c r="D3905" s="26">
        <v>0</v>
      </c>
      <c r="E3905" s="170">
        <v>0</v>
      </c>
    </row>
    <row r="3906" spans="1:5" x14ac:dyDescent="0.25">
      <c r="A3906" s="169">
        <v>44136</v>
      </c>
      <c r="B3906" t="s">
        <v>154</v>
      </c>
      <c r="C3906" s="26">
        <v>0</v>
      </c>
      <c r="D3906" s="26">
        <v>0</v>
      </c>
      <c r="E3906" s="170"/>
    </row>
    <row r="3907" spans="1:5" x14ac:dyDescent="0.25">
      <c r="A3907" s="169">
        <v>44166</v>
      </c>
      <c r="B3907" t="s">
        <v>154</v>
      </c>
      <c r="C3907" s="26">
        <v>0</v>
      </c>
      <c r="D3907" s="26">
        <v>0</v>
      </c>
      <c r="E3907" s="170">
        <v>1</v>
      </c>
    </row>
    <row r="3908" spans="1:5" x14ac:dyDescent="0.25">
      <c r="A3908" s="169">
        <v>44197</v>
      </c>
      <c r="B3908" t="s">
        <v>154</v>
      </c>
      <c r="C3908" s="26">
        <v>0</v>
      </c>
      <c r="D3908" s="26"/>
      <c r="E3908" s="170">
        <v>0</v>
      </c>
    </row>
    <row r="3909" spans="1:5" x14ac:dyDescent="0.25">
      <c r="A3909" s="169">
        <v>44228</v>
      </c>
      <c r="B3909" t="s">
        <v>154</v>
      </c>
      <c r="C3909" s="26">
        <v>1</v>
      </c>
      <c r="D3909" s="26"/>
      <c r="E3909" s="170">
        <v>0</v>
      </c>
    </row>
    <row r="3910" spans="1:5" x14ac:dyDescent="0.25">
      <c r="A3910" s="169">
        <v>44256</v>
      </c>
      <c r="B3910" t="s">
        <v>154</v>
      </c>
      <c r="C3910" s="26">
        <v>0</v>
      </c>
      <c r="D3910" s="26"/>
      <c r="E3910" s="170">
        <v>0</v>
      </c>
    </row>
    <row r="3911" spans="1:5" x14ac:dyDescent="0.25">
      <c r="A3911" s="169">
        <v>44287</v>
      </c>
      <c r="B3911" t="s">
        <v>154</v>
      </c>
      <c r="C3911" s="26">
        <v>0</v>
      </c>
      <c r="D3911" s="26"/>
      <c r="E3911" s="170">
        <v>1</v>
      </c>
    </row>
    <row r="3912" spans="1:5" x14ac:dyDescent="0.25">
      <c r="A3912" s="169">
        <v>44317</v>
      </c>
      <c r="B3912" t="s">
        <v>154</v>
      </c>
      <c r="C3912" s="26">
        <v>0</v>
      </c>
      <c r="D3912" s="26"/>
      <c r="E3912" s="170">
        <v>0</v>
      </c>
    </row>
    <row r="3913" spans="1:5" x14ac:dyDescent="0.25">
      <c r="A3913" s="169">
        <v>44348</v>
      </c>
      <c r="B3913" t="s">
        <v>154</v>
      </c>
      <c r="C3913" s="26">
        <v>1</v>
      </c>
      <c r="D3913" s="26"/>
      <c r="E3913" s="170">
        <v>1</v>
      </c>
    </row>
    <row r="3914" spans="1:5" x14ac:dyDescent="0.25">
      <c r="A3914" s="169">
        <v>44378</v>
      </c>
      <c r="B3914" t="s">
        <v>154</v>
      </c>
      <c r="C3914" s="26">
        <v>2</v>
      </c>
      <c r="D3914" s="26"/>
      <c r="E3914" s="170">
        <v>2</v>
      </c>
    </row>
    <row r="3915" spans="1:5" x14ac:dyDescent="0.25">
      <c r="A3915" s="169">
        <v>44409</v>
      </c>
      <c r="B3915" t="s">
        <v>154</v>
      </c>
      <c r="C3915" s="26"/>
      <c r="D3915" s="26"/>
      <c r="E3915" s="170"/>
    </row>
    <row r="3916" spans="1:5" x14ac:dyDescent="0.25">
      <c r="A3916" s="169">
        <v>44440</v>
      </c>
      <c r="B3916" t="s">
        <v>154</v>
      </c>
      <c r="C3916" s="26"/>
      <c r="D3916" s="26"/>
      <c r="E3916" s="170"/>
    </row>
    <row r="3917" spans="1:5" x14ac:dyDescent="0.25">
      <c r="A3917" s="169">
        <v>44470</v>
      </c>
      <c r="B3917" t="s">
        <v>154</v>
      </c>
      <c r="C3917" s="26"/>
      <c r="D3917" s="26"/>
      <c r="E3917" s="170"/>
    </row>
    <row r="3918" spans="1:5" x14ac:dyDescent="0.25">
      <c r="A3918" s="169">
        <v>44501</v>
      </c>
      <c r="B3918" t="s">
        <v>154</v>
      </c>
      <c r="C3918" s="26"/>
      <c r="D3918" s="26"/>
      <c r="E3918" s="170"/>
    </row>
    <row r="3919" spans="1:5" x14ac:dyDescent="0.25">
      <c r="A3919" s="169">
        <v>44531</v>
      </c>
      <c r="B3919" t="s">
        <v>154</v>
      </c>
      <c r="C3919" s="26"/>
      <c r="D3919" s="26"/>
      <c r="E3919" s="170"/>
    </row>
    <row r="3920" spans="1:5" x14ac:dyDescent="0.25">
      <c r="A3920" s="169">
        <v>44562</v>
      </c>
      <c r="B3920" t="s">
        <v>154</v>
      </c>
      <c r="C3920" s="26"/>
      <c r="D3920" s="26"/>
      <c r="E3920" s="170"/>
    </row>
    <row r="3921" spans="1:5" x14ac:dyDescent="0.25">
      <c r="A3921" s="169">
        <v>44593</v>
      </c>
      <c r="B3921" t="s">
        <v>154</v>
      </c>
      <c r="C3921" s="26"/>
      <c r="D3921" s="26"/>
      <c r="E3921" s="170"/>
    </row>
    <row r="3922" spans="1:5" x14ac:dyDescent="0.25">
      <c r="A3922" s="169">
        <v>44621</v>
      </c>
      <c r="B3922" t="s">
        <v>154</v>
      </c>
      <c r="C3922" s="26"/>
      <c r="D3922" s="26"/>
      <c r="E3922" s="170"/>
    </row>
    <row r="3923" spans="1:5" x14ac:dyDescent="0.25">
      <c r="A3923" s="169">
        <v>44652</v>
      </c>
      <c r="B3923" t="s">
        <v>154</v>
      </c>
      <c r="C3923" s="26"/>
      <c r="D3923" s="26"/>
      <c r="E3923" s="170"/>
    </row>
    <row r="3924" spans="1:5" x14ac:dyDescent="0.25">
      <c r="A3924" s="169">
        <v>44682</v>
      </c>
      <c r="B3924" t="s">
        <v>154</v>
      </c>
      <c r="C3924" s="26"/>
      <c r="D3924" s="26"/>
      <c r="E3924" s="170"/>
    </row>
    <row r="3925" spans="1:5" x14ac:dyDescent="0.25">
      <c r="A3925" s="169">
        <v>44713</v>
      </c>
      <c r="B3925" t="s">
        <v>154</v>
      </c>
      <c r="C3925" s="26"/>
      <c r="D3925" s="26"/>
      <c r="E3925" s="170"/>
    </row>
    <row r="3926" spans="1:5" x14ac:dyDescent="0.25">
      <c r="A3926" s="169">
        <v>44743</v>
      </c>
      <c r="B3926" t="s">
        <v>154</v>
      </c>
      <c r="C3926" s="26"/>
      <c r="D3926" s="26"/>
      <c r="E3926" s="170"/>
    </row>
    <row r="3927" spans="1:5" x14ac:dyDescent="0.25">
      <c r="A3927" s="169">
        <v>44774</v>
      </c>
      <c r="B3927" t="s">
        <v>154</v>
      </c>
      <c r="C3927" s="26"/>
      <c r="D3927" s="26"/>
      <c r="E3927" s="170"/>
    </row>
    <row r="3928" spans="1:5" x14ac:dyDescent="0.25">
      <c r="A3928" s="169">
        <v>44805</v>
      </c>
      <c r="B3928" t="s">
        <v>154</v>
      </c>
      <c r="C3928" s="26"/>
      <c r="D3928" s="26"/>
      <c r="E3928" s="170"/>
    </row>
    <row r="3929" spans="1:5" x14ac:dyDescent="0.25">
      <c r="A3929" s="169">
        <v>44835</v>
      </c>
      <c r="B3929" t="s">
        <v>154</v>
      </c>
      <c r="C3929" s="26"/>
      <c r="D3929" s="26"/>
      <c r="E3929" s="170"/>
    </row>
    <row r="3930" spans="1:5" x14ac:dyDescent="0.25">
      <c r="A3930" s="169">
        <v>44866</v>
      </c>
      <c r="B3930" t="s">
        <v>154</v>
      </c>
      <c r="C3930" s="26"/>
      <c r="D3930" s="26"/>
      <c r="E3930" s="170"/>
    </row>
    <row r="3931" spans="1:5" x14ac:dyDescent="0.25">
      <c r="A3931" s="169">
        <v>44896</v>
      </c>
      <c r="B3931" t="s">
        <v>154</v>
      </c>
      <c r="C3931" s="26"/>
      <c r="D3931" s="26"/>
      <c r="E3931" s="170"/>
    </row>
    <row r="3932" spans="1:5" x14ac:dyDescent="0.25">
      <c r="A3932" s="169">
        <v>44927</v>
      </c>
      <c r="B3932" t="s">
        <v>154</v>
      </c>
      <c r="C3932" s="26"/>
      <c r="D3932" s="26"/>
      <c r="E3932" s="170"/>
    </row>
    <row r="3933" spans="1:5" x14ac:dyDescent="0.25">
      <c r="A3933" s="169">
        <v>44958</v>
      </c>
      <c r="B3933" t="s">
        <v>154</v>
      </c>
      <c r="C3933" s="26"/>
      <c r="D3933" s="26"/>
      <c r="E3933" s="170"/>
    </row>
    <row r="3934" spans="1:5" x14ac:dyDescent="0.25">
      <c r="A3934" s="169">
        <v>44986</v>
      </c>
      <c r="B3934" t="s">
        <v>154</v>
      </c>
      <c r="C3934" s="26"/>
      <c r="D3934" s="26"/>
      <c r="E3934" s="170"/>
    </row>
    <row r="3935" spans="1:5" x14ac:dyDescent="0.25">
      <c r="A3935" s="169">
        <v>45017</v>
      </c>
      <c r="B3935" t="s">
        <v>154</v>
      </c>
      <c r="C3935" s="26"/>
      <c r="D3935" s="26"/>
      <c r="E3935" s="170"/>
    </row>
    <row r="3936" spans="1:5" x14ac:dyDescent="0.25">
      <c r="A3936" s="169">
        <v>45047</v>
      </c>
      <c r="B3936" t="s">
        <v>154</v>
      </c>
      <c r="C3936" s="26"/>
      <c r="D3936" s="26"/>
      <c r="E3936" s="170"/>
    </row>
    <row r="3937" spans="1:5" x14ac:dyDescent="0.25">
      <c r="A3937" s="169">
        <v>45078</v>
      </c>
      <c r="B3937" t="s">
        <v>154</v>
      </c>
      <c r="C3937" s="26"/>
      <c r="D3937" s="26"/>
      <c r="E3937" s="170"/>
    </row>
    <row r="3938" spans="1:5" x14ac:dyDescent="0.25">
      <c r="A3938" s="169">
        <v>45108</v>
      </c>
      <c r="B3938" t="s">
        <v>154</v>
      </c>
      <c r="C3938" s="26"/>
      <c r="D3938" s="26"/>
      <c r="E3938" s="170"/>
    </row>
    <row r="3939" spans="1:5" x14ac:dyDescent="0.25">
      <c r="A3939" s="169">
        <v>45139</v>
      </c>
      <c r="B3939" t="s">
        <v>154</v>
      </c>
      <c r="C3939" s="26"/>
      <c r="D3939" s="26"/>
      <c r="E3939" s="170"/>
    </row>
    <row r="3940" spans="1:5" x14ac:dyDescent="0.25">
      <c r="A3940" s="169">
        <v>45170</v>
      </c>
      <c r="B3940" t="s">
        <v>154</v>
      </c>
      <c r="C3940" s="26"/>
      <c r="D3940" s="26"/>
      <c r="E3940" s="170"/>
    </row>
    <row r="3941" spans="1:5" x14ac:dyDescent="0.25">
      <c r="A3941" s="169">
        <v>45200</v>
      </c>
      <c r="B3941" t="s">
        <v>154</v>
      </c>
      <c r="C3941" s="26"/>
      <c r="D3941" s="26"/>
      <c r="E3941" s="170"/>
    </row>
    <row r="3942" spans="1:5" x14ac:dyDescent="0.25">
      <c r="A3942" s="169">
        <v>45231</v>
      </c>
      <c r="B3942" t="s">
        <v>154</v>
      </c>
      <c r="C3942" s="26"/>
      <c r="D3942" s="26"/>
      <c r="E3942" s="170"/>
    </row>
    <row r="3943" spans="1:5" x14ac:dyDescent="0.25">
      <c r="A3943" s="169">
        <v>45261</v>
      </c>
      <c r="B3943" t="s">
        <v>154</v>
      </c>
      <c r="C3943" s="26"/>
      <c r="D3943" s="26"/>
      <c r="E3943" s="170"/>
    </row>
    <row r="3944" spans="1:5" x14ac:dyDescent="0.25">
      <c r="A3944" s="169">
        <v>45292</v>
      </c>
      <c r="B3944" t="s">
        <v>154</v>
      </c>
      <c r="C3944" s="26"/>
      <c r="D3944" s="26"/>
      <c r="E3944" s="170"/>
    </row>
    <row r="3945" spans="1:5" x14ac:dyDescent="0.25">
      <c r="A3945" s="169">
        <v>45323</v>
      </c>
      <c r="B3945" t="s">
        <v>154</v>
      </c>
      <c r="C3945" s="26"/>
      <c r="D3945" s="26"/>
      <c r="E3945" s="170"/>
    </row>
    <row r="3946" spans="1:5" x14ac:dyDescent="0.25">
      <c r="A3946" s="169">
        <v>45352</v>
      </c>
      <c r="B3946" t="s">
        <v>154</v>
      </c>
      <c r="C3946" s="26"/>
      <c r="D3946" s="26"/>
      <c r="E3946" s="170"/>
    </row>
    <row r="3947" spans="1:5" x14ac:dyDescent="0.25">
      <c r="A3947" s="169">
        <v>45383</v>
      </c>
      <c r="B3947" t="s">
        <v>154</v>
      </c>
      <c r="C3947" s="26"/>
      <c r="D3947" s="26"/>
      <c r="E3947" s="170"/>
    </row>
    <row r="3948" spans="1:5" x14ac:dyDescent="0.25">
      <c r="A3948" s="169">
        <v>45413</v>
      </c>
      <c r="B3948" t="s">
        <v>154</v>
      </c>
      <c r="C3948" s="26"/>
      <c r="D3948" s="26"/>
      <c r="E3948" s="170"/>
    </row>
    <row r="3949" spans="1:5" x14ac:dyDescent="0.25">
      <c r="A3949" s="169">
        <v>45444</v>
      </c>
      <c r="B3949" t="s">
        <v>154</v>
      </c>
      <c r="C3949" s="26"/>
      <c r="D3949" s="26"/>
      <c r="E3949" s="170"/>
    </row>
    <row r="3950" spans="1:5" x14ac:dyDescent="0.25">
      <c r="A3950" s="169">
        <v>45474</v>
      </c>
      <c r="B3950" t="s">
        <v>154</v>
      </c>
      <c r="C3950" s="26"/>
      <c r="D3950" s="26"/>
      <c r="E3950" s="170"/>
    </row>
    <row r="3951" spans="1:5" x14ac:dyDescent="0.25">
      <c r="A3951" s="169">
        <v>45505</v>
      </c>
      <c r="B3951" t="s">
        <v>154</v>
      </c>
      <c r="C3951" s="26"/>
      <c r="D3951" s="26"/>
      <c r="E3951" s="170"/>
    </row>
    <row r="3952" spans="1:5" x14ac:dyDescent="0.25">
      <c r="A3952" s="169">
        <v>45536</v>
      </c>
      <c r="B3952" t="s">
        <v>154</v>
      </c>
      <c r="C3952" s="26"/>
      <c r="D3952" s="26"/>
      <c r="E3952" s="170"/>
    </row>
    <row r="3953" spans="1:5" x14ac:dyDescent="0.25">
      <c r="A3953" s="169">
        <v>45566</v>
      </c>
      <c r="B3953" t="s">
        <v>154</v>
      </c>
      <c r="C3953" s="26"/>
      <c r="D3953" s="26"/>
      <c r="E3953" s="170"/>
    </row>
    <row r="3954" spans="1:5" x14ac:dyDescent="0.25">
      <c r="A3954" s="169">
        <v>45597</v>
      </c>
      <c r="B3954" t="s">
        <v>154</v>
      </c>
      <c r="C3954" s="26"/>
      <c r="D3954" s="26"/>
      <c r="E3954" s="170"/>
    </row>
    <row r="3955" spans="1:5" x14ac:dyDescent="0.25">
      <c r="A3955" s="169">
        <v>45627</v>
      </c>
      <c r="B3955" t="s">
        <v>154</v>
      </c>
      <c r="C3955" s="26"/>
      <c r="D3955" s="26"/>
      <c r="E3955" s="170"/>
    </row>
    <row r="3956" spans="1:5" x14ac:dyDescent="0.25">
      <c r="A3956" s="169">
        <v>45658</v>
      </c>
      <c r="B3956" t="s">
        <v>154</v>
      </c>
      <c r="C3956" s="26"/>
      <c r="D3956" s="26"/>
      <c r="E3956" s="170"/>
    </row>
    <row r="3957" spans="1:5" x14ac:dyDescent="0.25">
      <c r="A3957" s="169">
        <v>45689</v>
      </c>
      <c r="B3957" t="s">
        <v>154</v>
      </c>
      <c r="C3957" s="26"/>
      <c r="D3957" s="26"/>
      <c r="E3957" s="170"/>
    </row>
    <row r="3958" spans="1:5" x14ac:dyDescent="0.25">
      <c r="A3958" s="169">
        <v>45717</v>
      </c>
      <c r="B3958" t="s">
        <v>154</v>
      </c>
      <c r="C3958" s="26"/>
      <c r="D3958" s="26"/>
      <c r="E3958" s="170"/>
    </row>
    <row r="3959" spans="1:5" x14ac:dyDescent="0.25">
      <c r="A3959" s="169">
        <v>45748</v>
      </c>
      <c r="B3959" t="s">
        <v>154</v>
      </c>
      <c r="C3959" s="26"/>
      <c r="D3959" s="26"/>
      <c r="E3959" s="170"/>
    </row>
    <row r="3960" spans="1:5" x14ac:dyDescent="0.25">
      <c r="A3960" s="169">
        <v>45778</v>
      </c>
      <c r="B3960" t="s">
        <v>154</v>
      </c>
      <c r="C3960" s="26"/>
      <c r="D3960" s="26"/>
      <c r="E3960" s="170"/>
    </row>
    <row r="3961" spans="1:5" x14ac:dyDescent="0.25">
      <c r="A3961" s="169">
        <v>45809</v>
      </c>
      <c r="B3961" t="s">
        <v>154</v>
      </c>
      <c r="C3961" s="26"/>
      <c r="D3961" s="26"/>
      <c r="E3961" s="170"/>
    </row>
    <row r="3962" spans="1:5" x14ac:dyDescent="0.25">
      <c r="A3962" s="169">
        <v>43101</v>
      </c>
      <c r="B3962" t="s">
        <v>155</v>
      </c>
      <c r="C3962" s="26">
        <v>123</v>
      </c>
      <c r="D3962" s="26"/>
      <c r="E3962" s="170"/>
    </row>
    <row r="3963" spans="1:5" x14ac:dyDescent="0.25">
      <c r="A3963" s="169">
        <v>43132</v>
      </c>
      <c r="B3963" t="s">
        <v>155</v>
      </c>
      <c r="C3963" s="26">
        <v>0</v>
      </c>
      <c r="D3963" s="26"/>
      <c r="E3963" s="170"/>
    </row>
    <row r="3964" spans="1:5" x14ac:dyDescent="0.25">
      <c r="A3964" s="169">
        <v>43160</v>
      </c>
      <c r="B3964" t="s">
        <v>155</v>
      </c>
      <c r="C3964" s="26">
        <v>5</v>
      </c>
      <c r="D3964" s="26"/>
      <c r="E3964" s="170"/>
    </row>
    <row r="3965" spans="1:5" x14ac:dyDescent="0.25">
      <c r="A3965" s="169">
        <v>43191</v>
      </c>
      <c r="B3965" t="s">
        <v>155</v>
      </c>
      <c r="C3965" s="26">
        <v>2</v>
      </c>
      <c r="D3965" s="26"/>
      <c r="E3965" s="170"/>
    </row>
    <row r="3966" spans="1:5" x14ac:dyDescent="0.25">
      <c r="A3966" s="169">
        <v>43221</v>
      </c>
      <c r="B3966" t="s">
        <v>155</v>
      </c>
      <c r="C3966" s="26">
        <v>0</v>
      </c>
      <c r="D3966" s="26"/>
      <c r="E3966" s="170"/>
    </row>
    <row r="3967" spans="1:5" x14ac:dyDescent="0.25">
      <c r="A3967" s="169">
        <v>43252</v>
      </c>
      <c r="B3967" t="s">
        <v>155</v>
      </c>
      <c r="C3967" s="26">
        <v>1</v>
      </c>
      <c r="D3967" s="26"/>
      <c r="E3967" s="170"/>
    </row>
    <row r="3968" spans="1:5" x14ac:dyDescent="0.25">
      <c r="A3968" s="169">
        <v>43282</v>
      </c>
      <c r="B3968" t="s">
        <v>155</v>
      </c>
      <c r="C3968" s="26">
        <v>0</v>
      </c>
      <c r="D3968" s="26"/>
      <c r="E3968" s="170"/>
    </row>
    <row r="3969" spans="1:5" x14ac:dyDescent="0.25">
      <c r="A3969" s="169">
        <v>43313</v>
      </c>
      <c r="B3969" t="s">
        <v>155</v>
      </c>
      <c r="C3969" s="26">
        <v>2</v>
      </c>
      <c r="D3969" s="26"/>
      <c r="E3969" s="170"/>
    </row>
    <row r="3970" spans="1:5" x14ac:dyDescent="0.25">
      <c r="A3970" s="169">
        <v>43344</v>
      </c>
      <c r="B3970" t="s">
        <v>155</v>
      </c>
      <c r="C3970" s="26">
        <v>0</v>
      </c>
      <c r="D3970" s="26"/>
      <c r="E3970" s="170"/>
    </row>
    <row r="3971" spans="1:5" x14ac:dyDescent="0.25">
      <c r="A3971" s="169">
        <v>43374</v>
      </c>
      <c r="B3971" t="s">
        <v>155</v>
      </c>
      <c r="C3971" s="26">
        <v>0</v>
      </c>
      <c r="D3971" s="26"/>
      <c r="E3971" s="170"/>
    </row>
    <row r="3972" spans="1:5" x14ac:dyDescent="0.25">
      <c r="A3972" s="169">
        <v>43405</v>
      </c>
      <c r="B3972" t="s">
        <v>155</v>
      </c>
      <c r="C3972" s="26">
        <v>0</v>
      </c>
      <c r="D3972" s="26"/>
      <c r="E3972" s="170"/>
    </row>
    <row r="3973" spans="1:5" x14ac:dyDescent="0.25">
      <c r="A3973" s="169">
        <v>43435</v>
      </c>
      <c r="B3973" t="s">
        <v>155</v>
      </c>
      <c r="C3973" s="26">
        <v>0</v>
      </c>
      <c r="D3973" s="26"/>
      <c r="E3973" s="170"/>
    </row>
    <row r="3974" spans="1:5" x14ac:dyDescent="0.25">
      <c r="A3974" s="169">
        <v>43466</v>
      </c>
      <c r="B3974" t="s">
        <v>155</v>
      </c>
      <c r="C3974" s="26">
        <v>0</v>
      </c>
      <c r="D3974" s="26"/>
      <c r="E3974" s="170"/>
    </row>
    <row r="3975" spans="1:5" x14ac:dyDescent="0.25">
      <c r="A3975" s="169">
        <v>43497</v>
      </c>
      <c r="B3975" t="s">
        <v>155</v>
      </c>
      <c r="C3975" s="26">
        <v>0</v>
      </c>
      <c r="D3975" s="26"/>
      <c r="E3975" s="170"/>
    </row>
    <row r="3976" spans="1:5" x14ac:dyDescent="0.25">
      <c r="A3976" s="169">
        <v>43525</v>
      </c>
      <c r="B3976" t="s">
        <v>155</v>
      </c>
      <c r="C3976" s="26">
        <v>0</v>
      </c>
      <c r="D3976" s="26"/>
      <c r="E3976" s="170"/>
    </row>
    <row r="3977" spans="1:5" x14ac:dyDescent="0.25">
      <c r="A3977" s="169">
        <v>43556</v>
      </c>
      <c r="B3977" t="s">
        <v>155</v>
      </c>
      <c r="C3977" s="26">
        <v>0</v>
      </c>
      <c r="D3977" s="26"/>
      <c r="E3977" s="170"/>
    </row>
    <row r="3978" spans="1:5" x14ac:dyDescent="0.25">
      <c r="A3978" s="169">
        <v>43586</v>
      </c>
      <c r="B3978" t="s">
        <v>155</v>
      </c>
      <c r="C3978" s="26">
        <v>0</v>
      </c>
      <c r="D3978" s="26"/>
      <c r="E3978" s="170"/>
    </row>
    <row r="3979" spans="1:5" x14ac:dyDescent="0.25">
      <c r="A3979" s="169">
        <v>43617</v>
      </c>
      <c r="B3979" t="s">
        <v>155</v>
      </c>
      <c r="C3979" s="26">
        <v>0</v>
      </c>
      <c r="D3979" s="26"/>
      <c r="E3979" s="170"/>
    </row>
    <row r="3980" spans="1:5" x14ac:dyDescent="0.25">
      <c r="A3980" s="169">
        <v>43647</v>
      </c>
      <c r="B3980" t="s">
        <v>155</v>
      </c>
      <c r="C3980" s="26">
        <v>0</v>
      </c>
      <c r="D3980" s="26"/>
      <c r="E3980" s="170"/>
    </row>
    <row r="3981" spans="1:5" x14ac:dyDescent="0.25">
      <c r="A3981" s="169">
        <v>43678</v>
      </c>
      <c r="B3981" t="s">
        <v>155</v>
      </c>
      <c r="C3981" s="26">
        <v>0</v>
      </c>
      <c r="D3981" s="26"/>
      <c r="E3981" s="170"/>
    </row>
    <row r="3982" spans="1:5" x14ac:dyDescent="0.25">
      <c r="A3982" s="169">
        <v>43709</v>
      </c>
      <c r="B3982" t="s">
        <v>155</v>
      </c>
      <c r="C3982" s="26">
        <v>0</v>
      </c>
      <c r="D3982" s="26"/>
      <c r="E3982" s="170"/>
    </row>
    <row r="3983" spans="1:5" x14ac:dyDescent="0.25">
      <c r="A3983" s="169">
        <v>43739</v>
      </c>
      <c r="B3983" t="s">
        <v>155</v>
      </c>
      <c r="C3983" s="26">
        <v>0</v>
      </c>
      <c r="D3983" s="26"/>
      <c r="E3983" s="170"/>
    </row>
    <row r="3984" spans="1:5" x14ac:dyDescent="0.25">
      <c r="A3984" s="169">
        <v>43770</v>
      </c>
      <c r="B3984" t="s">
        <v>155</v>
      </c>
      <c r="C3984" s="26">
        <v>0</v>
      </c>
      <c r="D3984" s="26"/>
      <c r="E3984" s="170"/>
    </row>
    <row r="3985" spans="1:5" x14ac:dyDescent="0.25">
      <c r="A3985" s="169">
        <v>43800</v>
      </c>
      <c r="B3985" t="s">
        <v>155</v>
      </c>
      <c r="C3985" s="26">
        <v>0</v>
      </c>
      <c r="D3985" s="26"/>
      <c r="E3985" s="170"/>
    </row>
    <row r="3986" spans="1:5" x14ac:dyDescent="0.25">
      <c r="A3986" s="169">
        <v>43831</v>
      </c>
      <c r="B3986" t="s">
        <v>155</v>
      </c>
      <c r="C3986" s="26">
        <v>0</v>
      </c>
      <c r="D3986" s="26"/>
      <c r="E3986" s="170"/>
    </row>
    <row r="3987" spans="1:5" x14ac:dyDescent="0.25">
      <c r="A3987" s="169">
        <v>43862</v>
      </c>
      <c r="B3987" t="s">
        <v>155</v>
      </c>
      <c r="C3987" s="26">
        <v>0</v>
      </c>
      <c r="D3987" s="26"/>
      <c r="E3987" s="170"/>
    </row>
    <row r="3988" spans="1:5" x14ac:dyDescent="0.25">
      <c r="A3988" s="169">
        <v>43891</v>
      </c>
      <c r="B3988" t="s">
        <v>155</v>
      </c>
      <c r="C3988" s="26">
        <v>0</v>
      </c>
      <c r="D3988" s="26"/>
      <c r="E3988" s="170"/>
    </row>
    <row r="3989" spans="1:5" x14ac:dyDescent="0.25">
      <c r="A3989" s="169">
        <v>43922</v>
      </c>
      <c r="B3989" t="s">
        <v>155</v>
      </c>
      <c r="C3989" s="26">
        <v>0</v>
      </c>
      <c r="D3989" s="26"/>
      <c r="E3989" s="170"/>
    </row>
    <row r="3990" spans="1:5" x14ac:dyDescent="0.25">
      <c r="A3990" s="169">
        <v>43952</v>
      </c>
      <c r="B3990" t="s">
        <v>155</v>
      </c>
      <c r="C3990" s="26">
        <v>0</v>
      </c>
      <c r="D3990" s="26"/>
      <c r="E3990" s="170"/>
    </row>
    <row r="3991" spans="1:5" x14ac:dyDescent="0.25">
      <c r="A3991" s="169">
        <v>43983</v>
      </c>
      <c r="B3991" t="s">
        <v>155</v>
      </c>
      <c r="C3991" s="26">
        <v>0</v>
      </c>
      <c r="D3991" s="26"/>
      <c r="E3991" s="170"/>
    </row>
    <row r="3992" spans="1:5" x14ac:dyDescent="0.25">
      <c r="A3992" s="169">
        <v>44013</v>
      </c>
      <c r="B3992" t="s">
        <v>155</v>
      </c>
      <c r="C3992" s="26">
        <v>0</v>
      </c>
      <c r="D3992" s="26"/>
      <c r="E3992" s="170"/>
    </row>
    <row r="3993" spans="1:5" x14ac:dyDescent="0.25">
      <c r="A3993" s="169">
        <v>44044</v>
      </c>
      <c r="B3993" t="s">
        <v>155</v>
      </c>
      <c r="C3993" s="26">
        <v>0</v>
      </c>
      <c r="D3993" s="26"/>
      <c r="E3993" s="170"/>
    </row>
    <row r="3994" spans="1:5" x14ac:dyDescent="0.25">
      <c r="A3994" s="169">
        <v>44075</v>
      </c>
      <c r="B3994" t="s">
        <v>155</v>
      </c>
      <c r="C3994" s="26">
        <v>0</v>
      </c>
      <c r="D3994" s="26"/>
      <c r="E3994" s="170">
        <v>0</v>
      </c>
    </row>
    <row r="3995" spans="1:5" x14ac:dyDescent="0.25">
      <c r="A3995" s="169">
        <v>44105</v>
      </c>
      <c r="B3995" t="s">
        <v>155</v>
      </c>
      <c r="C3995" s="26">
        <v>0</v>
      </c>
      <c r="D3995" s="26"/>
      <c r="E3995" s="170">
        <v>1</v>
      </c>
    </row>
    <row r="3996" spans="1:5" x14ac:dyDescent="0.25">
      <c r="A3996" s="169">
        <v>44136</v>
      </c>
      <c r="B3996" t="s">
        <v>155</v>
      </c>
      <c r="C3996" s="26">
        <v>0</v>
      </c>
      <c r="D3996" s="26"/>
      <c r="E3996" s="170">
        <v>1</v>
      </c>
    </row>
    <row r="3997" spans="1:5" x14ac:dyDescent="0.25">
      <c r="A3997" s="169">
        <v>44166</v>
      </c>
      <c r="B3997" t="s">
        <v>155</v>
      </c>
      <c r="C3997" s="26">
        <v>0</v>
      </c>
      <c r="D3997" s="26"/>
      <c r="E3997" s="170"/>
    </row>
    <row r="3998" spans="1:5" x14ac:dyDescent="0.25">
      <c r="A3998" s="169">
        <v>44197</v>
      </c>
      <c r="B3998" t="s">
        <v>155</v>
      </c>
      <c r="C3998" s="26">
        <v>0</v>
      </c>
      <c r="D3998" s="26"/>
      <c r="E3998" s="170">
        <v>0</v>
      </c>
    </row>
    <row r="3999" spans="1:5" x14ac:dyDescent="0.25">
      <c r="A3999" s="169">
        <v>44228</v>
      </c>
      <c r="B3999" t="s">
        <v>155</v>
      </c>
      <c r="C3999" s="26">
        <v>0</v>
      </c>
      <c r="D3999" s="26"/>
      <c r="E3999" s="170">
        <v>0</v>
      </c>
    </row>
    <row r="4000" spans="1:5" x14ac:dyDescent="0.25">
      <c r="A4000" s="169">
        <v>44256</v>
      </c>
      <c r="B4000" t="s">
        <v>155</v>
      </c>
      <c r="C4000" s="26">
        <v>0</v>
      </c>
      <c r="D4000" s="26"/>
      <c r="E4000" s="170">
        <v>0</v>
      </c>
    </row>
    <row r="4001" spans="1:5" x14ac:dyDescent="0.25">
      <c r="A4001" s="169">
        <v>44287</v>
      </c>
      <c r="B4001" t="s">
        <v>155</v>
      </c>
      <c r="C4001" s="26"/>
      <c r="D4001" s="26"/>
      <c r="E4001" s="170"/>
    </row>
    <row r="4002" spans="1:5" x14ac:dyDescent="0.25">
      <c r="A4002" s="169">
        <v>44317</v>
      </c>
      <c r="B4002" t="s">
        <v>155</v>
      </c>
      <c r="C4002" s="26"/>
      <c r="D4002" s="26"/>
      <c r="E4002" s="170"/>
    </row>
    <row r="4003" spans="1:5" x14ac:dyDescent="0.25">
      <c r="A4003" s="169">
        <v>44348</v>
      </c>
      <c r="B4003" t="s">
        <v>155</v>
      </c>
      <c r="C4003" s="26"/>
      <c r="D4003" s="26"/>
      <c r="E4003" s="170"/>
    </row>
    <row r="4004" spans="1:5" x14ac:dyDescent="0.25">
      <c r="A4004" s="169">
        <v>44378</v>
      </c>
      <c r="B4004" t="s">
        <v>155</v>
      </c>
      <c r="C4004" s="26"/>
      <c r="D4004" s="26"/>
      <c r="E4004" s="170"/>
    </row>
    <row r="4005" spans="1:5" x14ac:dyDescent="0.25">
      <c r="A4005" s="169">
        <v>44409</v>
      </c>
      <c r="B4005" t="s">
        <v>155</v>
      </c>
      <c r="C4005" s="26"/>
      <c r="D4005" s="26"/>
      <c r="E4005" s="170"/>
    </row>
    <row r="4006" spans="1:5" x14ac:dyDescent="0.25">
      <c r="A4006" s="169">
        <v>44440</v>
      </c>
      <c r="B4006" t="s">
        <v>155</v>
      </c>
      <c r="C4006" s="26"/>
      <c r="D4006" s="26"/>
      <c r="E4006" s="170"/>
    </row>
    <row r="4007" spans="1:5" x14ac:dyDescent="0.25">
      <c r="A4007" s="169">
        <v>44470</v>
      </c>
      <c r="B4007" t="s">
        <v>155</v>
      </c>
      <c r="C4007" s="26"/>
      <c r="D4007" s="26"/>
      <c r="E4007" s="170"/>
    </row>
    <row r="4008" spans="1:5" x14ac:dyDescent="0.25">
      <c r="A4008" s="169">
        <v>44501</v>
      </c>
      <c r="B4008" t="s">
        <v>155</v>
      </c>
      <c r="C4008" s="26"/>
      <c r="D4008" s="26"/>
      <c r="E4008" s="170"/>
    </row>
    <row r="4009" spans="1:5" x14ac:dyDescent="0.25">
      <c r="A4009" s="169">
        <v>44531</v>
      </c>
      <c r="B4009" t="s">
        <v>155</v>
      </c>
      <c r="C4009" s="26"/>
      <c r="D4009" s="26"/>
      <c r="E4009" s="170"/>
    </row>
    <row r="4010" spans="1:5" x14ac:dyDescent="0.25">
      <c r="A4010" s="169">
        <v>44562</v>
      </c>
      <c r="B4010" t="s">
        <v>155</v>
      </c>
      <c r="C4010" s="26"/>
      <c r="D4010" s="26"/>
      <c r="E4010" s="170"/>
    </row>
    <row r="4011" spans="1:5" x14ac:dyDescent="0.25">
      <c r="A4011" s="169">
        <v>44593</v>
      </c>
      <c r="B4011" t="s">
        <v>155</v>
      </c>
      <c r="C4011" s="26"/>
      <c r="D4011" s="26"/>
      <c r="E4011" s="170"/>
    </row>
    <row r="4012" spans="1:5" x14ac:dyDescent="0.25">
      <c r="A4012" s="169">
        <v>44621</v>
      </c>
      <c r="B4012" t="s">
        <v>155</v>
      </c>
      <c r="C4012" s="26"/>
      <c r="D4012" s="26"/>
      <c r="E4012" s="170"/>
    </row>
    <row r="4013" spans="1:5" x14ac:dyDescent="0.25">
      <c r="A4013" s="169">
        <v>44652</v>
      </c>
      <c r="B4013" t="s">
        <v>155</v>
      </c>
      <c r="C4013" s="26"/>
      <c r="D4013" s="26"/>
      <c r="E4013" s="170"/>
    </row>
    <row r="4014" spans="1:5" x14ac:dyDescent="0.25">
      <c r="A4014" s="169">
        <v>44682</v>
      </c>
      <c r="B4014" t="s">
        <v>155</v>
      </c>
      <c r="C4014" s="26"/>
      <c r="D4014" s="26"/>
      <c r="E4014" s="170"/>
    </row>
    <row r="4015" spans="1:5" x14ac:dyDescent="0.25">
      <c r="A4015" s="169">
        <v>44713</v>
      </c>
      <c r="B4015" t="s">
        <v>155</v>
      </c>
      <c r="C4015" s="26"/>
      <c r="D4015" s="26"/>
      <c r="E4015" s="170"/>
    </row>
    <row r="4016" spans="1:5" x14ac:dyDescent="0.25">
      <c r="A4016" s="169">
        <v>44743</v>
      </c>
      <c r="B4016" t="s">
        <v>155</v>
      </c>
      <c r="C4016" s="26"/>
      <c r="D4016" s="26"/>
      <c r="E4016" s="170"/>
    </row>
    <row r="4017" spans="1:5" x14ac:dyDescent="0.25">
      <c r="A4017" s="169">
        <v>44774</v>
      </c>
      <c r="B4017" t="s">
        <v>155</v>
      </c>
      <c r="C4017" s="26"/>
      <c r="D4017" s="26"/>
      <c r="E4017" s="170"/>
    </row>
    <row r="4018" spans="1:5" x14ac:dyDescent="0.25">
      <c r="A4018" s="169">
        <v>44805</v>
      </c>
      <c r="B4018" t="s">
        <v>155</v>
      </c>
      <c r="C4018" s="26"/>
      <c r="D4018" s="26"/>
      <c r="E4018" s="170"/>
    </row>
    <row r="4019" spans="1:5" x14ac:dyDescent="0.25">
      <c r="A4019" s="169">
        <v>44835</v>
      </c>
      <c r="B4019" t="s">
        <v>155</v>
      </c>
      <c r="C4019" s="26"/>
      <c r="D4019" s="26"/>
      <c r="E4019" s="170"/>
    </row>
    <row r="4020" spans="1:5" x14ac:dyDescent="0.25">
      <c r="A4020" s="169">
        <v>44866</v>
      </c>
      <c r="B4020" t="s">
        <v>155</v>
      </c>
      <c r="C4020" s="26"/>
      <c r="D4020" s="26"/>
      <c r="E4020" s="170"/>
    </row>
    <row r="4021" spans="1:5" x14ac:dyDescent="0.25">
      <c r="A4021" s="169">
        <v>44896</v>
      </c>
      <c r="B4021" t="s">
        <v>155</v>
      </c>
      <c r="C4021" s="26"/>
      <c r="D4021" s="26"/>
      <c r="E4021" s="170"/>
    </row>
    <row r="4022" spans="1:5" x14ac:dyDescent="0.25">
      <c r="A4022" s="169">
        <v>44927</v>
      </c>
      <c r="B4022" t="s">
        <v>155</v>
      </c>
      <c r="C4022" s="26"/>
      <c r="D4022" s="26"/>
      <c r="E4022" s="170"/>
    </row>
    <row r="4023" spans="1:5" x14ac:dyDescent="0.25">
      <c r="A4023" s="169">
        <v>44958</v>
      </c>
      <c r="B4023" t="s">
        <v>155</v>
      </c>
      <c r="C4023" s="26"/>
      <c r="D4023" s="26"/>
      <c r="E4023" s="170"/>
    </row>
    <row r="4024" spans="1:5" x14ac:dyDescent="0.25">
      <c r="A4024" s="169">
        <v>44986</v>
      </c>
      <c r="B4024" t="s">
        <v>155</v>
      </c>
      <c r="C4024" s="26"/>
      <c r="D4024" s="26"/>
      <c r="E4024" s="170"/>
    </row>
    <row r="4025" spans="1:5" x14ac:dyDescent="0.25">
      <c r="A4025" s="169">
        <v>45017</v>
      </c>
      <c r="B4025" t="s">
        <v>155</v>
      </c>
      <c r="C4025" s="26"/>
      <c r="D4025" s="26"/>
      <c r="E4025" s="170"/>
    </row>
    <row r="4026" spans="1:5" x14ac:dyDescent="0.25">
      <c r="A4026" s="169">
        <v>45047</v>
      </c>
      <c r="B4026" t="s">
        <v>155</v>
      </c>
      <c r="C4026" s="26"/>
      <c r="D4026" s="26"/>
      <c r="E4026" s="170"/>
    </row>
    <row r="4027" spans="1:5" x14ac:dyDescent="0.25">
      <c r="A4027" s="169">
        <v>45078</v>
      </c>
      <c r="B4027" t="s">
        <v>155</v>
      </c>
      <c r="C4027" s="26"/>
      <c r="D4027" s="26"/>
      <c r="E4027" s="170"/>
    </row>
    <row r="4028" spans="1:5" x14ac:dyDescent="0.25">
      <c r="A4028" s="169">
        <v>45108</v>
      </c>
      <c r="B4028" t="s">
        <v>155</v>
      </c>
      <c r="C4028" s="26"/>
      <c r="D4028" s="26"/>
      <c r="E4028" s="170"/>
    </row>
    <row r="4029" spans="1:5" x14ac:dyDescent="0.25">
      <c r="A4029" s="169">
        <v>45139</v>
      </c>
      <c r="B4029" t="s">
        <v>155</v>
      </c>
      <c r="C4029" s="26"/>
      <c r="D4029" s="26"/>
      <c r="E4029" s="170"/>
    </row>
    <row r="4030" spans="1:5" x14ac:dyDescent="0.25">
      <c r="A4030" s="169">
        <v>45170</v>
      </c>
      <c r="B4030" t="s">
        <v>155</v>
      </c>
      <c r="C4030" s="26"/>
      <c r="D4030" s="26"/>
      <c r="E4030" s="170"/>
    </row>
    <row r="4031" spans="1:5" x14ac:dyDescent="0.25">
      <c r="A4031" s="169">
        <v>45200</v>
      </c>
      <c r="B4031" t="s">
        <v>155</v>
      </c>
      <c r="C4031" s="26"/>
      <c r="D4031" s="26"/>
      <c r="E4031" s="170"/>
    </row>
    <row r="4032" spans="1:5" x14ac:dyDescent="0.25">
      <c r="A4032" s="169">
        <v>45231</v>
      </c>
      <c r="B4032" t="s">
        <v>155</v>
      </c>
      <c r="C4032" s="26"/>
      <c r="D4032" s="26"/>
      <c r="E4032" s="170"/>
    </row>
    <row r="4033" spans="1:5" x14ac:dyDescent="0.25">
      <c r="A4033" s="169">
        <v>45261</v>
      </c>
      <c r="B4033" t="s">
        <v>155</v>
      </c>
      <c r="C4033" s="26"/>
      <c r="D4033" s="26"/>
      <c r="E4033" s="170"/>
    </row>
    <row r="4034" spans="1:5" x14ac:dyDescent="0.25">
      <c r="A4034" s="169">
        <v>45292</v>
      </c>
      <c r="B4034" t="s">
        <v>155</v>
      </c>
      <c r="C4034" s="26"/>
      <c r="D4034" s="26"/>
      <c r="E4034" s="170"/>
    </row>
    <row r="4035" spans="1:5" x14ac:dyDescent="0.25">
      <c r="A4035" s="169">
        <v>45323</v>
      </c>
      <c r="B4035" t="s">
        <v>155</v>
      </c>
      <c r="C4035" s="26"/>
      <c r="D4035" s="26"/>
      <c r="E4035" s="170"/>
    </row>
    <row r="4036" spans="1:5" x14ac:dyDescent="0.25">
      <c r="A4036" s="169">
        <v>45352</v>
      </c>
      <c r="B4036" t="s">
        <v>155</v>
      </c>
      <c r="C4036" s="26"/>
      <c r="D4036" s="26"/>
      <c r="E4036" s="170"/>
    </row>
    <row r="4037" spans="1:5" x14ac:dyDescent="0.25">
      <c r="A4037" s="169">
        <v>45383</v>
      </c>
      <c r="B4037" t="s">
        <v>155</v>
      </c>
      <c r="C4037" s="26"/>
      <c r="D4037" s="26"/>
      <c r="E4037" s="170"/>
    </row>
    <row r="4038" spans="1:5" x14ac:dyDescent="0.25">
      <c r="A4038" s="169">
        <v>45413</v>
      </c>
      <c r="B4038" t="s">
        <v>155</v>
      </c>
      <c r="C4038" s="26"/>
      <c r="D4038" s="26"/>
      <c r="E4038" s="170"/>
    </row>
    <row r="4039" spans="1:5" x14ac:dyDescent="0.25">
      <c r="A4039" s="169">
        <v>45444</v>
      </c>
      <c r="B4039" t="s">
        <v>155</v>
      </c>
      <c r="C4039" s="26"/>
      <c r="D4039" s="26"/>
      <c r="E4039" s="170"/>
    </row>
    <row r="4040" spans="1:5" x14ac:dyDescent="0.25">
      <c r="A4040" s="169">
        <v>45474</v>
      </c>
      <c r="B4040" t="s">
        <v>155</v>
      </c>
      <c r="C4040" s="26"/>
      <c r="D4040" s="26"/>
      <c r="E4040" s="170"/>
    </row>
    <row r="4041" spans="1:5" x14ac:dyDescent="0.25">
      <c r="A4041" s="169">
        <v>45505</v>
      </c>
      <c r="B4041" t="s">
        <v>155</v>
      </c>
      <c r="C4041" s="26"/>
      <c r="D4041" s="26"/>
      <c r="E4041" s="170"/>
    </row>
    <row r="4042" spans="1:5" x14ac:dyDescent="0.25">
      <c r="A4042" s="169">
        <v>45536</v>
      </c>
      <c r="B4042" t="s">
        <v>155</v>
      </c>
      <c r="C4042" s="26"/>
      <c r="D4042" s="26"/>
      <c r="E4042" s="170"/>
    </row>
    <row r="4043" spans="1:5" x14ac:dyDescent="0.25">
      <c r="A4043" s="169">
        <v>45566</v>
      </c>
      <c r="B4043" t="s">
        <v>155</v>
      </c>
      <c r="C4043" s="26"/>
      <c r="D4043" s="26"/>
      <c r="E4043" s="170"/>
    </row>
    <row r="4044" spans="1:5" x14ac:dyDescent="0.25">
      <c r="A4044" s="169">
        <v>45597</v>
      </c>
      <c r="B4044" t="s">
        <v>155</v>
      </c>
      <c r="C4044" s="26"/>
      <c r="D4044" s="26"/>
      <c r="E4044" s="170"/>
    </row>
    <row r="4045" spans="1:5" x14ac:dyDescent="0.25">
      <c r="A4045" s="169">
        <v>45627</v>
      </c>
      <c r="B4045" t="s">
        <v>155</v>
      </c>
      <c r="C4045" s="26"/>
      <c r="D4045" s="26"/>
      <c r="E4045" s="170"/>
    </row>
    <row r="4046" spans="1:5" x14ac:dyDescent="0.25">
      <c r="A4046" s="169">
        <v>45658</v>
      </c>
      <c r="B4046" t="s">
        <v>155</v>
      </c>
      <c r="C4046" s="26"/>
      <c r="D4046" s="26"/>
      <c r="E4046" s="170"/>
    </row>
    <row r="4047" spans="1:5" x14ac:dyDescent="0.25">
      <c r="A4047" s="169">
        <v>45689</v>
      </c>
      <c r="B4047" t="s">
        <v>155</v>
      </c>
      <c r="C4047" s="26"/>
      <c r="D4047" s="26"/>
      <c r="E4047" s="170"/>
    </row>
    <row r="4048" spans="1:5" x14ac:dyDescent="0.25">
      <c r="A4048" s="169">
        <v>45717</v>
      </c>
      <c r="B4048" t="s">
        <v>155</v>
      </c>
      <c r="C4048" s="26"/>
      <c r="D4048" s="26"/>
      <c r="E4048" s="170"/>
    </row>
    <row r="4049" spans="1:5" x14ac:dyDescent="0.25">
      <c r="A4049" s="169">
        <v>45748</v>
      </c>
      <c r="B4049" t="s">
        <v>155</v>
      </c>
      <c r="C4049" s="26"/>
      <c r="D4049" s="26"/>
      <c r="E4049" s="170"/>
    </row>
    <row r="4050" spans="1:5" x14ac:dyDescent="0.25">
      <c r="A4050" s="169">
        <v>45778</v>
      </c>
      <c r="B4050" t="s">
        <v>155</v>
      </c>
      <c r="C4050" s="26"/>
      <c r="D4050" s="26"/>
      <c r="E4050" s="170"/>
    </row>
    <row r="4051" spans="1:5" x14ac:dyDescent="0.25">
      <c r="A4051" s="169">
        <v>45809</v>
      </c>
      <c r="B4051" t="s">
        <v>155</v>
      </c>
      <c r="C4051" s="26"/>
      <c r="D4051" s="26"/>
      <c r="E4051" s="170"/>
    </row>
  </sheetData>
  <phoneticPr fontId="13" type="noConversion"/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1080-B023-423C-B754-5914CCF46C4C}">
  <dimension ref="A1:D80"/>
  <sheetViews>
    <sheetView topLeftCell="A52" workbookViewId="0">
      <selection activeCell="B13" sqref="B13"/>
    </sheetView>
  </sheetViews>
  <sheetFormatPr baseColWidth="10" defaultColWidth="11" defaultRowHeight="15.75" x14ac:dyDescent="0.25"/>
  <cols>
    <col min="4" max="4" width="14.125" customWidth="1"/>
  </cols>
  <sheetData>
    <row r="1" spans="1:4" x14ac:dyDescent="0.25">
      <c r="A1" s="150" t="s">
        <v>0</v>
      </c>
      <c r="B1" s="151" t="s">
        <v>2</v>
      </c>
      <c r="C1" s="151" t="s">
        <v>53</v>
      </c>
      <c r="D1" s="152" t="s">
        <v>54</v>
      </c>
    </row>
    <row r="2" spans="1:4" x14ac:dyDescent="0.25">
      <c r="A2" s="153">
        <v>43466</v>
      </c>
      <c r="B2" s="48">
        <v>59</v>
      </c>
      <c r="C2" s="48">
        <v>0</v>
      </c>
      <c r="D2" s="148">
        <v>0</v>
      </c>
    </row>
    <row r="3" spans="1:4" x14ac:dyDescent="0.25">
      <c r="A3" s="153">
        <v>43497</v>
      </c>
      <c r="B3" s="48">
        <v>58</v>
      </c>
      <c r="C3" s="48">
        <v>0</v>
      </c>
      <c r="D3" s="148">
        <v>0</v>
      </c>
    </row>
    <row r="4" spans="1:4" x14ac:dyDescent="0.25">
      <c r="A4" s="153">
        <v>43525</v>
      </c>
      <c r="B4" s="48">
        <v>66</v>
      </c>
      <c r="C4" s="48">
        <v>0</v>
      </c>
      <c r="D4" s="148">
        <v>0</v>
      </c>
    </row>
    <row r="5" spans="1:4" x14ac:dyDescent="0.25">
      <c r="A5" s="153">
        <v>43556</v>
      </c>
      <c r="B5" s="48">
        <v>65</v>
      </c>
      <c r="C5" s="48">
        <v>0</v>
      </c>
      <c r="D5" s="148">
        <v>0</v>
      </c>
    </row>
    <row r="6" spans="1:4" x14ac:dyDescent="0.25">
      <c r="A6" s="153">
        <v>43586</v>
      </c>
      <c r="B6" s="48">
        <v>56</v>
      </c>
      <c r="C6" s="48">
        <v>0</v>
      </c>
      <c r="D6" s="148">
        <v>0</v>
      </c>
    </row>
    <row r="7" spans="1:4" x14ac:dyDescent="0.25">
      <c r="A7" s="153">
        <v>43617</v>
      </c>
      <c r="B7" s="48">
        <v>71</v>
      </c>
      <c r="C7" s="48">
        <v>0</v>
      </c>
      <c r="D7" s="148">
        <v>0</v>
      </c>
    </row>
    <row r="8" spans="1:4" x14ac:dyDescent="0.25">
      <c r="A8" s="153">
        <v>43647</v>
      </c>
      <c r="B8" s="48">
        <v>82</v>
      </c>
      <c r="C8" s="48">
        <v>0</v>
      </c>
      <c r="D8" s="148">
        <v>0</v>
      </c>
    </row>
    <row r="9" spans="1:4" x14ac:dyDescent="0.25">
      <c r="A9" s="153">
        <v>43678</v>
      </c>
      <c r="B9" s="48">
        <v>67</v>
      </c>
      <c r="C9" s="48">
        <v>0</v>
      </c>
      <c r="D9" s="148">
        <v>0</v>
      </c>
    </row>
    <row r="10" spans="1:4" x14ac:dyDescent="0.25">
      <c r="A10" s="153">
        <v>43709</v>
      </c>
      <c r="B10" s="48">
        <v>109</v>
      </c>
      <c r="C10" s="48">
        <v>0</v>
      </c>
      <c r="D10" s="148">
        <v>0</v>
      </c>
    </row>
    <row r="11" spans="1:4" x14ac:dyDescent="0.25">
      <c r="A11" s="153">
        <v>43739</v>
      </c>
      <c r="B11" s="48">
        <v>169</v>
      </c>
      <c r="C11" s="48">
        <v>0</v>
      </c>
      <c r="D11" s="148">
        <v>0</v>
      </c>
    </row>
    <row r="12" spans="1:4" x14ac:dyDescent="0.25">
      <c r="A12" s="153">
        <v>43770</v>
      </c>
      <c r="B12" s="48">
        <v>210</v>
      </c>
      <c r="C12" s="48">
        <v>0</v>
      </c>
      <c r="D12" s="148">
        <v>0</v>
      </c>
    </row>
    <row r="13" spans="1:4" x14ac:dyDescent="0.25">
      <c r="A13" s="153">
        <v>43800</v>
      </c>
      <c r="B13" s="48">
        <v>77</v>
      </c>
      <c r="C13" s="48">
        <v>0</v>
      </c>
      <c r="D13" s="148">
        <v>0</v>
      </c>
    </row>
    <row r="14" spans="1:4" x14ac:dyDescent="0.25">
      <c r="A14" s="154">
        <v>43831</v>
      </c>
      <c r="B14" s="48">
        <v>110</v>
      </c>
      <c r="C14" s="48">
        <v>25</v>
      </c>
      <c r="D14" s="148">
        <v>13</v>
      </c>
    </row>
    <row r="15" spans="1:4" x14ac:dyDescent="0.25">
      <c r="A15" s="154">
        <v>43862</v>
      </c>
      <c r="B15" s="48">
        <v>135</v>
      </c>
      <c r="C15" s="48">
        <v>31</v>
      </c>
      <c r="D15" s="148">
        <v>2</v>
      </c>
    </row>
    <row r="16" spans="1:4" x14ac:dyDescent="0.25">
      <c r="A16" s="154">
        <v>43891</v>
      </c>
      <c r="B16" s="48">
        <v>82</v>
      </c>
      <c r="C16" s="48">
        <v>26</v>
      </c>
      <c r="D16" s="148">
        <v>14</v>
      </c>
    </row>
    <row r="17" spans="1:4" x14ac:dyDescent="0.25">
      <c r="A17" s="154">
        <v>43922</v>
      </c>
      <c r="B17" s="48">
        <v>32</v>
      </c>
      <c r="C17" s="48">
        <v>29</v>
      </c>
      <c r="D17" s="148">
        <v>4</v>
      </c>
    </row>
    <row r="18" spans="1:4" x14ac:dyDescent="0.25">
      <c r="A18" s="154">
        <v>43952</v>
      </c>
      <c r="B18" s="48">
        <v>41</v>
      </c>
      <c r="C18" s="48">
        <v>18</v>
      </c>
      <c r="D18" s="148">
        <v>18</v>
      </c>
    </row>
    <row r="19" spans="1:4" x14ac:dyDescent="0.25">
      <c r="A19" s="154">
        <v>43983</v>
      </c>
      <c r="B19" s="48">
        <v>88</v>
      </c>
      <c r="C19" s="48">
        <v>59</v>
      </c>
      <c r="D19" s="148">
        <v>30</v>
      </c>
    </row>
    <row r="20" spans="1:4" x14ac:dyDescent="0.25">
      <c r="A20" s="154">
        <v>44013</v>
      </c>
      <c r="B20" s="48">
        <v>120</v>
      </c>
      <c r="C20" s="48">
        <v>15</v>
      </c>
      <c r="D20" s="148">
        <v>26</v>
      </c>
    </row>
    <row r="21" spans="1:4" x14ac:dyDescent="0.25">
      <c r="A21" s="154">
        <v>44044</v>
      </c>
      <c r="B21" s="48">
        <v>81</v>
      </c>
      <c r="C21" s="48">
        <v>26</v>
      </c>
      <c r="D21" s="148">
        <v>21</v>
      </c>
    </row>
    <row r="22" spans="1:4" x14ac:dyDescent="0.25">
      <c r="A22" s="154">
        <v>44075</v>
      </c>
      <c r="B22" s="48">
        <v>92</v>
      </c>
      <c r="C22" s="48">
        <v>26</v>
      </c>
      <c r="D22" s="148">
        <v>40</v>
      </c>
    </row>
    <row r="23" spans="1:4" x14ac:dyDescent="0.25">
      <c r="A23" s="154">
        <v>44105</v>
      </c>
      <c r="B23" s="48">
        <v>124</v>
      </c>
      <c r="C23" s="48">
        <v>28</v>
      </c>
      <c r="D23" s="148">
        <v>30</v>
      </c>
    </row>
    <row r="24" spans="1:4" x14ac:dyDescent="0.25">
      <c r="A24" s="154">
        <v>44136</v>
      </c>
      <c r="B24" s="48">
        <v>106</v>
      </c>
      <c r="C24" s="48">
        <v>34</v>
      </c>
      <c r="D24" s="148">
        <v>24</v>
      </c>
    </row>
    <row r="25" spans="1:4" x14ac:dyDescent="0.25">
      <c r="A25" s="154">
        <v>44166</v>
      </c>
      <c r="B25" s="48">
        <v>89</v>
      </c>
      <c r="C25" s="48">
        <v>24</v>
      </c>
      <c r="D25" s="148">
        <v>17</v>
      </c>
    </row>
    <row r="26" spans="1:4" x14ac:dyDescent="0.25">
      <c r="A26" s="155">
        <v>44197</v>
      </c>
      <c r="B26" s="48">
        <v>124</v>
      </c>
      <c r="C26" s="48">
        <v>37</v>
      </c>
      <c r="D26" s="148">
        <v>11</v>
      </c>
    </row>
    <row r="27" spans="1:4" x14ac:dyDescent="0.25">
      <c r="A27" s="155">
        <v>44228</v>
      </c>
      <c r="B27" s="48">
        <v>67</v>
      </c>
      <c r="C27" s="48">
        <v>33</v>
      </c>
      <c r="D27" s="148">
        <v>9</v>
      </c>
    </row>
    <row r="28" spans="1:4" x14ac:dyDescent="0.25">
      <c r="A28" s="155">
        <v>44256</v>
      </c>
      <c r="B28" s="51">
        <v>88</v>
      </c>
      <c r="C28" s="51">
        <v>28</v>
      </c>
      <c r="D28" s="149">
        <v>20</v>
      </c>
    </row>
    <row r="29" spans="1:4" x14ac:dyDescent="0.25">
      <c r="A29" s="155">
        <v>44287</v>
      </c>
      <c r="B29" s="51">
        <v>83</v>
      </c>
      <c r="C29" s="51">
        <v>4</v>
      </c>
      <c r="D29" s="149">
        <v>13</v>
      </c>
    </row>
    <row r="30" spans="1:4" x14ac:dyDescent="0.25">
      <c r="A30" s="155">
        <v>44317</v>
      </c>
      <c r="B30" s="51">
        <v>38</v>
      </c>
      <c r="C30" s="51">
        <v>6</v>
      </c>
      <c r="D30" s="149">
        <v>9</v>
      </c>
    </row>
    <row r="31" spans="1:4" x14ac:dyDescent="0.25">
      <c r="A31" s="155">
        <v>44348</v>
      </c>
      <c r="B31" s="51">
        <v>61</v>
      </c>
      <c r="C31" s="51">
        <v>2</v>
      </c>
      <c r="D31" s="149">
        <v>14</v>
      </c>
    </row>
    <row r="32" spans="1:4" x14ac:dyDescent="0.25">
      <c r="A32" s="155">
        <v>44378</v>
      </c>
      <c r="B32" s="51">
        <v>62</v>
      </c>
      <c r="C32" s="51">
        <v>2</v>
      </c>
      <c r="D32" s="149">
        <v>14</v>
      </c>
    </row>
    <row r="33" spans="1:4" x14ac:dyDescent="0.25">
      <c r="A33" s="155">
        <v>44409</v>
      </c>
      <c r="B33" s="51">
        <v>65</v>
      </c>
      <c r="C33" s="51">
        <v>3</v>
      </c>
      <c r="D33" s="149">
        <v>17</v>
      </c>
    </row>
    <row r="34" spans="1:4" x14ac:dyDescent="0.25">
      <c r="A34" s="155">
        <v>44440</v>
      </c>
      <c r="B34" s="51">
        <v>182</v>
      </c>
      <c r="C34" s="51">
        <v>99</v>
      </c>
      <c r="D34" s="149">
        <v>26</v>
      </c>
    </row>
    <row r="35" spans="1:4" x14ac:dyDescent="0.25">
      <c r="A35" s="155">
        <v>44470</v>
      </c>
      <c r="B35" s="51">
        <v>276</v>
      </c>
      <c r="C35" s="51">
        <v>8</v>
      </c>
      <c r="D35" s="149">
        <v>10</v>
      </c>
    </row>
    <row r="36" spans="1:4" x14ac:dyDescent="0.25">
      <c r="A36" s="155">
        <v>44501</v>
      </c>
      <c r="B36" s="51">
        <v>202</v>
      </c>
      <c r="C36" s="51">
        <v>18</v>
      </c>
      <c r="D36" s="149">
        <v>22</v>
      </c>
    </row>
    <row r="37" spans="1:4" x14ac:dyDescent="0.25">
      <c r="A37" s="155">
        <v>44531</v>
      </c>
      <c r="B37" s="51">
        <v>188</v>
      </c>
      <c r="C37" s="51">
        <v>9</v>
      </c>
      <c r="D37" s="149">
        <v>24</v>
      </c>
    </row>
    <row r="38" spans="1:4" x14ac:dyDescent="0.25">
      <c r="A38" s="156">
        <v>44562</v>
      </c>
      <c r="B38" s="51">
        <v>147</v>
      </c>
      <c r="C38" s="51">
        <v>24</v>
      </c>
      <c r="D38" s="149">
        <v>24</v>
      </c>
    </row>
    <row r="39" spans="1:4" x14ac:dyDescent="0.25">
      <c r="A39" s="156">
        <v>44593</v>
      </c>
      <c r="B39" s="51">
        <v>152</v>
      </c>
      <c r="C39" s="51">
        <v>38</v>
      </c>
      <c r="D39" s="149">
        <v>23</v>
      </c>
    </row>
    <row r="40" spans="1:4" x14ac:dyDescent="0.25">
      <c r="A40" s="156">
        <v>44621</v>
      </c>
      <c r="B40" s="51">
        <v>103</v>
      </c>
      <c r="C40" s="51">
        <v>15</v>
      </c>
      <c r="D40" s="149">
        <v>38</v>
      </c>
    </row>
    <row r="41" spans="1:4" x14ac:dyDescent="0.25">
      <c r="A41" s="156">
        <v>44652</v>
      </c>
      <c r="B41" s="51">
        <v>75</v>
      </c>
      <c r="C41" s="51">
        <v>13</v>
      </c>
      <c r="D41" s="149">
        <v>22</v>
      </c>
    </row>
    <row r="42" spans="1:4" x14ac:dyDescent="0.25">
      <c r="A42" s="156">
        <v>44682</v>
      </c>
      <c r="B42" s="51">
        <v>85</v>
      </c>
      <c r="C42" s="51">
        <v>12</v>
      </c>
      <c r="D42" s="149">
        <v>15</v>
      </c>
    </row>
    <row r="43" spans="1:4" x14ac:dyDescent="0.25">
      <c r="A43" s="156">
        <v>44713</v>
      </c>
      <c r="B43" s="51">
        <v>120</v>
      </c>
      <c r="C43" s="51">
        <v>2</v>
      </c>
      <c r="D43" s="149">
        <v>22</v>
      </c>
    </row>
    <row r="44" spans="1:4" x14ac:dyDescent="0.25">
      <c r="A44" s="156">
        <v>44743</v>
      </c>
      <c r="B44" s="51">
        <v>85</v>
      </c>
      <c r="C44" s="51">
        <v>10</v>
      </c>
      <c r="D44" s="149">
        <v>27</v>
      </c>
    </row>
    <row r="45" spans="1:4" x14ac:dyDescent="0.25">
      <c r="A45" s="156">
        <v>44774</v>
      </c>
      <c r="B45" s="51">
        <v>62</v>
      </c>
      <c r="C45" s="51">
        <v>18</v>
      </c>
      <c r="D45" s="149">
        <v>20</v>
      </c>
    </row>
    <row r="46" spans="1:4" x14ac:dyDescent="0.25">
      <c r="A46" s="156">
        <v>44805</v>
      </c>
      <c r="B46" s="51">
        <v>230</v>
      </c>
      <c r="C46" s="51">
        <v>12</v>
      </c>
      <c r="D46" s="149">
        <v>29</v>
      </c>
    </row>
    <row r="47" spans="1:4" x14ac:dyDescent="0.25">
      <c r="A47" s="156">
        <v>44835</v>
      </c>
      <c r="B47" s="51">
        <v>247</v>
      </c>
      <c r="C47" s="51">
        <v>7</v>
      </c>
      <c r="D47" s="149">
        <v>35</v>
      </c>
    </row>
    <row r="48" spans="1:4" x14ac:dyDescent="0.25">
      <c r="A48" s="156">
        <v>44866</v>
      </c>
      <c r="B48" s="51">
        <v>112</v>
      </c>
      <c r="C48" s="104">
        <v>10</v>
      </c>
      <c r="D48" s="149">
        <v>46</v>
      </c>
    </row>
    <row r="49" spans="1:4" x14ac:dyDescent="0.25">
      <c r="A49" s="156">
        <v>44896</v>
      </c>
      <c r="B49" s="51">
        <v>100</v>
      </c>
      <c r="C49" s="104">
        <v>6</v>
      </c>
      <c r="D49" s="149">
        <v>48</v>
      </c>
    </row>
    <row r="50" spans="1:4" x14ac:dyDescent="0.25">
      <c r="A50" s="157">
        <v>44927</v>
      </c>
      <c r="B50" s="51">
        <v>75</v>
      </c>
      <c r="C50" s="104">
        <v>4</v>
      </c>
      <c r="D50" s="149">
        <v>39</v>
      </c>
    </row>
    <row r="51" spans="1:4" x14ac:dyDescent="0.25">
      <c r="A51" s="157">
        <v>44958</v>
      </c>
      <c r="B51" s="51">
        <v>84</v>
      </c>
      <c r="C51" s="104">
        <v>3</v>
      </c>
      <c r="D51" s="149">
        <v>30</v>
      </c>
    </row>
    <row r="52" spans="1:4" x14ac:dyDescent="0.25">
      <c r="A52" s="157">
        <v>44986</v>
      </c>
      <c r="B52" s="51">
        <v>78</v>
      </c>
      <c r="C52" s="104">
        <v>16</v>
      </c>
      <c r="D52" s="149">
        <v>40</v>
      </c>
    </row>
    <row r="53" spans="1:4" x14ac:dyDescent="0.25">
      <c r="A53" s="157">
        <v>45017</v>
      </c>
      <c r="B53" s="51">
        <v>81</v>
      </c>
      <c r="C53" s="104">
        <v>12</v>
      </c>
      <c r="D53" s="149">
        <v>80</v>
      </c>
    </row>
    <row r="54" spans="1:4" x14ac:dyDescent="0.25">
      <c r="A54" s="157">
        <v>45047</v>
      </c>
      <c r="B54" s="51">
        <v>110</v>
      </c>
      <c r="C54" s="104">
        <v>25</v>
      </c>
      <c r="D54" s="149">
        <v>47</v>
      </c>
    </row>
    <row r="55" spans="1:4" x14ac:dyDescent="0.25">
      <c r="A55" s="157">
        <v>45078</v>
      </c>
      <c r="B55" s="51">
        <v>87</v>
      </c>
      <c r="C55" s="104">
        <v>22</v>
      </c>
      <c r="D55" s="149">
        <v>30</v>
      </c>
    </row>
    <row r="56" spans="1:4" x14ac:dyDescent="0.25">
      <c r="A56" s="157">
        <v>45108</v>
      </c>
      <c r="B56" s="51">
        <v>107</v>
      </c>
      <c r="C56" s="104">
        <v>34</v>
      </c>
      <c r="D56" s="149">
        <v>45</v>
      </c>
    </row>
    <row r="57" spans="1:4" x14ac:dyDescent="0.25">
      <c r="A57" s="157">
        <v>45139</v>
      </c>
      <c r="B57" s="51">
        <v>90</v>
      </c>
      <c r="C57" s="104">
        <v>12</v>
      </c>
      <c r="D57" s="149">
        <v>35</v>
      </c>
    </row>
    <row r="58" spans="1:4" x14ac:dyDescent="0.25">
      <c r="A58" s="157">
        <v>45170</v>
      </c>
      <c r="B58" s="51">
        <v>112</v>
      </c>
      <c r="C58" s="104">
        <v>23</v>
      </c>
      <c r="D58" s="149">
        <v>29</v>
      </c>
    </row>
    <row r="59" spans="1:4" x14ac:dyDescent="0.25">
      <c r="A59" s="157">
        <v>45200</v>
      </c>
      <c r="B59" s="51">
        <v>113</v>
      </c>
      <c r="C59" s="104">
        <v>25</v>
      </c>
      <c r="D59" s="149">
        <v>34</v>
      </c>
    </row>
    <row r="60" spans="1:4" x14ac:dyDescent="0.25">
      <c r="A60" s="157">
        <v>45231</v>
      </c>
      <c r="B60" s="51">
        <v>137</v>
      </c>
      <c r="C60" s="104"/>
      <c r="D60" s="149">
        <v>13</v>
      </c>
    </row>
    <row r="61" spans="1:4" x14ac:dyDescent="0.25">
      <c r="A61" s="157">
        <v>45261</v>
      </c>
      <c r="B61" s="51">
        <v>69</v>
      </c>
      <c r="C61" s="104">
        <v>19</v>
      </c>
      <c r="D61" s="149">
        <v>33</v>
      </c>
    </row>
    <row r="62" spans="1:4" x14ac:dyDescent="0.25">
      <c r="A62" s="158">
        <v>45292</v>
      </c>
      <c r="B62" s="51">
        <v>88</v>
      </c>
      <c r="C62" s="104"/>
      <c r="D62" s="149">
        <v>21</v>
      </c>
    </row>
    <row r="63" spans="1:4" x14ac:dyDescent="0.25">
      <c r="A63" s="158">
        <v>45323</v>
      </c>
      <c r="B63" s="51">
        <v>82</v>
      </c>
      <c r="C63" s="104">
        <v>6</v>
      </c>
      <c r="D63" s="149">
        <v>21</v>
      </c>
    </row>
    <row r="64" spans="1:4" x14ac:dyDescent="0.25">
      <c r="A64" s="158">
        <v>45352</v>
      </c>
      <c r="B64" s="51">
        <v>77</v>
      </c>
      <c r="C64" s="104">
        <v>28</v>
      </c>
      <c r="D64" s="149">
        <v>19</v>
      </c>
    </row>
    <row r="65" spans="1:4" x14ac:dyDescent="0.25">
      <c r="A65" s="158">
        <v>45383</v>
      </c>
      <c r="B65" s="51">
        <v>81</v>
      </c>
      <c r="C65" s="104">
        <v>7</v>
      </c>
      <c r="D65" s="149">
        <v>26</v>
      </c>
    </row>
    <row r="66" spans="1:4" x14ac:dyDescent="0.25">
      <c r="A66" s="158">
        <v>45413</v>
      </c>
      <c r="B66" s="51">
        <v>56</v>
      </c>
      <c r="C66" s="104">
        <v>8</v>
      </c>
      <c r="D66" s="149">
        <v>26</v>
      </c>
    </row>
    <row r="67" spans="1:4" x14ac:dyDescent="0.25">
      <c r="A67" s="158">
        <v>45444</v>
      </c>
      <c r="B67" s="51">
        <v>86</v>
      </c>
      <c r="C67" s="104">
        <v>9</v>
      </c>
      <c r="D67" s="149">
        <v>17</v>
      </c>
    </row>
    <row r="68" spans="1:4" x14ac:dyDescent="0.25">
      <c r="A68" s="158">
        <v>45474</v>
      </c>
      <c r="B68" s="51">
        <v>71</v>
      </c>
      <c r="C68" s="104">
        <v>10</v>
      </c>
      <c r="D68" s="149">
        <v>21</v>
      </c>
    </row>
    <row r="69" spans="1:4" x14ac:dyDescent="0.25">
      <c r="A69" s="158">
        <v>45505</v>
      </c>
      <c r="B69" s="51">
        <v>68</v>
      </c>
      <c r="C69" s="104">
        <v>13</v>
      </c>
      <c r="D69" s="149">
        <v>23</v>
      </c>
    </row>
    <row r="70" spans="1:4" x14ac:dyDescent="0.25">
      <c r="A70" s="158">
        <v>45536</v>
      </c>
      <c r="B70" s="51">
        <v>44</v>
      </c>
      <c r="C70" s="104">
        <v>7</v>
      </c>
      <c r="D70" s="149">
        <v>8</v>
      </c>
    </row>
    <row r="71" spans="1:4" x14ac:dyDescent="0.25">
      <c r="A71" s="158">
        <v>45566</v>
      </c>
      <c r="B71" s="51">
        <v>65</v>
      </c>
      <c r="C71" s="104">
        <v>0</v>
      </c>
      <c r="D71" s="149">
        <v>21</v>
      </c>
    </row>
    <row r="72" spans="1:4" x14ac:dyDescent="0.25">
      <c r="A72" s="158">
        <v>45597</v>
      </c>
      <c r="B72" s="51">
        <v>58</v>
      </c>
      <c r="C72" s="104">
        <v>0</v>
      </c>
      <c r="D72" s="149">
        <v>16</v>
      </c>
    </row>
    <row r="73" spans="1:4" x14ac:dyDescent="0.25">
      <c r="A73" s="158">
        <v>45627</v>
      </c>
      <c r="B73" s="51">
        <v>55</v>
      </c>
      <c r="C73" s="104">
        <v>0</v>
      </c>
      <c r="D73" s="149">
        <v>24</v>
      </c>
    </row>
    <row r="74" spans="1:4" x14ac:dyDescent="0.25">
      <c r="A74" s="159">
        <v>45658</v>
      </c>
      <c r="B74" s="51">
        <v>53</v>
      </c>
      <c r="C74" s="104">
        <v>0</v>
      </c>
      <c r="D74" s="149">
        <v>19</v>
      </c>
    </row>
    <row r="75" spans="1:4" x14ac:dyDescent="0.25">
      <c r="A75" s="159">
        <v>45689</v>
      </c>
      <c r="B75" s="51">
        <v>53</v>
      </c>
      <c r="C75" s="104">
        <v>0</v>
      </c>
      <c r="D75" s="149">
        <v>18</v>
      </c>
    </row>
    <row r="76" spans="1:4" x14ac:dyDescent="0.25">
      <c r="A76" s="159">
        <v>45717</v>
      </c>
      <c r="B76" s="51">
        <v>71</v>
      </c>
      <c r="C76" s="104">
        <v>0</v>
      </c>
      <c r="D76" s="149">
        <v>19</v>
      </c>
    </row>
    <row r="77" spans="1:4" x14ac:dyDescent="0.25">
      <c r="A77" s="159">
        <v>45748</v>
      </c>
      <c r="B77" s="51">
        <v>52</v>
      </c>
      <c r="C77" s="104">
        <v>0</v>
      </c>
      <c r="D77" s="149">
        <v>20</v>
      </c>
    </row>
    <row r="78" spans="1:4" x14ac:dyDescent="0.25">
      <c r="A78" s="159">
        <v>45778</v>
      </c>
      <c r="B78" s="51">
        <v>58</v>
      </c>
      <c r="C78" s="104">
        <v>0</v>
      </c>
      <c r="D78" s="149">
        <v>15</v>
      </c>
    </row>
    <row r="79" spans="1:4" x14ac:dyDescent="0.25">
      <c r="A79" s="160">
        <v>45809</v>
      </c>
      <c r="B79" s="161">
        <v>49</v>
      </c>
      <c r="C79" s="162">
        <v>0</v>
      </c>
      <c r="D79" s="163">
        <v>22</v>
      </c>
    </row>
    <row r="80" spans="1:4" x14ac:dyDescent="0.25">
      <c r="A80" s="160">
        <v>45839</v>
      </c>
      <c r="B80" s="161"/>
      <c r="C80" s="162"/>
      <c r="D80" s="16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33"/>
  <sheetViews>
    <sheetView showGridLines="0" zoomScale="80" zoomScaleNormal="80" workbookViewId="0">
      <pane xSplit="2" ySplit="7" topLeftCell="D8" activePane="bottomRight" state="frozen"/>
      <selection pane="topRight" activeCell="C1" sqref="C1"/>
      <selection pane="bottomLeft" activeCell="A8" sqref="A8"/>
      <selection pane="bottomRight" activeCell="B29" sqref="A27:B29"/>
    </sheetView>
  </sheetViews>
  <sheetFormatPr baseColWidth="10" defaultColWidth="11" defaultRowHeight="15" x14ac:dyDescent="0.25"/>
  <cols>
    <col min="1" max="1" width="3.5" style="20" customWidth="1"/>
    <col min="2" max="2" width="23.5" style="20" customWidth="1"/>
    <col min="3" max="3" width="15.125" style="20" hidden="1" customWidth="1"/>
    <col min="4" max="4" width="10.125" style="99" customWidth="1"/>
    <col min="5" max="5" width="14.625" style="99" bestFit="1" customWidth="1"/>
    <col min="6" max="6" width="9.5" style="20" customWidth="1"/>
    <col min="7" max="9" width="8.375" style="20" customWidth="1"/>
    <col min="10" max="10" width="8" style="20" customWidth="1"/>
    <col min="11" max="11" width="10" style="20" customWidth="1"/>
    <col min="12" max="12" width="8.25" style="19" customWidth="1"/>
    <col min="13" max="13" width="10.5" style="21" customWidth="1"/>
    <col min="14" max="14" width="7.125" style="20" hidden="1" customWidth="1"/>
    <col min="15" max="15" width="8.5" style="20" customWidth="1"/>
    <col min="16" max="16" width="8.25" style="20" customWidth="1"/>
    <col min="17" max="17" width="13.5" style="20" customWidth="1"/>
    <col min="18" max="18" width="8.625" style="20" customWidth="1"/>
    <col min="19" max="19" width="9" style="20" bestFit="1" customWidth="1"/>
    <col min="20" max="16384" width="11" style="20"/>
  </cols>
  <sheetData>
    <row r="1" spans="1:19" s="18" customFormat="1" ht="24.75" customHeight="1" x14ac:dyDescent="0.25">
      <c r="A1" s="17"/>
      <c r="B1" s="17"/>
      <c r="D1" s="17"/>
      <c r="E1" s="17"/>
      <c r="L1" s="19"/>
      <c r="M1" s="19"/>
    </row>
    <row r="2" spans="1:19" s="18" customFormat="1" ht="6.75" hidden="1" customHeight="1" x14ac:dyDescent="0.25">
      <c r="D2" s="17"/>
      <c r="E2" s="17"/>
      <c r="L2" s="19"/>
      <c r="M2" s="19"/>
    </row>
    <row r="3" spans="1:19" s="18" customFormat="1" ht="15" customHeight="1" x14ac:dyDescent="0.3">
      <c r="A3" s="195" t="s">
        <v>55</v>
      </c>
      <c r="B3" s="195"/>
      <c r="C3" s="63"/>
      <c r="D3" s="94"/>
      <c r="E3" s="94"/>
      <c r="F3" s="63"/>
      <c r="G3" s="63"/>
      <c r="H3" s="63"/>
      <c r="I3" s="63"/>
      <c r="J3" s="63"/>
      <c r="K3" s="63"/>
      <c r="L3" s="64"/>
      <c r="M3" s="64"/>
      <c r="N3" s="63"/>
      <c r="O3" s="63"/>
      <c r="P3" s="100"/>
      <c r="Q3" s="205"/>
      <c r="R3" s="205"/>
    </row>
    <row r="4" spans="1:19" s="18" customFormat="1" ht="14.25" customHeight="1" x14ac:dyDescent="0.3">
      <c r="A4" s="196">
        <v>45838</v>
      </c>
      <c r="B4" s="196"/>
      <c r="C4" s="63"/>
      <c r="D4" s="94"/>
      <c r="E4" s="94"/>
      <c r="F4" s="63"/>
      <c r="G4" s="63"/>
      <c r="H4" s="63"/>
      <c r="I4" s="63"/>
      <c r="J4" s="63"/>
      <c r="K4" s="63"/>
      <c r="L4" s="64"/>
      <c r="M4" s="64"/>
      <c r="N4" s="63"/>
      <c r="O4" s="63"/>
      <c r="P4" s="63"/>
      <c r="Q4" s="63"/>
      <c r="R4" s="63"/>
    </row>
    <row r="5" spans="1:19" s="18" customFormat="1" ht="6" hidden="1" customHeight="1" x14ac:dyDescent="0.3">
      <c r="A5" s="65"/>
      <c r="B5" s="65"/>
      <c r="C5" s="65"/>
      <c r="D5" s="95"/>
      <c r="E5" s="95"/>
      <c r="F5" s="63"/>
      <c r="G5" s="63"/>
      <c r="H5" s="63"/>
      <c r="I5" s="63"/>
      <c r="J5" s="63"/>
      <c r="K5" s="63"/>
      <c r="L5" s="64"/>
      <c r="M5" s="64"/>
      <c r="N5" s="63"/>
      <c r="O5" s="63"/>
      <c r="P5" s="63"/>
      <c r="Q5" s="63"/>
      <c r="R5" s="63"/>
    </row>
    <row r="6" spans="1:19" s="18" customFormat="1" ht="18" customHeight="1" x14ac:dyDescent="0.3">
      <c r="A6" s="197" t="s">
        <v>1</v>
      </c>
      <c r="B6" s="198"/>
      <c r="C6" s="193" t="s">
        <v>56</v>
      </c>
      <c r="D6" s="193" t="s">
        <v>57</v>
      </c>
      <c r="E6" s="193" t="s">
        <v>56</v>
      </c>
      <c r="F6" s="193" t="s">
        <v>58</v>
      </c>
      <c r="G6" s="193" t="s">
        <v>59</v>
      </c>
      <c r="H6" s="203" t="s">
        <v>60</v>
      </c>
      <c r="I6" s="204"/>
      <c r="J6" s="201" t="s">
        <v>61</v>
      </c>
      <c r="K6" s="202"/>
      <c r="L6" s="190">
        <v>45809</v>
      </c>
      <c r="M6" s="191"/>
      <c r="N6" s="191"/>
      <c r="O6" s="191"/>
      <c r="P6" s="191"/>
      <c r="Q6" s="191"/>
      <c r="R6" s="192"/>
      <c r="S6" s="186" t="s">
        <v>62</v>
      </c>
    </row>
    <row r="7" spans="1:19" s="18" customFormat="1" ht="75" x14ac:dyDescent="0.25">
      <c r="A7" s="199"/>
      <c r="B7" s="200"/>
      <c r="C7" s="194"/>
      <c r="D7" s="194"/>
      <c r="E7" s="194"/>
      <c r="F7" s="194"/>
      <c r="G7" s="194"/>
      <c r="H7" s="66" t="s">
        <v>63</v>
      </c>
      <c r="I7" s="66" t="s">
        <v>64</v>
      </c>
      <c r="J7" s="67" t="s">
        <v>2</v>
      </c>
      <c r="K7" s="67" t="s">
        <v>65</v>
      </c>
      <c r="L7" s="68" t="s">
        <v>2</v>
      </c>
      <c r="M7" s="68" t="s">
        <v>66</v>
      </c>
      <c r="N7" s="68" t="s">
        <v>67</v>
      </c>
      <c r="O7" s="68" t="s">
        <v>68</v>
      </c>
      <c r="P7" s="68" t="s">
        <v>65</v>
      </c>
      <c r="Q7" s="68" t="s">
        <v>69</v>
      </c>
      <c r="R7" s="68" t="s">
        <v>70</v>
      </c>
      <c r="S7" s="187"/>
    </row>
    <row r="8" spans="1:19" ht="18.75" x14ac:dyDescent="0.3">
      <c r="A8" s="77">
        <v>1</v>
      </c>
      <c r="B8" s="75" t="s">
        <v>71</v>
      </c>
      <c r="C8" s="70" t="s">
        <v>72</v>
      </c>
      <c r="D8" s="96" t="s">
        <v>73</v>
      </c>
      <c r="E8" s="96" t="s">
        <v>74</v>
      </c>
      <c r="F8" s="71">
        <v>228</v>
      </c>
      <c r="G8" s="71">
        <v>228</v>
      </c>
      <c r="H8" s="72">
        <v>0</v>
      </c>
      <c r="I8" s="73">
        <v>228</v>
      </c>
      <c r="J8" s="71">
        <v>2</v>
      </c>
      <c r="K8" s="74">
        <v>228</v>
      </c>
      <c r="L8" s="72">
        <v>0</v>
      </c>
      <c r="M8" s="81" t="s">
        <v>75</v>
      </c>
      <c r="N8" s="71">
        <v>0</v>
      </c>
      <c r="O8" s="71">
        <v>0</v>
      </c>
      <c r="P8" s="71">
        <f>K8+L8-O8</f>
        <v>228</v>
      </c>
      <c r="Q8" s="90">
        <f>+(P8*100%)/I8</f>
        <v>1</v>
      </c>
      <c r="R8" s="71">
        <f t="shared" ref="R8:R9" si="0">G8-P8</f>
        <v>0</v>
      </c>
      <c r="S8" s="126">
        <v>45658</v>
      </c>
    </row>
    <row r="9" spans="1:19" ht="18.75" x14ac:dyDescent="0.3">
      <c r="A9" s="77">
        <v>2</v>
      </c>
      <c r="B9" s="75" t="s">
        <v>52</v>
      </c>
      <c r="C9" s="70" t="s">
        <v>72</v>
      </c>
      <c r="D9" s="96" t="s">
        <v>76</v>
      </c>
      <c r="E9" s="96" t="s">
        <v>74</v>
      </c>
      <c r="F9" s="71">
        <v>372</v>
      </c>
      <c r="G9" s="71">
        <v>372</v>
      </c>
      <c r="H9" s="72">
        <v>6</v>
      </c>
      <c r="I9" s="73">
        <v>372</v>
      </c>
      <c r="J9" s="71">
        <v>4</v>
      </c>
      <c r="K9" s="74">
        <v>356</v>
      </c>
      <c r="L9" s="72">
        <v>7</v>
      </c>
      <c r="M9" s="81">
        <f t="shared" ref="M9:M10" si="1">+(L9*100%)/H9</f>
        <v>1.1666666666666667</v>
      </c>
      <c r="N9" s="71">
        <v>0</v>
      </c>
      <c r="O9" s="71">
        <v>4</v>
      </c>
      <c r="P9" s="71">
        <f>K9+L9-O9</f>
        <v>359</v>
      </c>
      <c r="Q9" s="90">
        <f>+(P9*100%)/I9</f>
        <v>0.96505376344086025</v>
      </c>
      <c r="R9" s="71">
        <f t="shared" si="0"/>
        <v>13</v>
      </c>
      <c r="S9" s="106">
        <v>45689</v>
      </c>
    </row>
    <row r="10" spans="1:19" s="59" customFormat="1" ht="18.75" x14ac:dyDescent="0.3">
      <c r="A10" s="77">
        <v>3</v>
      </c>
      <c r="B10" s="75" t="s">
        <v>77</v>
      </c>
      <c r="C10" s="76" t="s">
        <v>72</v>
      </c>
      <c r="D10" s="97" t="s">
        <v>78</v>
      </c>
      <c r="E10" s="97" t="s">
        <v>79</v>
      </c>
      <c r="F10" s="77">
        <v>168</v>
      </c>
      <c r="G10" s="77">
        <v>168</v>
      </c>
      <c r="H10" s="72">
        <v>2</v>
      </c>
      <c r="I10" s="79">
        <v>168</v>
      </c>
      <c r="J10" s="77">
        <v>1</v>
      </c>
      <c r="K10" s="80">
        <v>162</v>
      </c>
      <c r="L10" s="78">
        <v>0</v>
      </c>
      <c r="M10" s="81">
        <f t="shared" si="1"/>
        <v>0</v>
      </c>
      <c r="N10" s="77">
        <v>0</v>
      </c>
      <c r="O10" s="77">
        <v>0</v>
      </c>
      <c r="P10" s="77">
        <f>K10+L10-O10</f>
        <v>162</v>
      </c>
      <c r="Q10" s="102">
        <f t="shared" ref="Q10:Q12" si="2">+(P10*100%)/I10</f>
        <v>0.9642857142857143</v>
      </c>
      <c r="R10" s="77">
        <f>G10-P10</f>
        <v>6</v>
      </c>
      <c r="S10" s="106">
        <v>45566</v>
      </c>
    </row>
    <row r="11" spans="1:19" s="59" customFormat="1" ht="18.75" x14ac:dyDescent="0.3">
      <c r="A11" s="77">
        <v>4</v>
      </c>
      <c r="B11" s="127" t="s">
        <v>80</v>
      </c>
      <c r="C11" s="76" t="s">
        <v>72</v>
      </c>
      <c r="D11" s="97" t="s">
        <v>78</v>
      </c>
      <c r="E11" s="97" t="s">
        <v>79</v>
      </c>
      <c r="F11" s="82">
        <v>348</v>
      </c>
      <c r="G11" s="82">
        <v>348</v>
      </c>
      <c r="H11" s="83">
        <v>6</v>
      </c>
      <c r="I11" s="84">
        <v>348</v>
      </c>
      <c r="J11" s="82">
        <v>5</v>
      </c>
      <c r="K11" s="85">
        <v>274</v>
      </c>
      <c r="L11" s="83">
        <v>5</v>
      </c>
      <c r="M11" s="81">
        <f>+(L11*100%)/H11</f>
        <v>0.83333333333333337</v>
      </c>
      <c r="N11" s="82">
        <v>0</v>
      </c>
      <c r="O11" s="82">
        <v>2</v>
      </c>
      <c r="P11" s="82">
        <f t="shared" ref="P11:P14" si="3">K11+L11-O11</f>
        <v>277</v>
      </c>
      <c r="Q11" s="102">
        <f t="shared" si="2"/>
        <v>0.79597701149425293</v>
      </c>
      <c r="R11" s="82">
        <f t="shared" ref="R11:R27" si="4">G11-P11</f>
        <v>71</v>
      </c>
      <c r="S11" s="106">
        <v>46419</v>
      </c>
    </row>
    <row r="12" spans="1:19" s="59" customFormat="1" ht="18.75" x14ac:dyDescent="0.3">
      <c r="A12" s="77">
        <v>5</v>
      </c>
      <c r="B12" s="127" t="s">
        <v>81</v>
      </c>
      <c r="C12" s="76" t="s">
        <v>72</v>
      </c>
      <c r="D12" s="98" t="s">
        <v>76</v>
      </c>
      <c r="E12" s="97" t="s">
        <v>79</v>
      </c>
      <c r="F12" s="82">
        <v>190</v>
      </c>
      <c r="G12" s="82">
        <v>190</v>
      </c>
      <c r="H12" s="83">
        <v>2</v>
      </c>
      <c r="I12" s="84">
        <v>190</v>
      </c>
      <c r="J12" s="82">
        <v>5</v>
      </c>
      <c r="K12" s="85">
        <v>184</v>
      </c>
      <c r="L12" s="83">
        <v>4</v>
      </c>
      <c r="M12" s="81">
        <f>+(L12*100%)/H12</f>
        <v>2</v>
      </c>
      <c r="N12" s="82">
        <v>0</v>
      </c>
      <c r="O12" s="82">
        <v>3</v>
      </c>
      <c r="P12" s="82">
        <f>K12+L12-O12</f>
        <v>185</v>
      </c>
      <c r="Q12" s="102">
        <f t="shared" si="2"/>
        <v>0.97368421052631582</v>
      </c>
      <c r="R12" s="82">
        <f t="shared" si="4"/>
        <v>5</v>
      </c>
      <c r="S12" s="106">
        <v>45717</v>
      </c>
    </row>
    <row r="13" spans="1:19" ht="19.5" thickBot="1" x14ac:dyDescent="0.35">
      <c r="A13" s="82">
        <v>6</v>
      </c>
      <c r="B13" s="127" t="s">
        <v>82</v>
      </c>
      <c r="C13" s="109" t="s">
        <v>72</v>
      </c>
      <c r="D13" s="110" t="s">
        <v>76</v>
      </c>
      <c r="E13" s="82" t="s">
        <v>79</v>
      </c>
      <c r="F13" s="110">
        <v>613</v>
      </c>
      <c r="G13" s="110">
        <v>613</v>
      </c>
      <c r="H13" s="111">
        <v>9</v>
      </c>
      <c r="I13" s="112">
        <v>613</v>
      </c>
      <c r="J13" s="110">
        <v>6</v>
      </c>
      <c r="K13" s="113">
        <v>484</v>
      </c>
      <c r="L13" s="114">
        <v>2</v>
      </c>
      <c r="M13" s="115">
        <f>+(L13*100%)/H13</f>
        <v>0.22222222222222221</v>
      </c>
      <c r="N13" s="110">
        <v>0</v>
      </c>
      <c r="O13" s="110">
        <v>3</v>
      </c>
      <c r="P13" s="110">
        <f>K13+L13-O13</f>
        <v>483</v>
      </c>
      <c r="Q13" s="115">
        <f t="shared" ref="Q13:Q27" si="5">+(P13*100%)/I13</f>
        <v>0.78792822185970635</v>
      </c>
      <c r="R13" s="110">
        <f t="shared" si="4"/>
        <v>130</v>
      </c>
      <c r="S13" s="106">
        <v>46327</v>
      </c>
    </row>
    <row r="14" spans="1:19" ht="19.5" thickTop="1" x14ac:dyDescent="0.3">
      <c r="A14" s="116">
        <v>7</v>
      </c>
      <c r="B14" s="128" t="s">
        <v>83</v>
      </c>
      <c r="C14" s="117" t="s">
        <v>84</v>
      </c>
      <c r="D14" s="118" t="s">
        <v>76</v>
      </c>
      <c r="E14" s="118" t="s">
        <v>85</v>
      </c>
      <c r="F14" s="119">
        <v>299</v>
      </c>
      <c r="G14" s="119">
        <v>299</v>
      </c>
      <c r="H14" s="120">
        <v>2</v>
      </c>
      <c r="I14" s="121">
        <v>299</v>
      </c>
      <c r="J14" s="119">
        <v>4</v>
      </c>
      <c r="K14" s="119">
        <v>290</v>
      </c>
      <c r="L14" s="122">
        <v>3</v>
      </c>
      <c r="M14" s="123">
        <f>+(L14*100%)/H14</f>
        <v>1.5</v>
      </c>
      <c r="N14" s="119">
        <v>0</v>
      </c>
      <c r="O14" s="119">
        <v>2</v>
      </c>
      <c r="P14" s="124">
        <f t="shared" si="3"/>
        <v>291</v>
      </c>
      <c r="Q14" s="125">
        <f t="shared" si="5"/>
        <v>0.97324414715719065</v>
      </c>
      <c r="R14" s="119">
        <f t="shared" si="4"/>
        <v>8</v>
      </c>
      <c r="S14" s="107">
        <v>45992</v>
      </c>
    </row>
    <row r="15" spans="1:19" ht="18.75" x14ac:dyDescent="0.3">
      <c r="A15" s="77">
        <v>8</v>
      </c>
      <c r="B15" s="75" t="s">
        <v>86</v>
      </c>
      <c r="C15" s="69" t="s">
        <v>84</v>
      </c>
      <c r="D15" s="71" t="s">
        <v>76</v>
      </c>
      <c r="E15" s="71" t="s">
        <v>85</v>
      </c>
      <c r="F15" s="74">
        <v>180</v>
      </c>
      <c r="G15" s="74">
        <v>180</v>
      </c>
      <c r="H15" s="72">
        <v>1</v>
      </c>
      <c r="I15" s="87">
        <v>180</v>
      </c>
      <c r="J15" s="74">
        <v>1</v>
      </c>
      <c r="K15" s="74">
        <v>177</v>
      </c>
      <c r="L15" s="88">
        <v>2</v>
      </c>
      <c r="M15" s="86">
        <f t="shared" ref="M15:M16" si="6">+(L15*100%)/H15</f>
        <v>2</v>
      </c>
      <c r="N15" s="74">
        <v>0</v>
      </c>
      <c r="O15" s="74">
        <v>2</v>
      </c>
      <c r="P15" s="71">
        <f t="shared" ref="P15:P27" si="7">+K15+L15-O15</f>
        <v>177</v>
      </c>
      <c r="Q15" s="89">
        <f t="shared" si="5"/>
        <v>0.98333333333333328</v>
      </c>
      <c r="R15" s="74">
        <f t="shared" si="4"/>
        <v>3</v>
      </c>
      <c r="S15" s="106">
        <v>45839</v>
      </c>
    </row>
    <row r="16" spans="1:19" ht="18.75" x14ac:dyDescent="0.3">
      <c r="A16" s="77">
        <v>9</v>
      </c>
      <c r="B16" s="75" t="s">
        <v>87</v>
      </c>
      <c r="C16" s="69"/>
      <c r="D16" s="71" t="s">
        <v>76</v>
      </c>
      <c r="E16" s="71" t="s">
        <v>85</v>
      </c>
      <c r="F16" s="74">
        <v>304</v>
      </c>
      <c r="G16" s="74">
        <v>304</v>
      </c>
      <c r="H16" s="72">
        <v>10</v>
      </c>
      <c r="I16" s="87">
        <v>304</v>
      </c>
      <c r="J16" s="74">
        <v>5</v>
      </c>
      <c r="K16" s="74">
        <v>302</v>
      </c>
      <c r="L16" s="88">
        <v>1</v>
      </c>
      <c r="M16" s="86">
        <f t="shared" si="6"/>
        <v>0.1</v>
      </c>
      <c r="N16" s="74">
        <v>0</v>
      </c>
      <c r="O16" s="74">
        <v>1</v>
      </c>
      <c r="P16" s="71">
        <f t="shared" si="7"/>
        <v>302</v>
      </c>
      <c r="Q16" s="89">
        <f t="shared" si="5"/>
        <v>0.99342105263157898</v>
      </c>
      <c r="R16" s="74">
        <f t="shared" si="4"/>
        <v>2</v>
      </c>
      <c r="S16" s="106">
        <v>46204</v>
      </c>
    </row>
    <row r="17" spans="1:20" s="59" customFormat="1" ht="18.75" x14ac:dyDescent="0.3">
      <c r="A17" s="77">
        <v>10</v>
      </c>
      <c r="B17" s="129" t="s">
        <v>88</v>
      </c>
      <c r="C17" s="130" t="s">
        <v>84</v>
      </c>
      <c r="D17" s="131" t="s">
        <v>76</v>
      </c>
      <c r="E17" s="131" t="s">
        <v>89</v>
      </c>
      <c r="F17" s="132">
        <v>180</v>
      </c>
      <c r="G17" s="132">
        <v>180</v>
      </c>
      <c r="H17" s="133">
        <v>1</v>
      </c>
      <c r="I17" s="103">
        <v>180</v>
      </c>
      <c r="J17" s="132">
        <v>0</v>
      </c>
      <c r="K17" s="132">
        <v>175</v>
      </c>
      <c r="L17" s="134">
        <v>0</v>
      </c>
      <c r="M17" s="135">
        <f>+(L17*100%)/H17</f>
        <v>0</v>
      </c>
      <c r="N17" s="132">
        <v>0</v>
      </c>
      <c r="O17" s="132">
        <v>0</v>
      </c>
      <c r="P17" s="136">
        <f>+K17+L17-O17</f>
        <v>175</v>
      </c>
      <c r="Q17" s="102">
        <f t="shared" si="5"/>
        <v>0.97222222222222221</v>
      </c>
      <c r="R17" s="132">
        <f t="shared" si="4"/>
        <v>5</v>
      </c>
      <c r="S17" s="137">
        <v>45261</v>
      </c>
    </row>
    <row r="18" spans="1:20" s="59" customFormat="1" ht="18.75" x14ac:dyDescent="0.3">
      <c r="A18" s="77">
        <v>11</v>
      </c>
      <c r="B18" s="129" t="s">
        <v>90</v>
      </c>
      <c r="C18" s="130" t="s">
        <v>84</v>
      </c>
      <c r="D18" s="97" t="s">
        <v>78</v>
      </c>
      <c r="E18" s="131" t="s">
        <v>91</v>
      </c>
      <c r="F18" s="132">
        <v>86</v>
      </c>
      <c r="G18" s="132">
        <v>86</v>
      </c>
      <c r="H18" s="133">
        <v>1</v>
      </c>
      <c r="I18" s="103">
        <v>86</v>
      </c>
      <c r="J18" s="132">
        <v>0</v>
      </c>
      <c r="K18" s="132">
        <v>81</v>
      </c>
      <c r="L18" s="134">
        <v>1</v>
      </c>
      <c r="M18" s="135">
        <f t="shared" ref="M18:M19" si="8">+(L18*100%)/H18</f>
        <v>1</v>
      </c>
      <c r="N18" s="132">
        <v>0</v>
      </c>
      <c r="O18" s="132">
        <v>0</v>
      </c>
      <c r="P18" s="136">
        <f t="shared" si="7"/>
        <v>82</v>
      </c>
      <c r="Q18" s="102">
        <f>+(P18*100%)/I18</f>
        <v>0.95348837209302328</v>
      </c>
      <c r="R18" s="132">
        <f t="shared" si="4"/>
        <v>4</v>
      </c>
      <c r="S18" s="137">
        <v>45627</v>
      </c>
    </row>
    <row r="19" spans="1:20" s="59" customFormat="1" ht="18.75" x14ac:dyDescent="0.3">
      <c r="A19" s="77">
        <v>12</v>
      </c>
      <c r="B19" s="75" t="s">
        <v>92</v>
      </c>
      <c r="C19" s="76" t="s">
        <v>84</v>
      </c>
      <c r="D19" s="97" t="s">
        <v>78</v>
      </c>
      <c r="E19" s="97" t="s">
        <v>93</v>
      </c>
      <c r="F19" s="80">
        <v>120</v>
      </c>
      <c r="G19" s="80">
        <v>120</v>
      </c>
      <c r="H19" s="78">
        <v>3</v>
      </c>
      <c r="I19" s="103">
        <v>118</v>
      </c>
      <c r="J19" s="80">
        <v>4</v>
      </c>
      <c r="K19" s="80">
        <v>103</v>
      </c>
      <c r="L19" s="101">
        <v>4</v>
      </c>
      <c r="M19" s="135">
        <f t="shared" si="8"/>
        <v>1.3333333333333333</v>
      </c>
      <c r="N19" s="77">
        <v>0</v>
      </c>
      <c r="O19" s="80">
        <v>0</v>
      </c>
      <c r="P19" s="77">
        <f t="shared" si="7"/>
        <v>107</v>
      </c>
      <c r="Q19" s="102">
        <f t="shared" si="5"/>
        <v>0.90677966101694918</v>
      </c>
      <c r="R19" s="80">
        <f t="shared" si="4"/>
        <v>13</v>
      </c>
      <c r="S19" s="137">
        <v>45839</v>
      </c>
    </row>
    <row r="20" spans="1:20" ht="18.75" x14ac:dyDescent="0.3">
      <c r="A20" s="77">
        <v>13</v>
      </c>
      <c r="B20" s="75" t="s">
        <v>94</v>
      </c>
      <c r="C20" s="70"/>
      <c r="D20" s="96" t="s">
        <v>78</v>
      </c>
      <c r="E20" s="96" t="s">
        <v>95</v>
      </c>
      <c r="F20" s="74">
        <v>130</v>
      </c>
      <c r="G20" s="74">
        <v>130</v>
      </c>
      <c r="H20" s="72">
        <v>2</v>
      </c>
      <c r="I20" s="87">
        <v>93</v>
      </c>
      <c r="J20" s="74">
        <v>9</v>
      </c>
      <c r="K20" s="74">
        <v>99</v>
      </c>
      <c r="L20" s="88">
        <v>9</v>
      </c>
      <c r="M20" s="86">
        <f t="shared" ref="M20:M22" si="9">+(L20*100%)/H20</f>
        <v>4.5</v>
      </c>
      <c r="N20" s="71"/>
      <c r="O20" s="74">
        <v>2</v>
      </c>
      <c r="P20" s="71">
        <f t="shared" ref="P20:P26" si="10">+K20+L20-O20</f>
        <v>106</v>
      </c>
      <c r="Q20" s="90">
        <f t="shared" ref="Q20:Q26" si="11">+(P20*100%)/I20</f>
        <v>1.1397849462365592</v>
      </c>
      <c r="R20" s="74">
        <f t="shared" ref="R20:R26" si="12">G20-P20</f>
        <v>24</v>
      </c>
      <c r="S20" s="106">
        <v>46357</v>
      </c>
      <c r="T20" s="138"/>
    </row>
    <row r="21" spans="1:20" ht="18.75" x14ac:dyDescent="0.3">
      <c r="A21" s="77">
        <v>14</v>
      </c>
      <c r="B21" s="75" t="s">
        <v>96</v>
      </c>
      <c r="C21" s="70"/>
      <c r="D21" s="96" t="s">
        <v>78</v>
      </c>
      <c r="E21" s="96" t="s">
        <v>95</v>
      </c>
      <c r="F21" s="74">
        <v>130</v>
      </c>
      <c r="G21" s="74">
        <v>130</v>
      </c>
      <c r="H21" s="72">
        <v>4</v>
      </c>
      <c r="I21" s="87">
        <v>30</v>
      </c>
      <c r="J21" s="74">
        <v>0</v>
      </c>
      <c r="K21" s="74">
        <v>26</v>
      </c>
      <c r="L21" s="88">
        <v>2</v>
      </c>
      <c r="M21" s="86">
        <f t="shared" si="9"/>
        <v>0.5</v>
      </c>
      <c r="N21" s="71"/>
      <c r="O21" s="74">
        <v>1</v>
      </c>
      <c r="P21" s="71">
        <f t="shared" si="10"/>
        <v>27</v>
      </c>
      <c r="Q21" s="90">
        <f t="shared" si="11"/>
        <v>0.9</v>
      </c>
      <c r="R21" s="74">
        <f t="shared" si="12"/>
        <v>103</v>
      </c>
      <c r="S21" s="106"/>
      <c r="T21" s="138"/>
    </row>
    <row r="22" spans="1:20" ht="18.75" x14ac:dyDescent="0.3">
      <c r="A22" s="77">
        <v>15</v>
      </c>
      <c r="B22" s="75" t="s">
        <v>32</v>
      </c>
      <c r="C22" s="70"/>
      <c r="D22" s="96" t="s">
        <v>78</v>
      </c>
      <c r="E22" s="96" t="s">
        <v>95</v>
      </c>
      <c r="F22" s="74">
        <v>156</v>
      </c>
      <c r="G22" s="74">
        <v>156</v>
      </c>
      <c r="H22" s="72">
        <v>6</v>
      </c>
      <c r="I22" s="87">
        <v>138</v>
      </c>
      <c r="J22" s="74">
        <v>5</v>
      </c>
      <c r="K22" s="74">
        <v>110</v>
      </c>
      <c r="L22" s="88">
        <v>1</v>
      </c>
      <c r="M22" s="86">
        <f t="shared" si="9"/>
        <v>0.16666666666666666</v>
      </c>
      <c r="N22" s="71"/>
      <c r="O22" s="74">
        <v>0</v>
      </c>
      <c r="P22" s="71">
        <f>+K22+L22-O22</f>
        <v>111</v>
      </c>
      <c r="Q22" s="90">
        <f t="shared" si="11"/>
        <v>0.80434782608695654</v>
      </c>
      <c r="R22" s="74">
        <f t="shared" si="12"/>
        <v>45</v>
      </c>
      <c r="S22" s="106">
        <v>46388</v>
      </c>
      <c r="T22" s="138"/>
    </row>
    <row r="23" spans="1:20" ht="18.75" x14ac:dyDescent="0.3">
      <c r="A23" s="77">
        <v>16</v>
      </c>
      <c r="B23" s="75" t="s">
        <v>33</v>
      </c>
      <c r="C23" s="70"/>
      <c r="D23" s="96" t="s">
        <v>78</v>
      </c>
      <c r="E23" s="96" t="s">
        <v>95</v>
      </c>
      <c r="F23" s="74">
        <v>156</v>
      </c>
      <c r="G23" s="74">
        <v>156</v>
      </c>
      <c r="H23" s="72">
        <v>6</v>
      </c>
      <c r="I23" s="87">
        <v>156</v>
      </c>
      <c r="J23" s="74">
        <v>6</v>
      </c>
      <c r="K23" s="74">
        <v>102</v>
      </c>
      <c r="L23" s="88">
        <v>4</v>
      </c>
      <c r="M23" s="86">
        <f>+(L23*100%)/H23</f>
        <v>0.66666666666666663</v>
      </c>
      <c r="N23" s="71"/>
      <c r="O23" s="74">
        <v>0</v>
      </c>
      <c r="P23" s="71">
        <f>+K23+L23-O23</f>
        <v>106</v>
      </c>
      <c r="Q23" s="90">
        <f t="shared" si="11"/>
        <v>0.67948717948717952</v>
      </c>
      <c r="R23" s="74">
        <f t="shared" si="12"/>
        <v>50</v>
      </c>
      <c r="S23" s="106"/>
      <c r="T23" s="138"/>
    </row>
    <row r="24" spans="1:20" ht="18.75" x14ac:dyDescent="0.3">
      <c r="A24" s="77">
        <v>17</v>
      </c>
      <c r="B24" s="75" t="s">
        <v>97</v>
      </c>
      <c r="C24" s="70"/>
      <c r="D24" s="97" t="s">
        <v>76</v>
      </c>
      <c r="E24" s="97" t="s">
        <v>98</v>
      </c>
      <c r="F24" s="80">
        <v>182</v>
      </c>
      <c r="G24" s="80">
        <v>182</v>
      </c>
      <c r="H24" s="72">
        <v>0</v>
      </c>
      <c r="I24" s="87">
        <v>182</v>
      </c>
      <c r="J24" s="74">
        <v>0</v>
      </c>
      <c r="K24" s="74">
        <v>182</v>
      </c>
      <c r="L24" s="88">
        <v>0</v>
      </c>
      <c r="M24" s="86" t="s">
        <v>99</v>
      </c>
      <c r="N24" s="71">
        <v>0</v>
      </c>
      <c r="O24" s="74">
        <v>0</v>
      </c>
      <c r="P24" s="71">
        <f>+K24+L24-O24</f>
        <v>182</v>
      </c>
      <c r="Q24" s="90">
        <f t="shared" ref="Q24" si="13">+(P24*100%)/I24</f>
        <v>1</v>
      </c>
      <c r="R24" s="74">
        <f t="shared" ref="R24" si="14">G24-P24</f>
        <v>0</v>
      </c>
      <c r="S24" s="106">
        <v>46296</v>
      </c>
    </row>
    <row r="25" spans="1:20" ht="18.75" x14ac:dyDescent="0.3">
      <c r="A25" s="77">
        <v>18</v>
      </c>
      <c r="B25" s="75" t="s">
        <v>100</v>
      </c>
      <c r="C25" s="70"/>
      <c r="D25" s="97" t="s">
        <v>76</v>
      </c>
      <c r="E25" s="97" t="s">
        <v>98</v>
      </c>
      <c r="F25" s="80">
        <v>182</v>
      </c>
      <c r="G25" s="80">
        <v>182</v>
      </c>
      <c r="H25" s="72">
        <v>0</v>
      </c>
      <c r="I25" s="87">
        <v>182</v>
      </c>
      <c r="J25" s="74">
        <v>0</v>
      </c>
      <c r="K25" s="74">
        <v>182</v>
      </c>
      <c r="L25" s="88">
        <v>0</v>
      </c>
      <c r="M25" s="86" t="s">
        <v>99</v>
      </c>
      <c r="N25" s="71">
        <v>0</v>
      </c>
      <c r="O25" s="74">
        <v>0</v>
      </c>
      <c r="P25" s="71">
        <f t="shared" si="10"/>
        <v>182</v>
      </c>
      <c r="Q25" s="90">
        <f t="shared" si="11"/>
        <v>1</v>
      </c>
      <c r="R25" s="74">
        <f t="shared" si="12"/>
        <v>0</v>
      </c>
      <c r="S25" s="106">
        <v>46113</v>
      </c>
    </row>
    <row r="26" spans="1:20" ht="18.75" x14ac:dyDescent="0.3">
      <c r="A26" s="77">
        <v>19</v>
      </c>
      <c r="B26" s="75" t="s">
        <v>101</v>
      </c>
      <c r="C26" s="76"/>
      <c r="D26" s="97" t="s">
        <v>76</v>
      </c>
      <c r="E26" s="97" t="s">
        <v>98</v>
      </c>
      <c r="F26" s="80">
        <v>182</v>
      </c>
      <c r="G26" s="80">
        <v>182</v>
      </c>
      <c r="H26" s="78">
        <v>0</v>
      </c>
      <c r="I26" s="103">
        <v>182</v>
      </c>
      <c r="J26" s="80">
        <v>0</v>
      </c>
      <c r="K26" s="74">
        <v>182</v>
      </c>
      <c r="L26" s="88">
        <v>0</v>
      </c>
      <c r="M26" s="86" t="s">
        <v>99</v>
      </c>
      <c r="N26" s="71">
        <v>0</v>
      </c>
      <c r="O26" s="74">
        <v>0</v>
      </c>
      <c r="P26" s="77">
        <f t="shared" si="10"/>
        <v>182</v>
      </c>
      <c r="Q26" s="102">
        <f t="shared" si="11"/>
        <v>1</v>
      </c>
      <c r="R26" s="80">
        <f t="shared" si="12"/>
        <v>0</v>
      </c>
      <c r="S26" s="106">
        <v>45931</v>
      </c>
    </row>
    <row r="27" spans="1:20" ht="18.75" x14ac:dyDescent="0.3">
      <c r="A27" s="77">
        <v>20</v>
      </c>
      <c r="B27" s="75" t="s">
        <v>102</v>
      </c>
      <c r="C27" s="76" t="s">
        <v>84</v>
      </c>
      <c r="D27" s="97" t="s">
        <v>76</v>
      </c>
      <c r="E27" s="97" t="s">
        <v>98</v>
      </c>
      <c r="F27" s="80">
        <v>184</v>
      </c>
      <c r="G27" s="80">
        <v>184</v>
      </c>
      <c r="H27" s="78">
        <v>0</v>
      </c>
      <c r="I27" s="103">
        <v>184</v>
      </c>
      <c r="J27" s="80">
        <v>0</v>
      </c>
      <c r="K27" s="80">
        <v>183</v>
      </c>
      <c r="L27" s="101">
        <v>1</v>
      </c>
      <c r="M27" s="86" t="s">
        <v>99</v>
      </c>
      <c r="N27" s="71">
        <v>0</v>
      </c>
      <c r="O27" s="74">
        <v>1</v>
      </c>
      <c r="P27" s="77">
        <f t="shared" si="7"/>
        <v>183</v>
      </c>
      <c r="Q27" s="102">
        <f t="shared" si="5"/>
        <v>0.99456521739130432</v>
      </c>
      <c r="R27" s="80">
        <f t="shared" si="4"/>
        <v>1</v>
      </c>
      <c r="S27" s="106">
        <v>45839</v>
      </c>
    </row>
    <row r="28" spans="1:20" ht="18.75" x14ac:dyDescent="0.3">
      <c r="A28" s="77">
        <v>21</v>
      </c>
      <c r="B28" s="75" t="s">
        <v>103</v>
      </c>
      <c r="C28" s="76" t="s">
        <v>84</v>
      </c>
      <c r="D28" s="97" t="s">
        <v>76</v>
      </c>
      <c r="E28" s="97" t="s">
        <v>104</v>
      </c>
      <c r="F28" s="80">
        <v>150</v>
      </c>
      <c r="G28" s="80">
        <v>150</v>
      </c>
      <c r="H28" s="78">
        <v>2</v>
      </c>
      <c r="I28" s="103">
        <v>150</v>
      </c>
      <c r="J28" s="80">
        <v>1</v>
      </c>
      <c r="K28" s="80">
        <v>143</v>
      </c>
      <c r="L28" s="101">
        <v>3</v>
      </c>
      <c r="M28" s="86">
        <f>+(L28*100%)/H28</f>
        <v>1.5</v>
      </c>
      <c r="N28" s="77">
        <v>0</v>
      </c>
      <c r="O28" s="80">
        <v>1</v>
      </c>
      <c r="P28" s="77">
        <f t="shared" ref="P28" si="15">+K28+L28-O28</f>
        <v>145</v>
      </c>
      <c r="Q28" s="102">
        <f t="shared" ref="Q28" si="16">+(P28*100%)/I28</f>
        <v>0.96666666666666667</v>
      </c>
      <c r="R28" s="80">
        <f t="shared" ref="R28" si="17">G28-P28</f>
        <v>5</v>
      </c>
      <c r="S28" s="106">
        <v>45931</v>
      </c>
    </row>
    <row r="29" spans="1:20" ht="18.75" x14ac:dyDescent="0.3">
      <c r="A29" s="63"/>
      <c r="B29" s="63"/>
      <c r="C29" s="63"/>
      <c r="D29" s="94"/>
      <c r="E29" s="94"/>
      <c r="F29" s="63"/>
      <c r="G29" s="63"/>
      <c r="H29" s="64"/>
      <c r="I29" s="63"/>
      <c r="J29" s="63"/>
      <c r="K29" s="63"/>
      <c r="L29" s="64"/>
      <c r="M29" s="64"/>
      <c r="N29" s="63"/>
      <c r="O29" s="63"/>
      <c r="P29" s="63"/>
      <c r="Q29" s="63"/>
      <c r="R29" s="63"/>
    </row>
    <row r="30" spans="1:20" s="18" customFormat="1" ht="17.25" customHeight="1" x14ac:dyDescent="0.3">
      <c r="A30" s="188" t="s">
        <v>105</v>
      </c>
      <c r="B30" s="189"/>
      <c r="C30" s="91"/>
      <c r="D30" s="91"/>
      <c r="E30" s="91"/>
      <c r="F30" s="92">
        <f t="shared" ref="F30:K30" si="18">SUM(F8:F28)</f>
        <v>4540</v>
      </c>
      <c r="G30" s="139">
        <f t="shared" si="18"/>
        <v>4540</v>
      </c>
      <c r="H30" s="93">
        <f t="shared" si="18"/>
        <v>63</v>
      </c>
      <c r="I30" s="93">
        <f t="shared" si="18"/>
        <v>4383</v>
      </c>
      <c r="J30" s="92">
        <f t="shared" si="18"/>
        <v>58</v>
      </c>
      <c r="K30" s="92">
        <f t="shared" si="18"/>
        <v>4025</v>
      </c>
      <c r="L30" s="92">
        <f>SUM(L8:L28)</f>
        <v>49</v>
      </c>
      <c r="M30" s="81">
        <f>+(L30*100%)/H30</f>
        <v>0.77777777777777779</v>
      </c>
      <c r="N30" s="92">
        <f>SUM(N8:N28)</f>
        <v>0</v>
      </c>
      <c r="O30" s="139">
        <f>SUM(O8:O28)</f>
        <v>22</v>
      </c>
      <c r="P30" s="139">
        <f>SUM(P8:P28)</f>
        <v>4052</v>
      </c>
      <c r="Q30" s="140">
        <f>+(P30*100%)/I30</f>
        <v>0.92448094912160617</v>
      </c>
      <c r="R30" s="92">
        <f>SUM(R8:R28)</f>
        <v>488</v>
      </c>
    </row>
    <row r="31" spans="1:20" x14ac:dyDescent="0.25">
      <c r="A31" s="22" t="s">
        <v>106</v>
      </c>
    </row>
    <row r="32" spans="1:20" x14ac:dyDescent="0.25">
      <c r="K32" s="62"/>
      <c r="L32" s="39"/>
    </row>
    <row r="33" spans="14:14" x14ac:dyDescent="0.25">
      <c r="N33" s="50"/>
    </row>
  </sheetData>
  <sortState xmlns:xlrd2="http://schemas.microsoft.com/office/spreadsheetml/2017/richdata2" ref="B17:R19">
    <sortCondition descending="1" ref="L17:L19"/>
  </sortState>
  <mergeCells count="14">
    <mergeCell ref="S6:S7"/>
    <mergeCell ref="A30:B30"/>
    <mergeCell ref="L6:R6"/>
    <mergeCell ref="C6:C7"/>
    <mergeCell ref="A3:B3"/>
    <mergeCell ref="A4:B4"/>
    <mergeCell ref="A6:B7"/>
    <mergeCell ref="E6:E7"/>
    <mergeCell ref="F6:F7"/>
    <mergeCell ref="G6:G7"/>
    <mergeCell ref="J6:K6"/>
    <mergeCell ref="H6:I6"/>
    <mergeCell ref="D6:D7"/>
    <mergeCell ref="Q3:R3"/>
  </mergeCells>
  <phoneticPr fontId="13" type="noConversion"/>
  <printOptions horizontalCentered="1"/>
  <pageMargins left="0.43307086614173229" right="0.31496062992125984" top="0.19685039370078741" bottom="0.35433070866141736" header="0.19685039370078741" footer="0.31496062992125984"/>
  <pageSetup scale="72" orientation="landscape" r:id="rId1"/>
  <ignoredErrors>
    <ignoredError sqref="Q30 M30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1"/>
  <sheetViews>
    <sheetView zoomScale="85" zoomScaleNormal="85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P71" sqref="P71"/>
    </sheetView>
  </sheetViews>
  <sheetFormatPr baseColWidth="10" defaultColWidth="11" defaultRowHeight="15.75" x14ac:dyDescent="0.25"/>
  <cols>
    <col min="1" max="1" width="34.75" bestFit="1" customWidth="1"/>
    <col min="2" max="2" width="6.25" bestFit="1" customWidth="1"/>
    <col min="3" max="3" width="5.875" bestFit="1" customWidth="1"/>
    <col min="4" max="4" width="6.5" bestFit="1" customWidth="1"/>
    <col min="5" max="5" width="6" bestFit="1" customWidth="1"/>
    <col min="6" max="6" width="6.75" bestFit="1" customWidth="1"/>
    <col min="7" max="7" width="5.875" bestFit="1" customWidth="1"/>
    <col min="8" max="8" width="6.5" bestFit="1" customWidth="1"/>
    <col min="9" max="9" width="6.25" bestFit="1" customWidth="1"/>
    <col min="10" max="10" width="6.75" bestFit="1" customWidth="1"/>
    <col min="11" max="11" width="5.875" bestFit="1" customWidth="1"/>
    <col min="12" max="12" width="6.375" bestFit="1" customWidth="1"/>
    <col min="13" max="13" width="6.25" bestFit="1" customWidth="1"/>
    <col min="14" max="14" width="6.75" bestFit="1" customWidth="1"/>
    <col min="15" max="15" width="5.875" bestFit="1" customWidth="1"/>
    <col min="16" max="16" width="6.5" bestFit="1" customWidth="1"/>
    <col min="17" max="17" width="6" bestFit="1" customWidth="1"/>
    <col min="18" max="18" width="6.75" bestFit="1" customWidth="1"/>
    <col min="19" max="19" width="5.875" bestFit="1" customWidth="1"/>
    <col min="20" max="20" width="6.5" bestFit="1" customWidth="1"/>
    <col min="21" max="21" width="6.25" bestFit="1" customWidth="1"/>
    <col min="22" max="22" width="6.75" bestFit="1" customWidth="1"/>
    <col min="23" max="23" width="5.875" bestFit="1" customWidth="1"/>
    <col min="24" max="24" width="6.375" bestFit="1" customWidth="1"/>
    <col min="25" max="25" width="6.25" bestFit="1" customWidth="1"/>
    <col min="26" max="26" width="6.75" bestFit="1" customWidth="1"/>
    <col min="27" max="27" width="5.875" bestFit="1" customWidth="1"/>
    <col min="28" max="28" width="6.5" bestFit="1" customWidth="1"/>
    <col min="29" max="29" width="6" bestFit="1" customWidth="1"/>
    <col min="30" max="30" width="6.75" bestFit="1" customWidth="1"/>
    <col min="31" max="31" width="5.875" bestFit="1" customWidth="1"/>
    <col min="32" max="32" width="6.5" bestFit="1" customWidth="1"/>
    <col min="33" max="33" width="6.25" bestFit="1" customWidth="1"/>
    <col min="34" max="34" width="6.75" bestFit="1" customWidth="1"/>
    <col min="35" max="35" width="5.875" bestFit="1" customWidth="1"/>
    <col min="36" max="36" width="6.375" bestFit="1" customWidth="1"/>
    <col min="37" max="38" width="6.25" bestFit="1" customWidth="1"/>
    <col min="39" max="39" width="5.875" bestFit="1" customWidth="1"/>
    <col min="40" max="40" width="6.5" bestFit="1" customWidth="1"/>
    <col min="41" max="41" width="6" bestFit="1" customWidth="1"/>
    <col min="42" max="42" width="6.75" bestFit="1" customWidth="1"/>
    <col min="43" max="43" width="5.875" bestFit="1" customWidth="1"/>
    <col min="44" max="44" width="6.5" bestFit="1" customWidth="1"/>
    <col min="45" max="45" width="6.25" bestFit="1" customWidth="1"/>
    <col min="46" max="46" width="6.75" bestFit="1" customWidth="1"/>
    <col min="47" max="47" width="5.875" bestFit="1" customWidth="1"/>
    <col min="48" max="48" width="6.375" bestFit="1" customWidth="1"/>
    <col min="49" max="50" width="6.25" bestFit="1" customWidth="1"/>
    <col min="51" max="51" width="5.875" bestFit="1" customWidth="1"/>
    <col min="52" max="52" width="6.5" bestFit="1" customWidth="1"/>
    <col min="53" max="53" width="6" bestFit="1" customWidth="1"/>
    <col min="54" max="54" width="6.75" bestFit="1" customWidth="1"/>
    <col min="55" max="55" width="5.875" bestFit="1" customWidth="1"/>
    <col min="56" max="56" width="5.25" bestFit="1" customWidth="1"/>
    <col min="57" max="57" width="6.25" bestFit="1" customWidth="1"/>
    <col min="58" max="58" width="6.125" bestFit="1" customWidth="1"/>
    <col min="59" max="59" width="5.875" bestFit="1" customWidth="1"/>
    <col min="60" max="60" width="6.375" bestFit="1" customWidth="1"/>
    <col min="61" max="61" width="5.625" bestFit="1" customWidth="1"/>
    <col min="62" max="62" width="6.25" bestFit="1" customWidth="1"/>
    <col min="63" max="63" width="5.875" bestFit="1" customWidth="1"/>
    <col min="64" max="64" width="6.5" bestFit="1" customWidth="1"/>
    <col min="65" max="65" width="6" bestFit="1" customWidth="1"/>
    <col min="66" max="66" width="6.75" bestFit="1" customWidth="1"/>
    <col min="67" max="67" width="5.875" bestFit="1" customWidth="1"/>
    <col min="68" max="68" width="5.25" bestFit="1" customWidth="1"/>
    <col min="69" max="69" width="6.25" bestFit="1" customWidth="1"/>
    <col min="70" max="70" width="6.125" bestFit="1" customWidth="1"/>
    <col min="71" max="71" width="5.875" bestFit="1" customWidth="1"/>
    <col min="72" max="72" width="6.375" bestFit="1" customWidth="1"/>
    <col min="73" max="73" width="5.625" bestFit="1" customWidth="1"/>
    <col min="74" max="74" width="6.25" bestFit="1" customWidth="1"/>
    <col min="75" max="75" width="5.875" bestFit="1" customWidth="1"/>
    <col min="76" max="76" width="6.125" bestFit="1" customWidth="1"/>
    <col min="77" max="77" width="5.625" bestFit="1" customWidth="1"/>
    <col min="78" max="78" width="6.25" bestFit="1" customWidth="1"/>
    <col min="79" max="79" width="5.625" bestFit="1" customWidth="1"/>
  </cols>
  <sheetData>
    <row r="1" spans="1:79" x14ac:dyDescent="0.25">
      <c r="A1" s="45" t="s">
        <v>107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</row>
    <row r="2" spans="1:79" x14ac:dyDescent="0.25">
      <c r="A2" s="206"/>
      <c r="B2" s="206"/>
      <c r="C2" s="206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</row>
    <row r="4" spans="1:79" x14ac:dyDescent="0.25">
      <c r="A4" s="44"/>
      <c r="B4" s="141">
        <v>43466</v>
      </c>
      <c r="C4" s="141">
        <v>43497</v>
      </c>
      <c r="D4" s="141">
        <v>43525</v>
      </c>
      <c r="E4" s="141">
        <v>43556</v>
      </c>
      <c r="F4" s="141">
        <v>43586</v>
      </c>
      <c r="G4" s="141">
        <v>43617</v>
      </c>
      <c r="H4" s="141">
        <v>43647</v>
      </c>
      <c r="I4" s="141">
        <v>43678</v>
      </c>
      <c r="J4" s="141">
        <v>43709</v>
      </c>
      <c r="K4" s="141">
        <v>43739</v>
      </c>
      <c r="L4" s="141">
        <v>43770</v>
      </c>
      <c r="M4" s="141">
        <v>43800</v>
      </c>
      <c r="N4" s="142">
        <v>43831</v>
      </c>
      <c r="O4" s="142">
        <v>43862</v>
      </c>
      <c r="P4" s="142">
        <v>43891</v>
      </c>
      <c r="Q4" s="142">
        <v>43922</v>
      </c>
      <c r="R4" s="142">
        <v>43952</v>
      </c>
      <c r="S4" s="142">
        <v>43983</v>
      </c>
      <c r="T4" s="142">
        <v>44013</v>
      </c>
      <c r="U4" s="142">
        <v>44044</v>
      </c>
      <c r="V4" s="142">
        <v>44075</v>
      </c>
      <c r="W4" s="142">
        <v>44105</v>
      </c>
      <c r="X4" s="142">
        <v>44136</v>
      </c>
      <c r="Y4" s="142">
        <v>44166</v>
      </c>
      <c r="Z4" s="143">
        <v>44197</v>
      </c>
      <c r="AA4" s="143">
        <v>44228</v>
      </c>
      <c r="AB4" s="143">
        <v>44256</v>
      </c>
      <c r="AC4" s="143">
        <v>44287</v>
      </c>
      <c r="AD4" s="143">
        <v>44317</v>
      </c>
      <c r="AE4" s="143">
        <v>44348</v>
      </c>
      <c r="AF4" s="143">
        <v>44378</v>
      </c>
      <c r="AG4" s="143">
        <v>44409</v>
      </c>
      <c r="AH4" s="143">
        <v>44440</v>
      </c>
      <c r="AI4" s="143">
        <v>44470</v>
      </c>
      <c r="AJ4" s="143">
        <v>44501</v>
      </c>
      <c r="AK4" s="143">
        <v>44531</v>
      </c>
      <c r="AL4" s="144">
        <v>44562</v>
      </c>
      <c r="AM4" s="144">
        <v>44593</v>
      </c>
      <c r="AN4" s="144">
        <v>44621</v>
      </c>
      <c r="AO4" s="144">
        <v>44652</v>
      </c>
      <c r="AP4" s="144">
        <v>44682</v>
      </c>
      <c r="AQ4" s="144">
        <v>44713</v>
      </c>
      <c r="AR4" s="144">
        <v>44743</v>
      </c>
      <c r="AS4" s="144">
        <v>44774</v>
      </c>
      <c r="AT4" s="144">
        <v>44805</v>
      </c>
      <c r="AU4" s="144">
        <v>44835</v>
      </c>
      <c r="AV4" s="144">
        <v>44866</v>
      </c>
      <c r="AW4" s="144">
        <v>44896</v>
      </c>
      <c r="AX4" s="145">
        <v>44927</v>
      </c>
      <c r="AY4" s="145">
        <v>44958</v>
      </c>
      <c r="AZ4" s="145">
        <v>44986</v>
      </c>
      <c r="BA4" s="145">
        <v>45017</v>
      </c>
      <c r="BB4" s="145">
        <v>45047</v>
      </c>
      <c r="BC4" s="145">
        <v>45078</v>
      </c>
      <c r="BD4" s="145">
        <v>45108</v>
      </c>
      <c r="BE4" s="145">
        <v>45139</v>
      </c>
      <c r="BF4" s="145">
        <v>45170</v>
      </c>
      <c r="BG4" s="145">
        <v>45200</v>
      </c>
      <c r="BH4" s="145">
        <v>45231</v>
      </c>
      <c r="BI4" s="145">
        <v>45261</v>
      </c>
      <c r="BJ4" s="146">
        <v>45292</v>
      </c>
      <c r="BK4" s="146">
        <v>45323</v>
      </c>
      <c r="BL4" s="146">
        <v>45352</v>
      </c>
      <c r="BM4" s="146">
        <v>45383</v>
      </c>
      <c r="BN4" s="146">
        <v>45413</v>
      </c>
      <c r="BO4" s="146">
        <v>45444</v>
      </c>
      <c r="BP4" s="146">
        <v>45474</v>
      </c>
      <c r="BQ4" s="146">
        <v>45505</v>
      </c>
      <c r="BR4" s="146">
        <v>45536</v>
      </c>
      <c r="BS4" s="146">
        <v>45566</v>
      </c>
      <c r="BT4" s="146">
        <v>45597</v>
      </c>
      <c r="BU4" s="146">
        <v>45627</v>
      </c>
      <c r="BV4" s="147">
        <v>45658</v>
      </c>
      <c r="BW4" s="147">
        <v>45689</v>
      </c>
      <c r="BX4" s="147">
        <v>45717</v>
      </c>
      <c r="BY4" s="147">
        <v>45748</v>
      </c>
      <c r="BZ4" s="147">
        <v>45778</v>
      </c>
      <c r="CA4" s="147">
        <v>45809</v>
      </c>
    </row>
    <row r="5" spans="1:79" x14ac:dyDescent="0.25">
      <c r="A5" s="47" t="s">
        <v>2</v>
      </c>
      <c r="B5" s="48">
        <v>59</v>
      </c>
      <c r="C5" s="48">
        <v>58</v>
      </c>
      <c r="D5" s="48">
        <v>66</v>
      </c>
      <c r="E5" s="48">
        <v>65</v>
      </c>
      <c r="F5" s="48">
        <v>56</v>
      </c>
      <c r="G5" s="48">
        <v>71</v>
      </c>
      <c r="H5" s="48">
        <v>82</v>
      </c>
      <c r="I5" s="48">
        <v>67</v>
      </c>
      <c r="J5" s="48">
        <v>109</v>
      </c>
      <c r="K5" s="48">
        <v>169</v>
      </c>
      <c r="L5" s="48">
        <v>210</v>
      </c>
      <c r="M5" s="48">
        <v>77</v>
      </c>
      <c r="N5" s="48">
        <v>110</v>
      </c>
      <c r="O5" s="48">
        <v>135</v>
      </c>
      <c r="P5" s="48">
        <v>82</v>
      </c>
      <c r="Q5" s="48">
        <v>32</v>
      </c>
      <c r="R5" s="48">
        <v>41</v>
      </c>
      <c r="S5" s="48">
        <v>88</v>
      </c>
      <c r="T5" s="48">
        <v>120</v>
      </c>
      <c r="U5" s="48">
        <v>81</v>
      </c>
      <c r="V5" s="48">
        <v>92</v>
      </c>
      <c r="W5" s="48">
        <v>124</v>
      </c>
      <c r="X5" s="48">
        <v>106</v>
      </c>
      <c r="Y5" s="48">
        <v>89</v>
      </c>
      <c r="Z5" s="48">
        <v>124</v>
      </c>
      <c r="AA5" s="48">
        <v>67</v>
      </c>
      <c r="AB5" s="51">
        <v>88</v>
      </c>
      <c r="AC5" s="51">
        <f>+Resumen!AW279</f>
        <v>83</v>
      </c>
      <c r="AD5" s="51">
        <f>+Resumen!AX279</f>
        <v>38</v>
      </c>
      <c r="AE5" s="51">
        <f>+Resumen!AY279</f>
        <v>61</v>
      </c>
      <c r="AF5" s="51">
        <f>+Resumen!AZ279</f>
        <v>62</v>
      </c>
      <c r="AG5" s="51">
        <f>+Resumen!BA279</f>
        <v>65</v>
      </c>
      <c r="AH5" s="51">
        <f>+Resumen!BB279</f>
        <v>182</v>
      </c>
      <c r="AI5" s="51">
        <f>+Resumen!BC279</f>
        <v>276</v>
      </c>
      <c r="AJ5" s="51">
        <f>+Resumen!BD279</f>
        <v>202</v>
      </c>
      <c r="AK5" s="51">
        <f>+Resumen!BE279</f>
        <v>188</v>
      </c>
      <c r="AL5" s="51">
        <f>+Resumen!BF279</f>
        <v>147</v>
      </c>
      <c r="AM5" s="51">
        <f>+Resumen!BG279</f>
        <v>152</v>
      </c>
      <c r="AN5" s="51">
        <f>+Resumen!BH279</f>
        <v>103</v>
      </c>
      <c r="AO5" s="51">
        <f>+Resumen!BI279</f>
        <v>75</v>
      </c>
      <c r="AP5" s="51">
        <f>+Resumen!BJ279</f>
        <v>85</v>
      </c>
      <c r="AQ5" s="51">
        <f>+Resumen!BK279</f>
        <v>120</v>
      </c>
      <c r="AR5" s="51">
        <f>+Resumen!BL279</f>
        <v>85</v>
      </c>
      <c r="AS5" s="51">
        <f>+Resumen!BM279</f>
        <v>62</v>
      </c>
      <c r="AT5" s="51">
        <f>+Resumen!BN279</f>
        <v>230</v>
      </c>
      <c r="AU5" s="51">
        <f>+Resumen!BO279</f>
        <v>247</v>
      </c>
      <c r="AV5" s="51">
        <f>+Resumen!BP279</f>
        <v>112</v>
      </c>
      <c r="AW5" s="51">
        <f>+Resumen!BQ279</f>
        <v>100</v>
      </c>
      <c r="AX5" s="51">
        <f>+Resumen!BR279</f>
        <v>75</v>
      </c>
      <c r="AY5" s="51">
        <f>+Resumen!BS279</f>
        <v>84</v>
      </c>
      <c r="AZ5" s="51">
        <f>+Resumen!BT279</f>
        <v>78</v>
      </c>
      <c r="BA5" s="51">
        <f>+Resumen!BU279</f>
        <v>81</v>
      </c>
      <c r="BB5" s="51">
        <f>+Resumen!BV279</f>
        <v>110</v>
      </c>
      <c r="BC5" s="51">
        <f>+Resumen!BW279</f>
        <v>87</v>
      </c>
      <c r="BD5" s="51">
        <f>+Resumen!BX279</f>
        <v>107</v>
      </c>
      <c r="BE5" s="51">
        <f>+Resumen!BY279</f>
        <v>90</v>
      </c>
      <c r="BF5" s="51">
        <f>+Resumen!BZ279</f>
        <v>112</v>
      </c>
      <c r="BG5" s="51">
        <f>+Resumen!CA279</f>
        <v>113</v>
      </c>
      <c r="BH5" s="51">
        <f>+Resumen!CB279</f>
        <v>137</v>
      </c>
      <c r="BI5" s="51">
        <f>+Resumen!CC279</f>
        <v>69</v>
      </c>
      <c r="BJ5" s="51">
        <f>+Resumen!CD279</f>
        <v>88</v>
      </c>
      <c r="BK5" s="51">
        <f>+Resumen!CE279</f>
        <v>82</v>
      </c>
      <c r="BL5" s="51">
        <f>+Resumen!CF279</f>
        <v>77</v>
      </c>
      <c r="BM5" s="51">
        <f>+Resumen!CG279</f>
        <v>81</v>
      </c>
      <c r="BN5" s="51">
        <f>+Resumen!CH279</f>
        <v>56</v>
      </c>
      <c r="BO5" s="51">
        <f>+Resumen!CI279</f>
        <v>86</v>
      </c>
      <c r="BP5" s="51">
        <f>+Resumen!CJ279</f>
        <v>71</v>
      </c>
      <c r="BQ5" s="51">
        <f>+Resumen!CK279</f>
        <v>68</v>
      </c>
      <c r="BR5" s="51">
        <f>+Resumen!CL279</f>
        <v>44</v>
      </c>
      <c r="BS5" s="51">
        <f>+Resumen!CM279</f>
        <v>65</v>
      </c>
      <c r="BT5" s="51">
        <f>+Resumen!CN279</f>
        <v>58</v>
      </c>
      <c r="BU5" s="51">
        <f>+Resumen!CO279</f>
        <v>55</v>
      </c>
      <c r="BV5" s="51">
        <f>+Resumen!CP279</f>
        <v>53</v>
      </c>
      <c r="BW5" s="51">
        <f>+Resumen!CQ279</f>
        <v>53</v>
      </c>
      <c r="BX5" s="51">
        <f>+Resumen!CR279</f>
        <v>71</v>
      </c>
      <c r="BY5" s="51">
        <f>+Resumen!CS279</f>
        <v>52</v>
      </c>
      <c r="BZ5" s="51">
        <f>+Resumen!CT279</f>
        <v>58</v>
      </c>
      <c r="CA5" s="51">
        <f>+Resumen!CU279</f>
        <v>49</v>
      </c>
    </row>
    <row r="6" spans="1:79" x14ac:dyDescent="0.25">
      <c r="A6" s="47" t="s">
        <v>53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>
        <v>25</v>
      </c>
      <c r="O6" s="48">
        <v>31</v>
      </c>
      <c r="P6" s="48">
        <v>26</v>
      </c>
      <c r="Q6" s="48">
        <v>29</v>
      </c>
      <c r="R6" s="48">
        <v>18</v>
      </c>
      <c r="S6" s="48">
        <v>59</v>
      </c>
      <c r="T6" s="48">
        <v>15</v>
      </c>
      <c r="U6" s="48">
        <v>26</v>
      </c>
      <c r="V6" s="48">
        <v>26</v>
      </c>
      <c r="W6" s="48">
        <v>28</v>
      </c>
      <c r="X6" s="48">
        <v>34</v>
      </c>
      <c r="Y6" s="48">
        <v>24</v>
      </c>
      <c r="Z6" s="48">
        <v>37</v>
      </c>
      <c r="AA6" s="48">
        <v>33</v>
      </c>
      <c r="AB6" s="51">
        <v>28</v>
      </c>
      <c r="AC6" s="51">
        <v>4</v>
      </c>
      <c r="AD6" s="51">
        <v>6</v>
      </c>
      <c r="AE6" s="51">
        <v>2</v>
      </c>
      <c r="AF6" s="51">
        <v>2</v>
      </c>
      <c r="AG6" s="51">
        <v>3</v>
      </c>
      <c r="AH6" s="51">
        <v>99</v>
      </c>
      <c r="AI6" s="51">
        <v>8</v>
      </c>
      <c r="AJ6" s="51">
        <v>18</v>
      </c>
      <c r="AK6" s="51">
        <v>9</v>
      </c>
      <c r="AL6" s="51">
        <v>24</v>
      </c>
      <c r="AM6" s="51">
        <v>38</v>
      </c>
      <c r="AN6" s="51">
        <v>15</v>
      </c>
      <c r="AO6" s="51">
        <v>13</v>
      </c>
      <c r="AP6" s="51">
        <v>12</v>
      </c>
      <c r="AQ6" s="51">
        <v>2</v>
      </c>
      <c r="AR6" s="51">
        <v>10</v>
      </c>
      <c r="AS6" s="51">
        <v>18</v>
      </c>
      <c r="AT6" s="51">
        <v>12</v>
      </c>
      <c r="AU6" s="51">
        <v>7</v>
      </c>
      <c r="AV6" s="104">
        <v>10</v>
      </c>
      <c r="AW6" s="104">
        <v>6</v>
      </c>
      <c r="AX6" s="104">
        <v>4</v>
      </c>
      <c r="AY6" s="104">
        <v>3</v>
      </c>
      <c r="AZ6" s="104">
        <v>16</v>
      </c>
      <c r="BA6" s="104">
        <v>12</v>
      </c>
      <c r="BB6" s="104">
        <v>25</v>
      </c>
      <c r="BC6" s="104">
        <v>22</v>
      </c>
      <c r="BD6" s="104">
        <v>34</v>
      </c>
      <c r="BE6" s="104">
        <v>12</v>
      </c>
      <c r="BF6" s="104">
        <v>23</v>
      </c>
      <c r="BG6" s="104">
        <v>25</v>
      </c>
      <c r="BH6" s="104"/>
      <c r="BI6" s="104">
        <v>19</v>
      </c>
      <c r="BJ6" s="104"/>
      <c r="BK6" s="104">
        <v>6</v>
      </c>
      <c r="BL6" s="104">
        <v>28</v>
      </c>
      <c r="BM6" s="104">
        <v>7</v>
      </c>
      <c r="BN6" s="104">
        <v>8</v>
      </c>
      <c r="BO6" s="104">
        <v>9</v>
      </c>
      <c r="BP6" s="104">
        <v>10</v>
      </c>
      <c r="BQ6" s="104">
        <v>13</v>
      </c>
      <c r="BR6" s="104">
        <v>7</v>
      </c>
      <c r="BS6" s="104">
        <v>0</v>
      </c>
      <c r="BT6" s="104">
        <v>0</v>
      </c>
      <c r="BU6" s="104">
        <v>0</v>
      </c>
      <c r="BV6" s="104">
        <f>+'JUNIO 2025'!N30</f>
        <v>0</v>
      </c>
      <c r="BW6" s="104">
        <v>0</v>
      </c>
    </row>
    <row r="7" spans="1:79" x14ac:dyDescent="0.25">
      <c r="A7" s="47" t="s">
        <v>54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>
        <v>13</v>
      </c>
      <c r="O7" s="48">
        <v>2</v>
      </c>
      <c r="P7" s="48">
        <v>14</v>
      </c>
      <c r="Q7" s="48">
        <v>4</v>
      </c>
      <c r="R7" s="48">
        <v>18</v>
      </c>
      <c r="S7" s="48">
        <v>30</v>
      </c>
      <c r="T7" s="48">
        <v>26</v>
      </c>
      <c r="U7" s="48">
        <v>21</v>
      </c>
      <c r="V7" s="48">
        <v>40</v>
      </c>
      <c r="W7" s="48">
        <v>30</v>
      </c>
      <c r="X7" s="48">
        <v>24</v>
      </c>
      <c r="Y7" s="48">
        <v>17</v>
      </c>
      <c r="Z7" s="48">
        <v>11</v>
      </c>
      <c r="AA7" s="48">
        <v>9</v>
      </c>
      <c r="AB7" s="51">
        <v>20</v>
      </c>
      <c r="AC7" s="51">
        <f>+Resumen!AW283</f>
        <v>13</v>
      </c>
      <c r="AD7" s="51">
        <f>+Resumen!AX283</f>
        <v>9</v>
      </c>
      <c r="AE7" s="51">
        <f>+Resumen!AY283</f>
        <v>14</v>
      </c>
      <c r="AF7" s="51">
        <f>+Resumen!AZ283</f>
        <v>14</v>
      </c>
      <c r="AG7" s="51">
        <f>+Resumen!BA283</f>
        <v>17</v>
      </c>
      <c r="AH7" s="51">
        <f>+Resumen!BB283</f>
        <v>26</v>
      </c>
      <c r="AI7" s="51">
        <f>+Resumen!BC283</f>
        <v>10</v>
      </c>
      <c r="AJ7" s="51">
        <f>+Resumen!BD283</f>
        <v>22</v>
      </c>
      <c r="AK7" s="51">
        <f>+Resumen!BE283</f>
        <v>24</v>
      </c>
      <c r="AL7" s="51">
        <f>+Resumen!BF283</f>
        <v>24</v>
      </c>
      <c r="AM7" s="51">
        <f>+Resumen!BG283</f>
        <v>23</v>
      </c>
      <c r="AN7" s="51">
        <f>+Resumen!BH283</f>
        <v>38</v>
      </c>
      <c r="AO7" s="51">
        <f>+Resumen!BI283</f>
        <v>22</v>
      </c>
      <c r="AP7" s="51">
        <f>+Resumen!BJ283</f>
        <v>15</v>
      </c>
      <c r="AQ7" s="51">
        <f>+Resumen!BK283</f>
        <v>22</v>
      </c>
      <c r="AR7" s="51">
        <f>+Resumen!BL283</f>
        <v>27</v>
      </c>
      <c r="AS7" s="51">
        <f>+Resumen!BM283</f>
        <v>20</v>
      </c>
      <c r="AT7" s="51">
        <f>+Resumen!BN283</f>
        <v>29</v>
      </c>
      <c r="AU7" s="51">
        <f>+Resumen!BO283</f>
        <v>35</v>
      </c>
      <c r="AV7" s="51">
        <f>+Resumen!BP283</f>
        <v>46</v>
      </c>
      <c r="AW7" s="51">
        <f>+Resumen!BQ283</f>
        <v>48</v>
      </c>
      <c r="AX7" s="51">
        <f>+Resumen!BR283</f>
        <v>39</v>
      </c>
      <c r="AY7" s="51">
        <f>+Resumen!BS283</f>
        <v>30</v>
      </c>
      <c r="AZ7" s="51">
        <f>+Resumen!BT283</f>
        <v>40</v>
      </c>
      <c r="BA7" s="51">
        <f>+Resumen!BU283</f>
        <v>80</v>
      </c>
      <c r="BB7" s="51">
        <f>+Resumen!BV283</f>
        <v>47</v>
      </c>
      <c r="BC7" s="51">
        <f>+Resumen!BW283</f>
        <v>30</v>
      </c>
      <c r="BD7" s="51">
        <f>+Resumen!BX283</f>
        <v>45</v>
      </c>
      <c r="BE7" s="51">
        <f>+Resumen!BY283</f>
        <v>35</v>
      </c>
      <c r="BF7" s="51">
        <f>+Resumen!BZ283</f>
        <v>29</v>
      </c>
      <c r="BG7" s="51">
        <f>+Resumen!CA283</f>
        <v>34</v>
      </c>
      <c r="BH7" s="51">
        <f>+Resumen!CB283</f>
        <v>13</v>
      </c>
      <c r="BI7" s="51">
        <f>+Resumen!CC283</f>
        <v>33</v>
      </c>
      <c r="BJ7" s="51">
        <f>+Resumen!CD283</f>
        <v>21</v>
      </c>
      <c r="BK7" s="51">
        <f>+Resumen!CE283</f>
        <v>21</v>
      </c>
      <c r="BL7" s="51">
        <f>+Resumen!CF283</f>
        <v>19</v>
      </c>
      <c r="BM7" s="51">
        <f>+Resumen!CG283</f>
        <v>26</v>
      </c>
      <c r="BN7" s="51">
        <f>+Resumen!CH283</f>
        <v>26</v>
      </c>
      <c r="BO7" s="51">
        <f>+Resumen!CI283</f>
        <v>17</v>
      </c>
      <c r="BP7" s="51">
        <f>+Resumen!CJ283</f>
        <v>21</v>
      </c>
      <c r="BQ7" s="51">
        <f>+Resumen!CK283</f>
        <v>23</v>
      </c>
      <c r="BR7" s="51">
        <f>+Resumen!CL283</f>
        <v>8</v>
      </c>
      <c r="BS7" s="51">
        <f>+Resumen!CM283</f>
        <v>21</v>
      </c>
      <c r="BT7" s="51">
        <f>+Resumen!CN283</f>
        <v>16</v>
      </c>
      <c r="BU7" s="51">
        <f>+Resumen!CO283</f>
        <v>24</v>
      </c>
      <c r="BV7" s="51">
        <f>+Resumen!CP283</f>
        <v>19</v>
      </c>
      <c r="BW7" s="51">
        <f>+Resumen!CQ283</f>
        <v>18</v>
      </c>
      <c r="BX7" s="51">
        <f>+Resumen!CR283</f>
        <v>19</v>
      </c>
      <c r="BY7" s="51">
        <f>+Resumen!CS283</f>
        <v>20</v>
      </c>
      <c r="BZ7" s="51">
        <f>+Resumen!CT283</f>
        <v>15</v>
      </c>
      <c r="CA7" s="51">
        <f>+Resumen!CU283</f>
        <v>22</v>
      </c>
    </row>
    <row r="8" spans="1:79" x14ac:dyDescent="0.25">
      <c r="A8" s="108"/>
      <c r="B8" s="46">
        <v>43466</v>
      </c>
      <c r="C8" s="46">
        <v>43647</v>
      </c>
      <c r="D8" s="46">
        <v>43831</v>
      </c>
      <c r="E8" s="46">
        <v>44013</v>
      </c>
      <c r="F8" s="46">
        <v>44197</v>
      </c>
      <c r="G8" s="46">
        <v>44378</v>
      </c>
      <c r="H8" s="46">
        <v>44562</v>
      </c>
      <c r="I8" s="46">
        <v>44743</v>
      </c>
      <c r="J8" s="46">
        <v>44927</v>
      </c>
      <c r="K8" s="46">
        <v>44958</v>
      </c>
      <c r="L8" s="46">
        <v>44986</v>
      </c>
      <c r="M8" s="46">
        <v>45017</v>
      </c>
      <c r="N8" s="46">
        <v>45047</v>
      </c>
      <c r="O8" s="46">
        <v>45078</v>
      </c>
      <c r="P8" s="46">
        <v>45108</v>
      </c>
      <c r="Q8" s="46">
        <v>45139</v>
      </c>
      <c r="R8" s="46">
        <v>45170</v>
      </c>
      <c r="S8" s="46">
        <v>45200</v>
      </c>
      <c r="T8" s="46">
        <v>45231</v>
      </c>
      <c r="U8" s="46">
        <v>45261</v>
      </c>
      <c r="V8" s="46">
        <v>45292</v>
      </c>
      <c r="W8" s="46">
        <v>45323</v>
      </c>
      <c r="X8" s="46">
        <v>45352</v>
      </c>
      <c r="Y8" s="46">
        <v>45383</v>
      </c>
      <c r="Z8" s="46">
        <v>45413</v>
      </c>
      <c r="AA8" s="46">
        <v>45444</v>
      </c>
      <c r="AB8" s="46">
        <v>45474</v>
      </c>
      <c r="AC8" s="46">
        <v>45505</v>
      </c>
      <c r="AD8" s="46">
        <v>45536</v>
      </c>
      <c r="AE8" s="46">
        <v>45566</v>
      </c>
      <c r="AF8" s="46">
        <v>45597</v>
      </c>
      <c r="AG8" s="46">
        <v>45627</v>
      </c>
      <c r="AH8" s="46">
        <v>45658</v>
      </c>
      <c r="AI8" s="46">
        <v>45689</v>
      </c>
      <c r="AJ8" s="46">
        <v>45717</v>
      </c>
      <c r="AK8" s="46">
        <v>45748</v>
      </c>
      <c r="AL8" s="46">
        <v>45778</v>
      </c>
      <c r="AM8" s="46">
        <v>45809</v>
      </c>
    </row>
    <row r="9" spans="1:79" x14ac:dyDescent="0.25">
      <c r="A9" s="47" t="s">
        <v>2</v>
      </c>
      <c r="B9" s="48">
        <v>59</v>
      </c>
      <c r="C9" s="48">
        <v>82</v>
      </c>
      <c r="D9" s="48">
        <v>110</v>
      </c>
      <c r="E9" s="48">
        <v>120</v>
      </c>
      <c r="F9" s="48">
        <v>124</v>
      </c>
      <c r="G9" s="51">
        <v>62</v>
      </c>
      <c r="H9" s="51">
        <v>147</v>
      </c>
      <c r="I9" s="51">
        <v>85</v>
      </c>
      <c r="J9" s="51">
        <v>73</v>
      </c>
      <c r="K9" s="51">
        <v>84</v>
      </c>
      <c r="L9" s="51">
        <v>76</v>
      </c>
      <c r="M9" s="51">
        <v>82</v>
      </c>
      <c r="N9" s="51">
        <v>110</v>
      </c>
      <c r="O9" s="51">
        <v>87</v>
      </c>
      <c r="P9" s="51">
        <v>107</v>
      </c>
      <c r="Q9" s="51">
        <v>88</v>
      </c>
      <c r="R9" s="51">
        <f t="shared" ref="R9:X9" si="0">+BF5</f>
        <v>112</v>
      </c>
      <c r="S9" s="51">
        <f t="shared" si="0"/>
        <v>113</v>
      </c>
      <c r="T9" s="51">
        <f t="shared" si="0"/>
        <v>137</v>
      </c>
      <c r="U9" s="51">
        <f t="shared" si="0"/>
        <v>69</v>
      </c>
      <c r="V9" s="51">
        <f t="shared" si="0"/>
        <v>88</v>
      </c>
      <c r="W9" s="51">
        <f t="shared" si="0"/>
        <v>82</v>
      </c>
      <c r="X9" s="51">
        <f t="shared" si="0"/>
        <v>77</v>
      </c>
      <c r="Y9" s="51">
        <f t="shared" ref="Y9:AE10" si="1">+BM5</f>
        <v>81</v>
      </c>
      <c r="Z9" s="51">
        <f t="shared" si="1"/>
        <v>56</v>
      </c>
      <c r="AA9" s="51">
        <f t="shared" si="1"/>
        <v>86</v>
      </c>
      <c r="AB9" s="51">
        <f t="shared" si="1"/>
        <v>71</v>
      </c>
      <c r="AC9" s="51">
        <f t="shared" si="1"/>
        <v>68</v>
      </c>
      <c r="AD9" s="51">
        <f t="shared" si="1"/>
        <v>44</v>
      </c>
      <c r="AE9" s="51">
        <f t="shared" si="1"/>
        <v>65</v>
      </c>
      <c r="AF9" s="51">
        <f t="shared" ref="AF9:AF11" si="2">+BT5</f>
        <v>58</v>
      </c>
      <c r="AG9" s="51">
        <f t="shared" ref="AG9:AM11" si="3">+BU5</f>
        <v>55</v>
      </c>
      <c r="AH9" s="51">
        <f t="shared" si="3"/>
        <v>53</v>
      </c>
      <c r="AI9" s="51">
        <f t="shared" si="3"/>
        <v>53</v>
      </c>
      <c r="AJ9" s="51">
        <f t="shared" si="3"/>
        <v>71</v>
      </c>
      <c r="AK9" s="51">
        <f t="shared" si="3"/>
        <v>52</v>
      </c>
      <c r="AL9" s="51">
        <f t="shared" si="3"/>
        <v>58</v>
      </c>
      <c r="AM9" s="51">
        <f t="shared" si="3"/>
        <v>49</v>
      </c>
    </row>
    <row r="10" spans="1:79" x14ac:dyDescent="0.25">
      <c r="A10" s="47" t="s">
        <v>53</v>
      </c>
      <c r="B10" s="48"/>
      <c r="C10" s="48"/>
      <c r="D10" s="48">
        <v>25</v>
      </c>
      <c r="E10" s="48">
        <v>15</v>
      </c>
      <c r="F10" s="48">
        <v>37</v>
      </c>
      <c r="G10" s="51">
        <v>2</v>
      </c>
      <c r="H10" s="51">
        <v>24</v>
      </c>
      <c r="I10" s="51">
        <v>10</v>
      </c>
      <c r="J10" s="104">
        <v>4</v>
      </c>
      <c r="K10" s="104">
        <v>3</v>
      </c>
      <c r="L10" s="104">
        <v>16</v>
      </c>
      <c r="M10" s="104">
        <v>12</v>
      </c>
      <c r="N10" s="104">
        <v>25</v>
      </c>
      <c r="O10" s="104">
        <v>22</v>
      </c>
      <c r="P10" s="104">
        <v>34</v>
      </c>
      <c r="Q10" s="104">
        <v>12</v>
      </c>
      <c r="R10" s="51">
        <f t="shared" ref="R10:AE11" si="4">+BF6</f>
        <v>23</v>
      </c>
      <c r="S10" s="51">
        <f t="shared" si="4"/>
        <v>25</v>
      </c>
      <c r="T10" s="51">
        <f t="shared" si="4"/>
        <v>0</v>
      </c>
      <c r="U10" s="51">
        <f t="shared" si="4"/>
        <v>19</v>
      </c>
      <c r="V10" s="51">
        <v>12</v>
      </c>
      <c r="W10" s="51">
        <v>6</v>
      </c>
      <c r="X10" s="51">
        <v>28</v>
      </c>
      <c r="Y10" s="51">
        <f t="shared" si="1"/>
        <v>7</v>
      </c>
      <c r="Z10" s="51">
        <f t="shared" si="1"/>
        <v>8</v>
      </c>
      <c r="AA10" s="51">
        <f t="shared" si="1"/>
        <v>9</v>
      </c>
      <c r="AB10" s="51">
        <f t="shared" si="1"/>
        <v>10</v>
      </c>
      <c r="AC10" s="51">
        <f t="shared" si="1"/>
        <v>13</v>
      </c>
      <c r="AD10" s="51">
        <f t="shared" si="1"/>
        <v>7</v>
      </c>
      <c r="AE10" s="51">
        <f t="shared" si="1"/>
        <v>0</v>
      </c>
      <c r="AF10" s="51">
        <f t="shared" si="2"/>
        <v>0</v>
      </c>
      <c r="AG10" s="51">
        <f t="shared" si="3"/>
        <v>0</v>
      </c>
      <c r="AH10" s="51">
        <f t="shared" si="3"/>
        <v>0</v>
      </c>
      <c r="AI10" s="51">
        <f t="shared" si="3"/>
        <v>0</v>
      </c>
      <c r="AJ10" s="51">
        <f t="shared" si="3"/>
        <v>0</v>
      </c>
      <c r="AK10" s="51">
        <f t="shared" si="3"/>
        <v>0</v>
      </c>
      <c r="AL10" s="51">
        <f t="shared" si="3"/>
        <v>0</v>
      </c>
      <c r="AM10" s="51">
        <f t="shared" si="3"/>
        <v>0</v>
      </c>
    </row>
    <row r="11" spans="1:79" x14ac:dyDescent="0.25">
      <c r="A11" s="47" t="s">
        <v>54</v>
      </c>
      <c r="B11" s="48"/>
      <c r="C11" s="48"/>
      <c r="D11" s="48">
        <v>13</v>
      </c>
      <c r="E11" s="48">
        <v>26</v>
      </c>
      <c r="F11" s="48">
        <v>11</v>
      </c>
      <c r="G11" s="51">
        <v>14</v>
      </c>
      <c r="H11" s="51">
        <v>24</v>
      </c>
      <c r="I11" s="51">
        <v>27</v>
      </c>
      <c r="J11" s="51">
        <v>39</v>
      </c>
      <c r="K11" s="51">
        <v>30</v>
      </c>
      <c r="L11" s="51">
        <v>40</v>
      </c>
      <c r="M11" s="51">
        <v>80</v>
      </c>
      <c r="N11" s="51">
        <v>47</v>
      </c>
      <c r="O11" s="51">
        <v>30</v>
      </c>
      <c r="P11" s="51">
        <v>44</v>
      </c>
      <c r="Q11" s="51">
        <v>35</v>
      </c>
      <c r="R11" s="51">
        <f t="shared" si="4"/>
        <v>29</v>
      </c>
      <c r="S11" s="51">
        <f t="shared" si="4"/>
        <v>34</v>
      </c>
      <c r="T11" s="51">
        <f t="shared" si="4"/>
        <v>13</v>
      </c>
      <c r="U11" s="51">
        <f t="shared" si="4"/>
        <v>33</v>
      </c>
      <c r="V11" s="51">
        <f t="shared" si="4"/>
        <v>21</v>
      </c>
      <c r="W11" s="51">
        <f t="shared" si="4"/>
        <v>21</v>
      </c>
      <c r="X11" s="51">
        <f t="shared" si="4"/>
        <v>19</v>
      </c>
      <c r="Y11" s="51">
        <f t="shared" si="4"/>
        <v>26</v>
      </c>
      <c r="Z11" s="51">
        <f t="shared" si="4"/>
        <v>26</v>
      </c>
      <c r="AA11" s="51">
        <f t="shared" si="4"/>
        <v>17</v>
      </c>
      <c r="AB11" s="51">
        <f t="shared" si="4"/>
        <v>21</v>
      </c>
      <c r="AC11" s="51">
        <f t="shared" si="4"/>
        <v>23</v>
      </c>
      <c r="AD11" s="51">
        <f t="shared" si="4"/>
        <v>8</v>
      </c>
      <c r="AE11" s="51">
        <f t="shared" si="4"/>
        <v>21</v>
      </c>
      <c r="AF11" s="51">
        <f t="shared" si="2"/>
        <v>16</v>
      </c>
      <c r="AG11" s="51">
        <f t="shared" si="3"/>
        <v>24</v>
      </c>
      <c r="AH11" s="51">
        <f t="shared" si="3"/>
        <v>19</v>
      </c>
      <c r="AI11" s="51">
        <f t="shared" si="3"/>
        <v>18</v>
      </c>
      <c r="AJ11" s="51">
        <f t="shared" si="3"/>
        <v>19</v>
      </c>
      <c r="AK11" s="51">
        <f t="shared" si="3"/>
        <v>20</v>
      </c>
      <c r="AL11" s="51">
        <f t="shared" si="3"/>
        <v>15</v>
      </c>
      <c r="AM11" s="51">
        <f t="shared" si="3"/>
        <v>22</v>
      </c>
    </row>
  </sheetData>
  <mergeCells count="1">
    <mergeCell ref="A2:C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Q26" sqref="Q26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6C35B-7C0D-4629-9D79-5EB407691087}">
  <dimension ref="A1:DO272"/>
  <sheetViews>
    <sheetView topLeftCell="BJ82" zoomScale="90" zoomScaleNormal="90" workbookViewId="0">
      <selection activeCell="CM110" sqref="CK110:CM119"/>
    </sheetView>
  </sheetViews>
  <sheetFormatPr baseColWidth="10" defaultColWidth="11" defaultRowHeight="15" x14ac:dyDescent="0.2"/>
  <cols>
    <col min="1" max="1" width="24.125" style="4" customWidth="1"/>
    <col min="2" max="2" width="7.25" style="4" customWidth="1"/>
    <col min="3" max="3" width="6.875" style="4" customWidth="1"/>
    <col min="4" max="4" width="7.5" style="4" customWidth="1"/>
    <col min="5" max="5" width="7" style="4" customWidth="1"/>
    <col min="6" max="6" width="7.75" style="4" customWidth="1"/>
    <col min="7" max="7" width="6.875" style="4" customWidth="1"/>
    <col min="8" max="8" width="6.25" style="4" customWidth="1"/>
    <col min="9" max="9" width="7.25" style="4" customWidth="1"/>
    <col min="10" max="10" width="7.125" style="4" customWidth="1"/>
    <col min="11" max="11" width="6.875" style="4" customWidth="1"/>
    <col min="12" max="12" width="7.375" style="4" customWidth="1"/>
    <col min="13" max="13" width="6.625" style="4" customWidth="1"/>
    <col min="14" max="14" width="7.25" style="4" customWidth="1"/>
    <col min="15" max="15" width="6.875" style="4" customWidth="1"/>
    <col min="16" max="16" width="7.5" style="4" customWidth="1"/>
    <col min="17" max="17" width="7" style="4" customWidth="1"/>
    <col min="18" max="18" width="7.75" style="4" customWidth="1"/>
    <col min="19" max="19" width="6.875" style="4" customWidth="1"/>
    <col min="20" max="20" width="6.25" style="4" customWidth="1"/>
    <col min="21" max="29" width="7.25" style="4" customWidth="1"/>
    <col min="30" max="30" width="7.625" style="4" bestFit="1" customWidth="1"/>
    <col min="31" max="41" width="7.25" style="4" customWidth="1"/>
    <col min="42" max="42" width="7.625" style="4" bestFit="1" customWidth="1"/>
    <col min="43" max="49" width="7.25" style="4" customWidth="1"/>
    <col min="50" max="50" width="7.125" style="4" bestFit="1" customWidth="1"/>
    <col min="51" max="53" width="7.125" style="4" customWidth="1"/>
    <col min="54" max="91" width="7.75" style="4" customWidth="1"/>
    <col min="92" max="93" width="11" style="5" customWidth="1"/>
    <col min="94" max="119" width="11" style="5"/>
    <col min="120" max="16384" width="11" style="4"/>
  </cols>
  <sheetData>
    <row r="1" spans="1:119" s="7" customFormat="1" ht="48" customHeight="1" x14ac:dyDescent="0.25">
      <c r="A1" s="31" t="s">
        <v>1</v>
      </c>
      <c r="B1" s="32">
        <v>43101</v>
      </c>
      <c r="C1" s="32">
        <v>43132</v>
      </c>
      <c r="D1" s="32">
        <v>43160</v>
      </c>
      <c r="E1" s="32">
        <v>43191</v>
      </c>
      <c r="F1" s="32">
        <v>43221</v>
      </c>
      <c r="G1" s="32">
        <v>43252</v>
      </c>
      <c r="H1" s="32">
        <v>43282</v>
      </c>
      <c r="I1" s="32">
        <v>43313</v>
      </c>
      <c r="J1" s="32">
        <v>43344</v>
      </c>
      <c r="K1" s="32">
        <v>43374</v>
      </c>
      <c r="L1" s="32">
        <v>43405</v>
      </c>
      <c r="M1" s="32">
        <v>43435</v>
      </c>
      <c r="N1" s="32">
        <v>43466</v>
      </c>
      <c r="O1" s="32">
        <v>43497</v>
      </c>
      <c r="P1" s="32">
        <v>43525</v>
      </c>
      <c r="Q1" s="32">
        <v>43556</v>
      </c>
      <c r="R1" s="32">
        <v>43586</v>
      </c>
      <c r="S1" s="32">
        <v>43617</v>
      </c>
      <c r="T1" s="32">
        <v>43647</v>
      </c>
      <c r="U1" s="32">
        <v>43678</v>
      </c>
      <c r="V1" s="32">
        <v>43709</v>
      </c>
      <c r="W1" s="32">
        <v>43739</v>
      </c>
      <c r="X1" s="32">
        <v>43770</v>
      </c>
      <c r="Y1" s="32">
        <v>43800</v>
      </c>
      <c r="Z1" s="32">
        <v>43831</v>
      </c>
      <c r="AA1" s="32">
        <v>43862</v>
      </c>
      <c r="AB1" s="32">
        <v>43891</v>
      </c>
      <c r="AC1" s="32">
        <v>43922</v>
      </c>
      <c r="AD1" s="32">
        <v>43952</v>
      </c>
      <c r="AE1" s="32">
        <v>43983</v>
      </c>
      <c r="AF1" s="32">
        <v>44013</v>
      </c>
      <c r="AG1" s="32">
        <v>44044</v>
      </c>
      <c r="AH1" s="32">
        <v>44075</v>
      </c>
      <c r="AI1" s="32">
        <v>44105</v>
      </c>
      <c r="AJ1" s="32">
        <v>44136</v>
      </c>
      <c r="AK1" s="32">
        <v>44166</v>
      </c>
      <c r="AL1" s="32">
        <v>44197</v>
      </c>
      <c r="AM1" s="32">
        <v>44228</v>
      </c>
      <c r="AN1" s="32">
        <v>44256</v>
      </c>
      <c r="AO1" s="32">
        <v>44287</v>
      </c>
      <c r="AP1" s="32">
        <v>44317</v>
      </c>
      <c r="AQ1" s="32">
        <v>44348</v>
      </c>
      <c r="AR1" s="32">
        <v>44378</v>
      </c>
      <c r="AS1" s="32">
        <v>44409</v>
      </c>
      <c r="AT1" s="32">
        <v>44440</v>
      </c>
      <c r="AU1" s="32">
        <v>44470</v>
      </c>
      <c r="AV1" s="32">
        <v>44501</v>
      </c>
      <c r="AW1" s="32">
        <v>44531</v>
      </c>
      <c r="AX1" s="32">
        <v>44562</v>
      </c>
      <c r="AY1" s="32">
        <v>44593</v>
      </c>
      <c r="AZ1" s="32">
        <v>44621</v>
      </c>
      <c r="BA1" s="32">
        <v>44652</v>
      </c>
      <c r="BB1" s="32">
        <v>44682</v>
      </c>
      <c r="BC1" s="32">
        <v>44713</v>
      </c>
      <c r="BD1" s="32">
        <v>44743</v>
      </c>
      <c r="BE1" s="32">
        <v>44774</v>
      </c>
      <c r="BF1" s="32">
        <v>44805</v>
      </c>
      <c r="BG1" s="32">
        <v>44835</v>
      </c>
      <c r="BH1" s="32">
        <v>44866</v>
      </c>
      <c r="BI1" s="32">
        <v>44896</v>
      </c>
      <c r="BJ1" s="32">
        <v>44927</v>
      </c>
      <c r="BK1" s="32">
        <v>44958</v>
      </c>
      <c r="BL1" s="32">
        <v>44986</v>
      </c>
      <c r="BM1" s="32">
        <v>45017</v>
      </c>
      <c r="BN1" s="32">
        <v>45047</v>
      </c>
      <c r="BO1" s="32">
        <v>45078</v>
      </c>
      <c r="BP1" s="32">
        <v>45108</v>
      </c>
      <c r="BQ1" s="32">
        <v>45139</v>
      </c>
      <c r="BR1" s="32">
        <v>45170</v>
      </c>
      <c r="BS1" s="32">
        <v>45200</v>
      </c>
      <c r="BT1" s="32">
        <v>45231</v>
      </c>
      <c r="BU1" s="32">
        <v>45261</v>
      </c>
      <c r="BV1" s="32">
        <v>45292</v>
      </c>
      <c r="BW1" s="32">
        <v>45323</v>
      </c>
      <c r="BX1" s="32">
        <v>45352</v>
      </c>
      <c r="BY1" s="32">
        <v>45383</v>
      </c>
      <c r="BZ1" s="32">
        <v>45413</v>
      </c>
      <c r="CA1" s="32">
        <v>45444</v>
      </c>
      <c r="CB1" s="32">
        <v>45474</v>
      </c>
      <c r="CC1" s="32">
        <v>45505</v>
      </c>
      <c r="CD1" s="32">
        <v>45536</v>
      </c>
      <c r="CE1" s="32">
        <v>45566</v>
      </c>
      <c r="CF1" s="32">
        <v>45597</v>
      </c>
      <c r="CG1" s="32">
        <v>45627</v>
      </c>
      <c r="CH1" s="32">
        <v>45658</v>
      </c>
      <c r="CI1" s="32">
        <v>45689</v>
      </c>
      <c r="CJ1" s="32">
        <v>45717</v>
      </c>
      <c r="CK1" s="32">
        <v>45748</v>
      </c>
      <c r="CL1" s="32">
        <v>45778</v>
      </c>
      <c r="CM1" s="32">
        <v>45809</v>
      </c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</row>
    <row r="2" spans="1:119" ht="12" customHeight="1" x14ac:dyDescent="0.2">
      <c r="A2" s="34" t="s">
        <v>108</v>
      </c>
      <c r="B2" s="11">
        <v>0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0</v>
      </c>
      <c r="I2" s="11">
        <v>72</v>
      </c>
      <c r="J2" s="11">
        <v>36</v>
      </c>
      <c r="K2" s="11">
        <v>38</v>
      </c>
      <c r="L2" s="11">
        <v>21</v>
      </c>
      <c r="M2" s="11">
        <v>10</v>
      </c>
      <c r="N2" s="11">
        <v>16</v>
      </c>
      <c r="O2" s="11">
        <v>16</v>
      </c>
      <c r="P2" s="11">
        <v>14</v>
      </c>
      <c r="Q2" s="11">
        <f>17-1</f>
        <v>16</v>
      </c>
      <c r="R2" s="11">
        <v>17</v>
      </c>
      <c r="S2" s="11">
        <v>18</v>
      </c>
      <c r="T2" s="11">
        <v>18</v>
      </c>
      <c r="U2" s="11">
        <v>23</v>
      </c>
      <c r="V2" s="11">
        <f>29-1</f>
        <v>28</v>
      </c>
      <c r="W2" s="11">
        <v>26</v>
      </c>
      <c r="X2" s="11">
        <v>13</v>
      </c>
      <c r="Y2" s="11">
        <v>8</v>
      </c>
      <c r="Z2" s="11">
        <v>24</v>
      </c>
      <c r="AA2" s="11">
        <v>17</v>
      </c>
      <c r="AB2" s="26">
        <v>18</v>
      </c>
      <c r="AC2" s="26">
        <v>11</v>
      </c>
      <c r="AD2" s="26">
        <v>29</v>
      </c>
      <c r="AE2" s="26">
        <v>30</v>
      </c>
      <c r="AF2" s="26">
        <v>17</v>
      </c>
      <c r="AG2" s="26">
        <v>1</v>
      </c>
      <c r="AH2" s="11">
        <v>8</v>
      </c>
      <c r="AI2" s="11">
        <v>9</v>
      </c>
      <c r="AJ2" s="11">
        <v>7</v>
      </c>
      <c r="AK2" s="11">
        <v>1</v>
      </c>
      <c r="AL2" s="11">
        <v>1</v>
      </c>
      <c r="AM2" s="11">
        <v>3</v>
      </c>
      <c r="AN2" s="11">
        <v>2</v>
      </c>
      <c r="AO2" s="11">
        <v>15</v>
      </c>
      <c r="AP2" s="11">
        <v>3</v>
      </c>
      <c r="AQ2" s="11">
        <v>2</v>
      </c>
      <c r="AR2" s="11">
        <v>3</v>
      </c>
      <c r="AS2" s="11">
        <v>3</v>
      </c>
      <c r="AT2" s="11">
        <v>6</v>
      </c>
      <c r="AU2" s="11">
        <v>0</v>
      </c>
      <c r="AV2" s="57">
        <v>3</v>
      </c>
      <c r="AW2" s="57">
        <v>3</v>
      </c>
      <c r="AX2" s="57">
        <v>2</v>
      </c>
      <c r="AY2" s="57">
        <v>1</v>
      </c>
      <c r="AZ2" s="57">
        <v>1</v>
      </c>
      <c r="BA2" s="57">
        <v>0</v>
      </c>
      <c r="BB2" s="57">
        <v>3</v>
      </c>
      <c r="BC2" s="57">
        <v>1</v>
      </c>
      <c r="BD2" s="57">
        <v>0</v>
      </c>
      <c r="BE2" s="57">
        <v>1</v>
      </c>
      <c r="BF2" s="57">
        <v>0</v>
      </c>
      <c r="BG2" s="57">
        <v>0</v>
      </c>
      <c r="BH2" s="57">
        <v>0</v>
      </c>
      <c r="BI2" s="57">
        <v>1</v>
      </c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61"/>
      <c r="CO2" s="61"/>
    </row>
    <row r="3" spans="1:119" ht="12" customHeight="1" x14ac:dyDescent="0.2">
      <c r="A3" s="12" t="s">
        <v>6</v>
      </c>
      <c r="B3" s="11"/>
      <c r="C3" s="11"/>
      <c r="D3" s="11"/>
      <c r="E3" s="11"/>
      <c r="F3" s="11"/>
      <c r="G3" s="11"/>
      <c r="H3" s="11"/>
      <c r="I3" s="11">
        <f t="shared" ref="I3:R3" si="0">+H3+I2-I6</f>
        <v>72</v>
      </c>
      <c r="J3" s="11">
        <f t="shared" si="0"/>
        <v>108</v>
      </c>
      <c r="K3" s="11">
        <f t="shared" si="0"/>
        <v>146</v>
      </c>
      <c r="L3" s="11">
        <f t="shared" si="0"/>
        <v>163</v>
      </c>
      <c r="M3" s="11">
        <f t="shared" si="0"/>
        <v>173</v>
      </c>
      <c r="N3" s="11">
        <f t="shared" si="0"/>
        <v>189</v>
      </c>
      <c r="O3" s="11">
        <f t="shared" si="0"/>
        <v>205</v>
      </c>
      <c r="P3" s="11">
        <f t="shared" si="0"/>
        <v>219</v>
      </c>
      <c r="Q3" s="11">
        <f t="shared" si="0"/>
        <v>234</v>
      </c>
      <c r="R3" s="11">
        <f t="shared" si="0"/>
        <v>251</v>
      </c>
      <c r="S3" s="11">
        <f>+R3+S2-S6</f>
        <v>264</v>
      </c>
      <c r="T3" s="11">
        <f t="shared" ref="T3:AD3" si="1">+S3+T2-T6</f>
        <v>282</v>
      </c>
      <c r="U3" s="11">
        <f t="shared" si="1"/>
        <v>302</v>
      </c>
      <c r="V3" s="11">
        <f t="shared" si="1"/>
        <v>330</v>
      </c>
      <c r="W3" s="11">
        <f t="shared" si="1"/>
        <v>354</v>
      </c>
      <c r="X3" s="11">
        <f t="shared" si="1"/>
        <v>366</v>
      </c>
      <c r="Y3" s="11">
        <f t="shared" si="1"/>
        <v>368</v>
      </c>
      <c r="Z3" s="11">
        <f t="shared" si="1"/>
        <v>390</v>
      </c>
      <c r="AA3" s="11">
        <f t="shared" si="1"/>
        <v>405</v>
      </c>
      <c r="AB3" s="26">
        <f t="shared" si="1"/>
        <v>419</v>
      </c>
      <c r="AC3" s="26">
        <f t="shared" si="1"/>
        <v>430</v>
      </c>
      <c r="AD3" s="26">
        <f t="shared" si="1"/>
        <v>456</v>
      </c>
      <c r="AE3" s="26">
        <f>+AD3+AE2-AE6</f>
        <v>477</v>
      </c>
      <c r="AF3" s="26">
        <f t="shared" ref="AF3:BI3" si="2">+AE3+AF2-AF6</f>
        <v>489</v>
      </c>
      <c r="AG3" s="26">
        <f t="shared" si="2"/>
        <v>488</v>
      </c>
      <c r="AH3" s="11">
        <f t="shared" si="2"/>
        <v>485</v>
      </c>
      <c r="AI3" s="11">
        <f t="shared" si="2"/>
        <v>483</v>
      </c>
      <c r="AJ3" s="11">
        <f t="shared" si="2"/>
        <v>485</v>
      </c>
      <c r="AK3" s="11">
        <f t="shared" si="2"/>
        <v>481</v>
      </c>
      <c r="AL3" s="11">
        <f t="shared" si="2"/>
        <v>478</v>
      </c>
      <c r="AM3" s="11">
        <f t="shared" si="2"/>
        <v>480</v>
      </c>
      <c r="AN3" s="11">
        <f t="shared" si="2"/>
        <v>477</v>
      </c>
      <c r="AO3" s="11">
        <f t="shared" si="2"/>
        <v>486</v>
      </c>
      <c r="AP3" s="11">
        <f t="shared" si="2"/>
        <v>488</v>
      </c>
      <c r="AQ3" s="11">
        <f t="shared" si="2"/>
        <v>486</v>
      </c>
      <c r="AR3" s="11">
        <f t="shared" si="2"/>
        <v>486</v>
      </c>
      <c r="AS3" s="11">
        <f t="shared" si="2"/>
        <v>486</v>
      </c>
      <c r="AT3" s="11">
        <f t="shared" si="2"/>
        <v>490</v>
      </c>
      <c r="AU3" s="11">
        <f t="shared" si="2"/>
        <v>487</v>
      </c>
      <c r="AV3" s="11">
        <f t="shared" si="2"/>
        <v>488</v>
      </c>
      <c r="AW3" s="11">
        <f t="shared" si="2"/>
        <v>490</v>
      </c>
      <c r="AX3" s="11">
        <f t="shared" si="2"/>
        <v>490</v>
      </c>
      <c r="AY3" s="11">
        <f t="shared" si="2"/>
        <v>491</v>
      </c>
      <c r="AZ3" s="11">
        <f t="shared" si="2"/>
        <v>490</v>
      </c>
      <c r="BA3" s="11">
        <f t="shared" si="2"/>
        <v>488</v>
      </c>
      <c r="BB3" s="11">
        <f t="shared" si="2"/>
        <v>490</v>
      </c>
      <c r="BC3" s="11">
        <f t="shared" si="2"/>
        <v>491</v>
      </c>
      <c r="BD3" s="11">
        <f t="shared" si="2"/>
        <v>490</v>
      </c>
      <c r="BE3" s="11">
        <f t="shared" si="2"/>
        <v>491</v>
      </c>
      <c r="BF3" s="11">
        <f t="shared" si="2"/>
        <v>491</v>
      </c>
      <c r="BG3" s="11">
        <f t="shared" si="2"/>
        <v>491</v>
      </c>
      <c r="BH3" s="11">
        <f t="shared" si="2"/>
        <v>491</v>
      </c>
      <c r="BI3" s="11">
        <f t="shared" si="2"/>
        <v>492</v>
      </c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</row>
    <row r="4" spans="1:119" s="15" customFormat="1" ht="12" customHeight="1" x14ac:dyDescent="0.2">
      <c r="A4" s="13" t="s">
        <v>3</v>
      </c>
      <c r="B4" s="14"/>
      <c r="C4" s="14"/>
      <c r="D4" s="14"/>
      <c r="E4" s="14"/>
      <c r="F4" s="14"/>
      <c r="G4" s="14"/>
      <c r="H4" s="14"/>
      <c r="I4" s="14">
        <v>20</v>
      </c>
      <c r="J4" s="14">
        <v>20</v>
      </c>
      <c r="K4" s="14">
        <v>20</v>
      </c>
      <c r="L4" s="14">
        <v>20</v>
      </c>
      <c r="M4" s="14">
        <v>20</v>
      </c>
      <c r="N4" s="14">
        <v>18</v>
      </c>
      <c r="O4" s="14">
        <v>18</v>
      </c>
      <c r="P4" s="14">
        <v>18</v>
      </c>
      <c r="Q4" s="14">
        <v>18</v>
      </c>
      <c r="R4" s="14">
        <v>18</v>
      </c>
      <c r="S4" s="14">
        <v>18</v>
      </c>
      <c r="T4" s="14">
        <v>18</v>
      </c>
      <c r="U4" s="14">
        <v>18</v>
      </c>
      <c r="V4" s="14">
        <v>18</v>
      </c>
      <c r="W4" s="14">
        <v>18</v>
      </c>
      <c r="X4" s="14">
        <v>18</v>
      </c>
      <c r="Y4" s="14">
        <v>18</v>
      </c>
      <c r="Z4" s="14">
        <v>16</v>
      </c>
      <c r="AA4" s="14">
        <v>16</v>
      </c>
      <c r="AB4" s="14">
        <v>16</v>
      </c>
      <c r="AC4" s="14">
        <v>13</v>
      </c>
      <c r="AD4" s="14">
        <v>13</v>
      </c>
      <c r="AE4" s="14">
        <v>13</v>
      </c>
      <c r="AF4" s="14">
        <v>13</v>
      </c>
      <c r="AG4" s="14">
        <v>13</v>
      </c>
      <c r="AH4" s="14">
        <v>13</v>
      </c>
      <c r="AI4" s="14">
        <v>13</v>
      </c>
      <c r="AJ4" s="14">
        <v>13</v>
      </c>
      <c r="AK4" s="14">
        <v>13</v>
      </c>
      <c r="AL4" s="14">
        <v>3</v>
      </c>
      <c r="AM4" s="14">
        <v>3</v>
      </c>
      <c r="AN4" s="14">
        <v>3</v>
      </c>
      <c r="AO4" s="14">
        <v>2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</row>
    <row r="5" spans="1:119" ht="12" customHeight="1" x14ac:dyDescent="0.2">
      <c r="A5" s="12" t="s">
        <v>7</v>
      </c>
      <c r="B5" s="11"/>
      <c r="C5" s="11"/>
      <c r="D5" s="11"/>
      <c r="E5" s="11"/>
      <c r="F5" s="11"/>
      <c r="G5" s="11"/>
      <c r="H5" s="11"/>
      <c r="I5" s="11">
        <f>+I4</f>
        <v>20</v>
      </c>
      <c r="J5" s="11">
        <f t="shared" ref="J5:AN5" si="3">+I5+J4</f>
        <v>40</v>
      </c>
      <c r="K5" s="11">
        <f t="shared" si="3"/>
        <v>60</v>
      </c>
      <c r="L5" s="11">
        <f t="shared" si="3"/>
        <v>80</v>
      </c>
      <c r="M5" s="11">
        <f t="shared" si="3"/>
        <v>100</v>
      </c>
      <c r="N5" s="11">
        <f t="shared" si="3"/>
        <v>118</v>
      </c>
      <c r="O5" s="11">
        <f t="shared" si="3"/>
        <v>136</v>
      </c>
      <c r="P5" s="11">
        <f t="shared" si="3"/>
        <v>154</v>
      </c>
      <c r="Q5" s="11">
        <f t="shared" si="3"/>
        <v>172</v>
      </c>
      <c r="R5" s="11">
        <f t="shared" si="3"/>
        <v>190</v>
      </c>
      <c r="S5" s="11">
        <f t="shared" si="3"/>
        <v>208</v>
      </c>
      <c r="T5" s="11">
        <f t="shared" si="3"/>
        <v>226</v>
      </c>
      <c r="U5" s="11">
        <f t="shared" si="3"/>
        <v>244</v>
      </c>
      <c r="V5" s="11">
        <f t="shared" si="3"/>
        <v>262</v>
      </c>
      <c r="W5" s="11">
        <f t="shared" si="3"/>
        <v>280</v>
      </c>
      <c r="X5" s="11">
        <f t="shared" si="3"/>
        <v>298</v>
      </c>
      <c r="Y5" s="11">
        <f t="shared" si="3"/>
        <v>316</v>
      </c>
      <c r="Z5" s="11">
        <f t="shared" si="3"/>
        <v>332</v>
      </c>
      <c r="AA5" s="11">
        <f t="shared" si="3"/>
        <v>348</v>
      </c>
      <c r="AB5" s="26">
        <f t="shared" si="3"/>
        <v>364</v>
      </c>
      <c r="AC5" s="26">
        <f t="shared" si="3"/>
        <v>377</v>
      </c>
      <c r="AD5" s="26">
        <f t="shared" si="3"/>
        <v>390</v>
      </c>
      <c r="AE5" s="26">
        <f t="shared" si="3"/>
        <v>403</v>
      </c>
      <c r="AF5" s="26">
        <f t="shared" si="3"/>
        <v>416</v>
      </c>
      <c r="AG5" s="26">
        <f t="shared" si="3"/>
        <v>429</v>
      </c>
      <c r="AH5" s="11">
        <f t="shared" si="3"/>
        <v>442</v>
      </c>
      <c r="AI5" s="11">
        <f t="shared" si="3"/>
        <v>455</v>
      </c>
      <c r="AJ5" s="11">
        <f t="shared" si="3"/>
        <v>468</v>
      </c>
      <c r="AK5" s="11">
        <f t="shared" si="3"/>
        <v>481</v>
      </c>
      <c r="AL5" s="11">
        <f t="shared" si="3"/>
        <v>484</v>
      </c>
      <c r="AM5" s="11">
        <f t="shared" si="3"/>
        <v>487</v>
      </c>
      <c r="AN5" s="11">
        <f t="shared" si="3"/>
        <v>490</v>
      </c>
      <c r="AO5" s="11">
        <v>492</v>
      </c>
      <c r="AP5" s="11">
        <v>492</v>
      </c>
      <c r="AQ5" s="11">
        <v>492</v>
      </c>
      <c r="AR5" s="11">
        <v>492</v>
      </c>
      <c r="AS5" s="11">
        <v>492</v>
      </c>
      <c r="AT5" s="11">
        <v>492</v>
      </c>
      <c r="AU5" s="11">
        <v>492</v>
      </c>
      <c r="AV5" s="11">
        <v>492</v>
      </c>
      <c r="AW5" s="11">
        <v>492</v>
      </c>
      <c r="AX5" s="11">
        <v>492</v>
      </c>
      <c r="AY5" s="11">
        <v>492</v>
      </c>
      <c r="AZ5" s="11">
        <v>492</v>
      </c>
      <c r="BA5" s="11">
        <v>492</v>
      </c>
      <c r="BB5" s="11">
        <v>492</v>
      </c>
      <c r="BC5" s="11">
        <v>492</v>
      </c>
      <c r="BD5" s="11">
        <v>492</v>
      </c>
      <c r="BE5" s="11">
        <v>492</v>
      </c>
      <c r="BF5" s="11">
        <v>492</v>
      </c>
      <c r="BG5" s="11">
        <v>492</v>
      </c>
      <c r="BH5" s="11">
        <v>492</v>
      </c>
      <c r="BI5" s="11">
        <v>492</v>
      </c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</row>
    <row r="6" spans="1:119" ht="12" customHeight="1" x14ac:dyDescent="0.2">
      <c r="A6" s="12" t="s">
        <v>4</v>
      </c>
      <c r="B6" s="11"/>
      <c r="C6" s="11"/>
      <c r="D6" s="11"/>
      <c r="E6" s="11"/>
      <c r="F6" s="11"/>
      <c r="G6" s="11"/>
      <c r="H6" s="11"/>
      <c r="I6" s="11">
        <v>0</v>
      </c>
      <c r="J6" s="11"/>
      <c r="K6" s="11"/>
      <c r="L6" s="11">
        <v>4</v>
      </c>
      <c r="M6" s="11">
        <v>0</v>
      </c>
      <c r="N6" s="11">
        <v>0</v>
      </c>
      <c r="O6" s="11">
        <v>0</v>
      </c>
      <c r="P6" s="11">
        <v>0</v>
      </c>
      <c r="Q6" s="11">
        <v>1</v>
      </c>
      <c r="R6" s="11">
        <v>0</v>
      </c>
      <c r="S6" s="11">
        <v>5</v>
      </c>
      <c r="T6" s="11">
        <v>0</v>
      </c>
      <c r="U6" s="11">
        <v>3</v>
      </c>
      <c r="V6" s="11"/>
      <c r="W6" s="11">
        <v>2</v>
      </c>
      <c r="X6" s="11">
        <v>1</v>
      </c>
      <c r="Y6" s="11">
        <v>6</v>
      </c>
      <c r="Z6" s="11">
        <v>2</v>
      </c>
      <c r="AA6" s="11">
        <v>2</v>
      </c>
      <c r="AB6" s="26">
        <v>4</v>
      </c>
      <c r="AC6" s="26">
        <v>0</v>
      </c>
      <c r="AD6" s="26">
        <v>3</v>
      </c>
      <c r="AE6" s="26">
        <v>9</v>
      </c>
      <c r="AF6" s="26">
        <v>5</v>
      </c>
      <c r="AG6" s="26">
        <v>2</v>
      </c>
      <c r="AH6" s="11">
        <v>11</v>
      </c>
      <c r="AI6" s="11">
        <v>11</v>
      </c>
      <c r="AJ6" s="11">
        <v>5</v>
      </c>
      <c r="AK6" s="11">
        <v>5</v>
      </c>
      <c r="AL6" s="11">
        <v>4</v>
      </c>
      <c r="AM6" s="11">
        <v>1</v>
      </c>
      <c r="AN6" s="11">
        <v>5</v>
      </c>
      <c r="AO6" s="11">
        <v>6</v>
      </c>
      <c r="AP6" s="11">
        <v>1</v>
      </c>
      <c r="AQ6" s="11">
        <v>4</v>
      </c>
      <c r="AR6" s="11">
        <v>3</v>
      </c>
      <c r="AS6" s="11">
        <v>3</v>
      </c>
      <c r="AT6" s="11">
        <v>2</v>
      </c>
      <c r="AU6" s="11">
        <v>3</v>
      </c>
      <c r="AV6" s="57">
        <v>2</v>
      </c>
      <c r="AW6" s="57">
        <v>1</v>
      </c>
      <c r="AX6" s="57">
        <v>2</v>
      </c>
      <c r="AY6" s="57"/>
      <c r="AZ6" s="57">
        <v>2</v>
      </c>
      <c r="BA6" s="57">
        <v>2</v>
      </c>
      <c r="BB6" s="57">
        <v>1</v>
      </c>
      <c r="BC6" s="57">
        <v>0</v>
      </c>
      <c r="BD6" s="57">
        <v>1</v>
      </c>
      <c r="BE6" s="57">
        <v>0</v>
      </c>
      <c r="BF6" s="57">
        <v>0</v>
      </c>
      <c r="BG6" s="57">
        <v>0</v>
      </c>
      <c r="BH6" s="57">
        <v>0</v>
      </c>
      <c r="BI6" s="57">
        <v>0</v>
      </c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DO6" s="4"/>
    </row>
    <row r="7" spans="1:119" ht="12" customHeight="1" thickBot="1" x14ac:dyDescent="0.25">
      <c r="A7" s="23" t="s">
        <v>8</v>
      </c>
      <c r="B7" s="24"/>
      <c r="C7" s="24"/>
      <c r="D7" s="24"/>
      <c r="E7" s="24"/>
      <c r="F7" s="24"/>
      <c r="G7" s="24"/>
      <c r="H7" s="24"/>
      <c r="I7" s="24">
        <f t="shared" ref="I7:Z7" si="4">+H7+I6</f>
        <v>0</v>
      </c>
      <c r="J7" s="24">
        <f t="shared" si="4"/>
        <v>0</v>
      </c>
      <c r="K7" s="24">
        <f t="shared" si="4"/>
        <v>0</v>
      </c>
      <c r="L7" s="24">
        <f t="shared" si="4"/>
        <v>4</v>
      </c>
      <c r="M7" s="24">
        <f t="shared" si="4"/>
        <v>4</v>
      </c>
      <c r="N7" s="24">
        <f t="shared" si="4"/>
        <v>4</v>
      </c>
      <c r="O7" s="24">
        <f t="shared" si="4"/>
        <v>4</v>
      </c>
      <c r="P7" s="24">
        <f t="shared" si="4"/>
        <v>4</v>
      </c>
      <c r="Q7" s="24">
        <f t="shared" si="4"/>
        <v>5</v>
      </c>
      <c r="R7" s="24">
        <f t="shared" si="4"/>
        <v>5</v>
      </c>
      <c r="S7" s="24">
        <f t="shared" si="4"/>
        <v>10</v>
      </c>
      <c r="T7" s="24">
        <f t="shared" si="4"/>
        <v>10</v>
      </c>
      <c r="U7" s="24">
        <f t="shared" si="4"/>
        <v>13</v>
      </c>
      <c r="V7" s="24">
        <f t="shared" si="4"/>
        <v>13</v>
      </c>
      <c r="W7" s="24">
        <f t="shared" si="4"/>
        <v>15</v>
      </c>
      <c r="X7" s="24">
        <f t="shared" si="4"/>
        <v>16</v>
      </c>
      <c r="Y7" s="24">
        <f t="shared" si="4"/>
        <v>22</v>
      </c>
      <c r="Z7" s="24">
        <f t="shared" si="4"/>
        <v>24</v>
      </c>
      <c r="AA7" s="24">
        <f>+Z7+AA6</f>
        <v>26</v>
      </c>
      <c r="AB7" s="28">
        <f t="shared" ref="AB7:BI7" si="5">+AA7+AB6</f>
        <v>30</v>
      </c>
      <c r="AC7" s="28">
        <f t="shared" si="5"/>
        <v>30</v>
      </c>
      <c r="AD7" s="28">
        <f t="shared" si="5"/>
        <v>33</v>
      </c>
      <c r="AE7" s="28">
        <f t="shared" si="5"/>
        <v>42</v>
      </c>
      <c r="AF7" s="28">
        <f t="shared" si="5"/>
        <v>47</v>
      </c>
      <c r="AG7" s="28">
        <f t="shared" si="5"/>
        <v>49</v>
      </c>
      <c r="AH7" s="24">
        <f t="shared" si="5"/>
        <v>60</v>
      </c>
      <c r="AI7" s="24">
        <f t="shared" si="5"/>
        <v>71</v>
      </c>
      <c r="AJ7" s="24">
        <f t="shared" si="5"/>
        <v>76</v>
      </c>
      <c r="AK7" s="24">
        <f t="shared" si="5"/>
        <v>81</v>
      </c>
      <c r="AL7" s="24">
        <f t="shared" si="5"/>
        <v>85</v>
      </c>
      <c r="AM7" s="24">
        <f t="shared" si="5"/>
        <v>86</v>
      </c>
      <c r="AN7" s="24">
        <f t="shared" si="5"/>
        <v>91</v>
      </c>
      <c r="AO7" s="24">
        <f t="shared" si="5"/>
        <v>97</v>
      </c>
      <c r="AP7" s="24">
        <f t="shared" si="5"/>
        <v>98</v>
      </c>
      <c r="AQ7" s="24">
        <f t="shared" si="5"/>
        <v>102</v>
      </c>
      <c r="AR7" s="24">
        <f t="shared" si="5"/>
        <v>105</v>
      </c>
      <c r="AS7" s="24">
        <f t="shared" si="5"/>
        <v>108</v>
      </c>
      <c r="AT7" s="24">
        <f t="shared" si="5"/>
        <v>110</v>
      </c>
      <c r="AU7" s="24">
        <f t="shared" si="5"/>
        <v>113</v>
      </c>
      <c r="AV7" s="24">
        <f t="shared" si="5"/>
        <v>115</v>
      </c>
      <c r="AW7" s="24">
        <f t="shared" si="5"/>
        <v>116</v>
      </c>
      <c r="AX7" s="24">
        <f t="shared" si="5"/>
        <v>118</v>
      </c>
      <c r="AY7" s="24">
        <f t="shared" si="5"/>
        <v>118</v>
      </c>
      <c r="AZ7" s="24">
        <f t="shared" si="5"/>
        <v>120</v>
      </c>
      <c r="BA7" s="24">
        <f t="shared" si="5"/>
        <v>122</v>
      </c>
      <c r="BB7" s="24">
        <f t="shared" si="5"/>
        <v>123</v>
      </c>
      <c r="BC7" s="24">
        <f t="shared" si="5"/>
        <v>123</v>
      </c>
      <c r="BD7" s="24">
        <f t="shared" si="5"/>
        <v>124</v>
      </c>
      <c r="BE7" s="24">
        <f t="shared" si="5"/>
        <v>124</v>
      </c>
      <c r="BF7" s="24">
        <f t="shared" si="5"/>
        <v>124</v>
      </c>
      <c r="BG7" s="24">
        <f t="shared" si="5"/>
        <v>124</v>
      </c>
      <c r="BH7" s="24">
        <f t="shared" si="5"/>
        <v>124</v>
      </c>
      <c r="BI7" s="24">
        <f t="shared" si="5"/>
        <v>124</v>
      </c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DO7" s="4"/>
    </row>
    <row r="8" spans="1:119" ht="12" customHeight="1" thickTop="1" x14ac:dyDescent="0.2">
      <c r="A8" s="54" t="s">
        <v>109</v>
      </c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>
        <v>40</v>
      </c>
      <c r="AK8" s="57">
        <v>96</v>
      </c>
      <c r="AL8" s="57">
        <v>61</v>
      </c>
      <c r="AM8" s="57">
        <v>2</v>
      </c>
      <c r="AN8" s="57">
        <v>11</v>
      </c>
      <c r="AO8" s="57">
        <v>14</v>
      </c>
      <c r="AP8" s="57">
        <v>4</v>
      </c>
      <c r="AQ8" s="57">
        <v>3</v>
      </c>
      <c r="AR8" s="57">
        <v>0</v>
      </c>
      <c r="AS8" s="57">
        <v>1</v>
      </c>
      <c r="AT8" s="57">
        <v>0</v>
      </c>
      <c r="AU8" s="57">
        <v>0</v>
      </c>
      <c r="AV8" s="57">
        <v>0</v>
      </c>
      <c r="AW8" s="57">
        <v>7</v>
      </c>
      <c r="AX8" s="57">
        <v>1</v>
      </c>
      <c r="AY8" s="57">
        <v>6</v>
      </c>
      <c r="AZ8" s="57">
        <v>1</v>
      </c>
      <c r="BA8" s="57">
        <v>0</v>
      </c>
      <c r="BB8" s="57">
        <v>0</v>
      </c>
      <c r="BC8" s="57">
        <v>0</v>
      </c>
      <c r="BD8" s="57">
        <v>6</v>
      </c>
      <c r="BE8" s="57">
        <v>4</v>
      </c>
      <c r="BF8" s="57">
        <v>4</v>
      </c>
      <c r="BG8" s="57">
        <v>3</v>
      </c>
      <c r="BH8" s="57">
        <v>0</v>
      </c>
      <c r="BI8" s="57">
        <v>0</v>
      </c>
      <c r="BJ8" s="57">
        <v>2</v>
      </c>
      <c r="BK8" s="57">
        <v>11</v>
      </c>
      <c r="BL8" s="57">
        <v>3</v>
      </c>
      <c r="BM8" s="57">
        <v>18</v>
      </c>
      <c r="BN8" s="57">
        <v>11</v>
      </c>
      <c r="BO8" s="57">
        <v>9</v>
      </c>
      <c r="BP8" s="57">
        <v>11</v>
      </c>
      <c r="BQ8" s="57">
        <v>4</v>
      </c>
      <c r="BR8" s="57">
        <v>4</v>
      </c>
      <c r="BS8" s="57">
        <v>4</v>
      </c>
      <c r="BT8" s="57">
        <v>3</v>
      </c>
      <c r="BU8" s="57">
        <v>3</v>
      </c>
      <c r="BV8" s="57">
        <v>4</v>
      </c>
      <c r="BW8" s="57">
        <v>0</v>
      </c>
      <c r="BX8" s="57">
        <v>1</v>
      </c>
      <c r="BY8" s="57">
        <v>3</v>
      </c>
      <c r="BZ8" s="57">
        <v>1</v>
      </c>
      <c r="CA8" s="57">
        <v>10</v>
      </c>
      <c r="CB8" s="57">
        <v>2</v>
      </c>
      <c r="CC8" s="57">
        <v>13</v>
      </c>
      <c r="CD8" s="57">
        <v>2</v>
      </c>
      <c r="CE8" s="57">
        <v>1</v>
      </c>
      <c r="CF8" s="57">
        <v>0</v>
      </c>
      <c r="CG8" s="57">
        <v>0</v>
      </c>
      <c r="CH8" s="57">
        <v>2</v>
      </c>
      <c r="CI8" s="57">
        <v>2</v>
      </c>
      <c r="CJ8" s="57">
        <v>1</v>
      </c>
      <c r="CK8" s="57">
        <v>0</v>
      </c>
      <c r="CL8" s="57">
        <v>2</v>
      </c>
      <c r="CM8" s="57">
        <v>0</v>
      </c>
      <c r="DO8" s="4"/>
    </row>
    <row r="9" spans="1:119" ht="12" customHeight="1" x14ac:dyDescent="0.2">
      <c r="A9" s="12" t="s">
        <v>6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3"/>
      <c r="AA9" s="52"/>
      <c r="AB9" s="52"/>
      <c r="AC9" s="52"/>
      <c r="AD9" s="52"/>
      <c r="AE9" s="52"/>
      <c r="AF9" s="52"/>
      <c r="AG9" s="52"/>
      <c r="AH9" s="52"/>
      <c r="AI9" s="52"/>
      <c r="AJ9" s="52">
        <f>+AI9+AJ8-AJ12</f>
        <v>40</v>
      </c>
      <c r="AK9" s="52">
        <f t="shared" ref="AK9:CM9" si="6">+AJ9+AK8-AK12</f>
        <v>136</v>
      </c>
      <c r="AL9" s="52">
        <f t="shared" si="6"/>
        <v>197</v>
      </c>
      <c r="AM9" s="52">
        <f t="shared" si="6"/>
        <v>199</v>
      </c>
      <c r="AN9" s="52">
        <f t="shared" si="6"/>
        <v>207</v>
      </c>
      <c r="AO9" s="52">
        <f t="shared" si="6"/>
        <v>221</v>
      </c>
      <c r="AP9" s="52">
        <f t="shared" si="6"/>
        <v>225</v>
      </c>
      <c r="AQ9" s="52">
        <f t="shared" si="6"/>
        <v>228</v>
      </c>
      <c r="AR9" s="52">
        <f t="shared" si="6"/>
        <v>227</v>
      </c>
      <c r="AS9" s="52">
        <f t="shared" si="6"/>
        <v>228</v>
      </c>
      <c r="AT9" s="52">
        <f t="shared" si="6"/>
        <v>228</v>
      </c>
      <c r="AU9" s="52">
        <f t="shared" si="6"/>
        <v>228</v>
      </c>
      <c r="AV9" s="52">
        <f t="shared" si="6"/>
        <v>222</v>
      </c>
      <c r="AW9" s="52">
        <f t="shared" si="6"/>
        <v>223</v>
      </c>
      <c r="AX9" s="52">
        <f t="shared" si="6"/>
        <v>223</v>
      </c>
      <c r="AY9" s="52">
        <f t="shared" si="6"/>
        <v>227</v>
      </c>
      <c r="AZ9" s="52">
        <f t="shared" si="6"/>
        <v>228</v>
      </c>
      <c r="BA9" s="52">
        <f t="shared" si="6"/>
        <v>228</v>
      </c>
      <c r="BB9" s="52">
        <f t="shared" si="6"/>
        <v>228</v>
      </c>
      <c r="BC9" s="52">
        <f t="shared" si="6"/>
        <v>226</v>
      </c>
      <c r="BD9" s="52">
        <f t="shared" si="6"/>
        <v>226</v>
      </c>
      <c r="BE9" s="52">
        <f t="shared" si="6"/>
        <v>223</v>
      </c>
      <c r="BF9" s="52">
        <f t="shared" si="6"/>
        <v>223</v>
      </c>
      <c r="BG9" s="52">
        <f t="shared" si="6"/>
        <v>226</v>
      </c>
      <c r="BH9" s="52">
        <f t="shared" si="6"/>
        <v>223</v>
      </c>
      <c r="BI9" s="52">
        <f t="shared" si="6"/>
        <v>223</v>
      </c>
      <c r="BJ9" s="52">
        <f t="shared" si="6"/>
        <v>208</v>
      </c>
      <c r="BK9" s="52">
        <f t="shared" si="6"/>
        <v>217</v>
      </c>
      <c r="BL9" s="52">
        <f t="shared" si="6"/>
        <v>201</v>
      </c>
      <c r="BM9" s="52">
        <f t="shared" si="6"/>
        <v>211</v>
      </c>
      <c r="BN9" s="52">
        <f t="shared" si="6"/>
        <v>212</v>
      </c>
      <c r="BO9" s="52">
        <f t="shared" si="6"/>
        <v>216</v>
      </c>
      <c r="BP9" s="52">
        <f t="shared" si="6"/>
        <v>219</v>
      </c>
      <c r="BQ9" s="52">
        <f t="shared" si="6"/>
        <v>211</v>
      </c>
      <c r="BR9" s="52">
        <f t="shared" si="6"/>
        <v>210</v>
      </c>
      <c r="BS9" s="52">
        <f t="shared" si="6"/>
        <v>208</v>
      </c>
      <c r="BT9" s="52">
        <f t="shared" si="6"/>
        <v>211</v>
      </c>
      <c r="BU9" s="52">
        <f t="shared" si="6"/>
        <v>206</v>
      </c>
      <c r="BV9" s="52">
        <f t="shared" si="6"/>
        <v>210</v>
      </c>
      <c r="BW9" s="52">
        <f t="shared" si="6"/>
        <v>210</v>
      </c>
      <c r="BX9" s="52">
        <f t="shared" si="6"/>
        <v>209</v>
      </c>
      <c r="BY9" s="52">
        <f t="shared" si="6"/>
        <v>209</v>
      </c>
      <c r="BZ9" s="52">
        <f t="shared" si="6"/>
        <v>207</v>
      </c>
      <c r="CA9" s="52">
        <f t="shared" si="6"/>
        <v>215</v>
      </c>
      <c r="CB9" s="52">
        <f t="shared" si="6"/>
        <v>217</v>
      </c>
      <c r="CC9" s="52">
        <f t="shared" si="6"/>
        <v>226</v>
      </c>
      <c r="CD9" s="52">
        <f t="shared" si="6"/>
        <v>227</v>
      </c>
      <c r="CE9" s="52">
        <f t="shared" si="6"/>
        <v>227</v>
      </c>
      <c r="CF9" s="52">
        <f t="shared" si="6"/>
        <v>225</v>
      </c>
      <c r="CG9" s="52">
        <f t="shared" si="6"/>
        <v>225</v>
      </c>
      <c r="CH9" s="52">
        <f t="shared" si="6"/>
        <v>226</v>
      </c>
      <c r="CI9" s="52">
        <f t="shared" si="6"/>
        <v>227</v>
      </c>
      <c r="CJ9" s="52">
        <f t="shared" si="6"/>
        <v>227</v>
      </c>
      <c r="CK9" s="52">
        <f t="shared" si="6"/>
        <v>226</v>
      </c>
      <c r="CL9" s="52">
        <f t="shared" si="6"/>
        <v>228</v>
      </c>
      <c r="CM9" s="52">
        <f t="shared" si="6"/>
        <v>228</v>
      </c>
      <c r="DO9" s="4"/>
    </row>
    <row r="10" spans="1:119" ht="12" customHeight="1" x14ac:dyDescent="0.2">
      <c r="A10" s="13" t="s">
        <v>3</v>
      </c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3"/>
      <c r="AA10" s="52"/>
      <c r="AB10" s="52"/>
      <c r="AC10" s="52"/>
      <c r="AD10" s="52"/>
      <c r="AE10" s="52"/>
      <c r="AF10" s="52"/>
      <c r="AG10" s="52"/>
      <c r="AH10" s="52"/>
      <c r="AI10" s="52"/>
      <c r="AJ10" s="52">
        <v>68</v>
      </c>
      <c r="AK10" s="52">
        <v>68</v>
      </c>
      <c r="AL10" s="52">
        <v>30</v>
      </c>
      <c r="AM10" s="52">
        <v>30</v>
      </c>
      <c r="AN10" s="52">
        <v>10</v>
      </c>
      <c r="AO10" s="52">
        <v>10</v>
      </c>
      <c r="AP10" s="52">
        <v>12</v>
      </c>
      <c r="AQ10" s="52">
        <v>0</v>
      </c>
      <c r="AR10" s="52">
        <v>0</v>
      </c>
      <c r="AS10" s="52">
        <v>0</v>
      </c>
      <c r="AT10" s="52">
        <v>0</v>
      </c>
      <c r="AU10" s="52">
        <v>0</v>
      </c>
      <c r="AV10" s="52">
        <v>0</v>
      </c>
      <c r="AW10" s="52">
        <v>0</v>
      </c>
      <c r="AX10" s="52">
        <v>0</v>
      </c>
      <c r="AY10" s="52">
        <v>0</v>
      </c>
      <c r="AZ10" s="52">
        <v>0</v>
      </c>
      <c r="BA10" s="52">
        <v>0</v>
      </c>
      <c r="BB10" s="52">
        <v>0</v>
      </c>
      <c r="BC10" s="52">
        <v>0</v>
      </c>
      <c r="BD10" s="52">
        <v>0</v>
      </c>
      <c r="BE10" s="52">
        <v>0</v>
      </c>
      <c r="BF10" s="52">
        <v>0</v>
      </c>
      <c r="BG10" s="52">
        <v>0</v>
      </c>
      <c r="BH10" s="52">
        <v>0</v>
      </c>
      <c r="BI10" s="52">
        <v>0</v>
      </c>
      <c r="BJ10" s="52">
        <v>0</v>
      </c>
      <c r="BK10" s="52">
        <v>0</v>
      </c>
      <c r="BL10" s="52">
        <v>0</v>
      </c>
      <c r="BM10" s="52">
        <v>0</v>
      </c>
      <c r="BN10" s="52">
        <v>0</v>
      </c>
      <c r="BO10" s="52">
        <v>0</v>
      </c>
      <c r="BP10" s="52">
        <v>0</v>
      </c>
      <c r="BQ10" s="52">
        <v>0</v>
      </c>
      <c r="BR10" s="52">
        <v>0</v>
      </c>
      <c r="BS10" s="52">
        <v>0</v>
      </c>
      <c r="BT10" s="52">
        <v>0</v>
      </c>
      <c r="BU10" s="52">
        <v>0</v>
      </c>
      <c r="BV10" s="52">
        <v>0</v>
      </c>
      <c r="BW10" s="52">
        <v>0</v>
      </c>
      <c r="BX10" s="52">
        <v>0</v>
      </c>
      <c r="BY10" s="52">
        <v>0</v>
      </c>
      <c r="BZ10" s="52">
        <v>0</v>
      </c>
      <c r="CA10" s="52">
        <v>0</v>
      </c>
      <c r="CB10" s="52">
        <v>0</v>
      </c>
      <c r="CC10" s="52">
        <v>0</v>
      </c>
      <c r="CD10" s="52">
        <v>0</v>
      </c>
      <c r="CE10" s="52">
        <v>0</v>
      </c>
      <c r="CF10" s="52">
        <v>0</v>
      </c>
      <c r="CG10" s="52">
        <v>0</v>
      </c>
      <c r="CH10" s="52">
        <v>0</v>
      </c>
      <c r="CI10" s="52">
        <v>0</v>
      </c>
      <c r="CJ10" s="52">
        <v>0</v>
      </c>
      <c r="CK10" s="52">
        <v>0</v>
      </c>
      <c r="CL10" s="52">
        <v>0</v>
      </c>
      <c r="CM10" s="52">
        <v>0</v>
      </c>
      <c r="DO10" s="4"/>
    </row>
    <row r="11" spans="1:119" ht="12" customHeight="1" x14ac:dyDescent="0.2">
      <c r="A11" s="12" t="s">
        <v>7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3"/>
      <c r="AA11" s="52"/>
      <c r="AB11" s="52"/>
      <c r="AC11" s="52"/>
      <c r="AD11" s="52"/>
      <c r="AE11" s="52"/>
      <c r="AF11" s="52"/>
      <c r="AG11" s="52"/>
      <c r="AH11" s="52"/>
      <c r="AI11" s="52"/>
      <c r="AJ11" s="52">
        <f>+AI11+AJ10</f>
        <v>68</v>
      </c>
      <c r="AK11" s="52">
        <f t="shared" ref="AK11:CM11" si="7">+AJ11+AK10</f>
        <v>136</v>
      </c>
      <c r="AL11" s="52">
        <f t="shared" si="7"/>
        <v>166</v>
      </c>
      <c r="AM11" s="52">
        <f t="shared" si="7"/>
        <v>196</v>
      </c>
      <c r="AN11" s="52">
        <f t="shared" si="7"/>
        <v>206</v>
      </c>
      <c r="AO11" s="52">
        <f t="shared" si="7"/>
        <v>216</v>
      </c>
      <c r="AP11" s="52">
        <f t="shared" si="7"/>
        <v>228</v>
      </c>
      <c r="AQ11" s="52">
        <f t="shared" si="7"/>
        <v>228</v>
      </c>
      <c r="AR11" s="52">
        <f t="shared" si="7"/>
        <v>228</v>
      </c>
      <c r="AS11" s="52">
        <f t="shared" si="7"/>
        <v>228</v>
      </c>
      <c r="AT11" s="52">
        <f t="shared" si="7"/>
        <v>228</v>
      </c>
      <c r="AU11" s="52">
        <f t="shared" si="7"/>
        <v>228</v>
      </c>
      <c r="AV11" s="52">
        <f t="shared" si="7"/>
        <v>228</v>
      </c>
      <c r="AW11" s="52">
        <f t="shared" si="7"/>
        <v>228</v>
      </c>
      <c r="AX11" s="52">
        <f t="shared" si="7"/>
        <v>228</v>
      </c>
      <c r="AY11" s="52">
        <f t="shared" si="7"/>
        <v>228</v>
      </c>
      <c r="AZ11" s="52">
        <f t="shared" si="7"/>
        <v>228</v>
      </c>
      <c r="BA11" s="52">
        <f t="shared" si="7"/>
        <v>228</v>
      </c>
      <c r="BB11" s="11">
        <f t="shared" si="7"/>
        <v>228</v>
      </c>
      <c r="BC11" s="11">
        <f t="shared" si="7"/>
        <v>228</v>
      </c>
      <c r="BD11" s="11">
        <f t="shared" si="7"/>
        <v>228</v>
      </c>
      <c r="BE11" s="11">
        <f t="shared" si="7"/>
        <v>228</v>
      </c>
      <c r="BF11" s="11">
        <f t="shared" si="7"/>
        <v>228</v>
      </c>
      <c r="BG11" s="11">
        <f t="shared" si="7"/>
        <v>228</v>
      </c>
      <c r="BH11" s="11">
        <f t="shared" si="7"/>
        <v>228</v>
      </c>
      <c r="BI11" s="11">
        <f t="shared" si="7"/>
        <v>228</v>
      </c>
      <c r="BJ11" s="11">
        <f t="shared" si="7"/>
        <v>228</v>
      </c>
      <c r="BK11" s="11">
        <f t="shared" si="7"/>
        <v>228</v>
      </c>
      <c r="BL11" s="11">
        <f t="shared" si="7"/>
        <v>228</v>
      </c>
      <c r="BM11" s="11">
        <f t="shared" si="7"/>
        <v>228</v>
      </c>
      <c r="BN11" s="11">
        <f t="shared" si="7"/>
        <v>228</v>
      </c>
      <c r="BO11" s="11">
        <f t="shared" si="7"/>
        <v>228</v>
      </c>
      <c r="BP11" s="11">
        <f t="shared" si="7"/>
        <v>228</v>
      </c>
      <c r="BQ11" s="11">
        <f t="shared" si="7"/>
        <v>228</v>
      </c>
      <c r="BR11" s="11">
        <f t="shared" si="7"/>
        <v>228</v>
      </c>
      <c r="BS11" s="11">
        <f t="shared" si="7"/>
        <v>228</v>
      </c>
      <c r="BT11" s="11">
        <f t="shared" si="7"/>
        <v>228</v>
      </c>
      <c r="BU11" s="11">
        <f t="shared" si="7"/>
        <v>228</v>
      </c>
      <c r="BV11" s="11">
        <f t="shared" si="7"/>
        <v>228</v>
      </c>
      <c r="BW11" s="11">
        <f t="shared" si="7"/>
        <v>228</v>
      </c>
      <c r="BX11" s="11">
        <f t="shared" si="7"/>
        <v>228</v>
      </c>
      <c r="BY11" s="11">
        <f t="shared" si="7"/>
        <v>228</v>
      </c>
      <c r="BZ11" s="11">
        <f t="shared" si="7"/>
        <v>228</v>
      </c>
      <c r="CA11" s="11">
        <f t="shared" si="7"/>
        <v>228</v>
      </c>
      <c r="CB11" s="11">
        <f t="shared" si="7"/>
        <v>228</v>
      </c>
      <c r="CC11" s="11">
        <f t="shared" si="7"/>
        <v>228</v>
      </c>
      <c r="CD11" s="11">
        <f t="shared" si="7"/>
        <v>228</v>
      </c>
      <c r="CE11" s="11">
        <f t="shared" si="7"/>
        <v>228</v>
      </c>
      <c r="CF11" s="11">
        <f t="shared" si="7"/>
        <v>228</v>
      </c>
      <c r="CG11" s="11">
        <f t="shared" si="7"/>
        <v>228</v>
      </c>
      <c r="CH11" s="11">
        <f t="shared" si="7"/>
        <v>228</v>
      </c>
      <c r="CI11" s="11">
        <f t="shared" si="7"/>
        <v>228</v>
      </c>
      <c r="CJ11" s="11">
        <f t="shared" si="7"/>
        <v>228</v>
      </c>
      <c r="CK11" s="11">
        <f t="shared" si="7"/>
        <v>228</v>
      </c>
      <c r="CL11" s="11">
        <f t="shared" si="7"/>
        <v>228</v>
      </c>
      <c r="CM11" s="11">
        <f t="shared" si="7"/>
        <v>228</v>
      </c>
      <c r="DO11" s="4"/>
    </row>
    <row r="12" spans="1:119" ht="12" customHeight="1" x14ac:dyDescent="0.2">
      <c r="A12" s="12" t="s">
        <v>4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3"/>
      <c r="AA12" s="52"/>
      <c r="AB12" s="52"/>
      <c r="AC12" s="52"/>
      <c r="AD12" s="52"/>
      <c r="AE12" s="52"/>
      <c r="AF12" s="52"/>
      <c r="AG12" s="52"/>
      <c r="AH12" s="52"/>
      <c r="AI12" s="52"/>
      <c r="AJ12" s="52">
        <v>0</v>
      </c>
      <c r="AK12" s="52">
        <v>0</v>
      </c>
      <c r="AL12" s="52">
        <v>0</v>
      </c>
      <c r="AM12" s="52">
        <v>0</v>
      </c>
      <c r="AN12" s="52">
        <v>3</v>
      </c>
      <c r="AO12" s="52">
        <v>0</v>
      </c>
      <c r="AP12" s="52">
        <v>0</v>
      </c>
      <c r="AQ12" s="52">
        <v>0</v>
      </c>
      <c r="AR12" s="52">
        <v>1</v>
      </c>
      <c r="AS12" s="52">
        <v>0</v>
      </c>
      <c r="AT12" s="52">
        <v>0</v>
      </c>
      <c r="AU12" s="52">
        <v>0</v>
      </c>
      <c r="AV12" s="11">
        <v>6</v>
      </c>
      <c r="AW12" s="11">
        <v>6</v>
      </c>
      <c r="AX12" s="11">
        <v>1</v>
      </c>
      <c r="AY12" s="11">
        <v>2</v>
      </c>
      <c r="AZ12" s="11">
        <v>0</v>
      </c>
      <c r="BA12" s="11">
        <v>0</v>
      </c>
      <c r="BB12" s="57">
        <v>0</v>
      </c>
      <c r="BC12" s="57">
        <v>2</v>
      </c>
      <c r="BD12" s="57">
        <v>6</v>
      </c>
      <c r="BE12" s="57">
        <v>7</v>
      </c>
      <c r="BF12" s="57">
        <v>4</v>
      </c>
      <c r="BG12" s="57">
        <v>0</v>
      </c>
      <c r="BH12" s="57">
        <v>3</v>
      </c>
      <c r="BI12" s="57">
        <v>0</v>
      </c>
      <c r="BJ12" s="57">
        <v>17</v>
      </c>
      <c r="BK12" s="57">
        <v>2</v>
      </c>
      <c r="BL12" s="57">
        <v>19</v>
      </c>
      <c r="BM12" s="57">
        <v>8</v>
      </c>
      <c r="BN12" s="57">
        <v>10</v>
      </c>
      <c r="BO12" s="57">
        <v>5</v>
      </c>
      <c r="BP12" s="57">
        <v>8</v>
      </c>
      <c r="BQ12" s="57">
        <v>12</v>
      </c>
      <c r="BR12" s="57">
        <v>5</v>
      </c>
      <c r="BS12" s="57">
        <v>6</v>
      </c>
      <c r="BT12" s="57">
        <v>0</v>
      </c>
      <c r="BU12" s="57">
        <v>8</v>
      </c>
      <c r="BV12" s="57">
        <v>0</v>
      </c>
      <c r="BW12" s="57">
        <v>0</v>
      </c>
      <c r="BX12" s="57">
        <v>2</v>
      </c>
      <c r="BY12" s="57">
        <v>3</v>
      </c>
      <c r="BZ12" s="57">
        <v>3</v>
      </c>
      <c r="CA12" s="57">
        <v>2</v>
      </c>
      <c r="CB12" s="57">
        <v>0</v>
      </c>
      <c r="CC12" s="57">
        <v>4</v>
      </c>
      <c r="CD12" s="57">
        <v>1</v>
      </c>
      <c r="CE12" s="57">
        <v>1</v>
      </c>
      <c r="CF12" s="57">
        <v>2</v>
      </c>
      <c r="CG12" s="57">
        <v>0</v>
      </c>
      <c r="CH12" s="57">
        <v>1</v>
      </c>
      <c r="CI12" s="57">
        <v>1</v>
      </c>
      <c r="CJ12" s="57">
        <v>1</v>
      </c>
      <c r="CK12" s="57">
        <v>1</v>
      </c>
      <c r="CL12" s="57">
        <v>0</v>
      </c>
      <c r="CM12" s="57">
        <v>0</v>
      </c>
      <c r="DO12" s="4"/>
    </row>
    <row r="13" spans="1:119" ht="12" customHeight="1" thickBot="1" x14ac:dyDescent="0.25">
      <c r="A13" s="23" t="s">
        <v>8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5"/>
      <c r="AA13" s="24"/>
      <c r="AB13" s="24"/>
      <c r="AC13" s="24"/>
      <c r="AD13" s="24"/>
      <c r="AE13" s="24"/>
      <c r="AF13" s="24"/>
      <c r="AG13" s="24"/>
      <c r="AH13" s="24"/>
      <c r="AI13" s="24"/>
      <c r="AJ13" s="24">
        <f>+AJ12+AI13</f>
        <v>0</v>
      </c>
      <c r="AK13" s="24">
        <f t="shared" ref="AK13:CM13" si="8">+AK12+AJ13</f>
        <v>0</v>
      </c>
      <c r="AL13" s="24">
        <f t="shared" si="8"/>
        <v>0</v>
      </c>
      <c r="AM13" s="24">
        <f t="shared" si="8"/>
        <v>0</v>
      </c>
      <c r="AN13" s="24">
        <f t="shared" si="8"/>
        <v>3</v>
      </c>
      <c r="AO13" s="24">
        <f t="shared" si="8"/>
        <v>3</v>
      </c>
      <c r="AP13" s="24">
        <f t="shared" si="8"/>
        <v>3</v>
      </c>
      <c r="AQ13" s="24">
        <f t="shared" si="8"/>
        <v>3</v>
      </c>
      <c r="AR13" s="24">
        <f t="shared" si="8"/>
        <v>4</v>
      </c>
      <c r="AS13" s="24">
        <f t="shared" si="8"/>
        <v>4</v>
      </c>
      <c r="AT13" s="24">
        <f t="shared" si="8"/>
        <v>4</v>
      </c>
      <c r="AU13" s="24">
        <f t="shared" si="8"/>
        <v>4</v>
      </c>
      <c r="AV13" s="24">
        <f t="shared" si="8"/>
        <v>10</v>
      </c>
      <c r="AW13" s="24">
        <f t="shared" si="8"/>
        <v>16</v>
      </c>
      <c r="AX13" s="24">
        <f t="shared" si="8"/>
        <v>17</v>
      </c>
      <c r="AY13" s="24">
        <f t="shared" si="8"/>
        <v>19</v>
      </c>
      <c r="AZ13" s="24">
        <f t="shared" si="8"/>
        <v>19</v>
      </c>
      <c r="BA13" s="24">
        <f t="shared" si="8"/>
        <v>19</v>
      </c>
      <c r="BB13" s="24">
        <f t="shared" si="8"/>
        <v>19</v>
      </c>
      <c r="BC13" s="24">
        <f t="shared" si="8"/>
        <v>21</v>
      </c>
      <c r="BD13" s="24">
        <f t="shared" si="8"/>
        <v>27</v>
      </c>
      <c r="BE13" s="24">
        <f t="shared" si="8"/>
        <v>34</v>
      </c>
      <c r="BF13" s="24">
        <f t="shared" si="8"/>
        <v>38</v>
      </c>
      <c r="BG13" s="24">
        <f t="shared" si="8"/>
        <v>38</v>
      </c>
      <c r="BH13" s="24">
        <f t="shared" si="8"/>
        <v>41</v>
      </c>
      <c r="BI13" s="24">
        <f t="shared" si="8"/>
        <v>41</v>
      </c>
      <c r="BJ13" s="24">
        <f t="shared" si="8"/>
        <v>58</v>
      </c>
      <c r="BK13" s="24">
        <f t="shared" si="8"/>
        <v>60</v>
      </c>
      <c r="BL13" s="24">
        <f t="shared" si="8"/>
        <v>79</v>
      </c>
      <c r="BM13" s="24">
        <f t="shared" si="8"/>
        <v>87</v>
      </c>
      <c r="BN13" s="24">
        <f t="shared" si="8"/>
        <v>97</v>
      </c>
      <c r="BO13" s="24">
        <f t="shared" si="8"/>
        <v>102</v>
      </c>
      <c r="BP13" s="24">
        <f t="shared" si="8"/>
        <v>110</v>
      </c>
      <c r="BQ13" s="24">
        <f t="shared" si="8"/>
        <v>122</v>
      </c>
      <c r="BR13" s="24">
        <f t="shared" si="8"/>
        <v>127</v>
      </c>
      <c r="BS13" s="24">
        <f t="shared" si="8"/>
        <v>133</v>
      </c>
      <c r="BT13" s="24">
        <f t="shared" si="8"/>
        <v>133</v>
      </c>
      <c r="BU13" s="24">
        <f t="shared" si="8"/>
        <v>141</v>
      </c>
      <c r="BV13" s="24">
        <f t="shared" si="8"/>
        <v>141</v>
      </c>
      <c r="BW13" s="24">
        <f t="shared" si="8"/>
        <v>141</v>
      </c>
      <c r="BX13" s="24">
        <f t="shared" si="8"/>
        <v>143</v>
      </c>
      <c r="BY13" s="24">
        <f t="shared" si="8"/>
        <v>146</v>
      </c>
      <c r="BZ13" s="24">
        <f t="shared" si="8"/>
        <v>149</v>
      </c>
      <c r="CA13" s="24">
        <f t="shared" si="8"/>
        <v>151</v>
      </c>
      <c r="CB13" s="24">
        <f t="shared" si="8"/>
        <v>151</v>
      </c>
      <c r="CC13" s="24">
        <f t="shared" si="8"/>
        <v>155</v>
      </c>
      <c r="CD13" s="24">
        <f t="shared" si="8"/>
        <v>156</v>
      </c>
      <c r="CE13" s="24">
        <f t="shared" si="8"/>
        <v>157</v>
      </c>
      <c r="CF13" s="24">
        <f t="shared" si="8"/>
        <v>159</v>
      </c>
      <c r="CG13" s="24">
        <f t="shared" si="8"/>
        <v>159</v>
      </c>
      <c r="CH13" s="24">
        <f t="shared" si="8"/>
        <v>160</v>
      </c>
      <c r="CI13" s="24">
        <f t="shared" si="8"/>
        <v>161</v>
      </c>
      <c r="CJ13" s="24">
        <f t="shared" si="8"/>
        <v>162</v>
      </c>
      <c r="CK13" s="24">
        <f t="shared" si="8"/>
        <v>163</v>
      </c>
      <c r="CL13" s="24">
        <f t="shared" si="8"/>
        <v>163</v>
      </c>
      <c r="CM13" s="24">
        <f t="shared" si="8"/>
        <v>163</v>
      </c>
      <c r="DO13" s="4"/>
    </row>
    <row r="14" spans="1:119" ht="12" customHeight="1" thickTop="1" x14ac:dyDescent="0.2">
      <c r="A14" s="54" t="s">
        <v>110</v>
      </c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8"/>
      <c r="AA14" s="57"/>
      <c r="AB14" s="57"/>
      <c r="AC14" s="57"/>
      <c r="AD14" s="57"/>
      <c r="AE14" s="57"/>
      <c r="AF14" s="57"/>
      <c r="AG14" s="57"/>
      <c r="AH14" s="57"/>
      <c r="AI14" s="57"/>
      <c r="AJ14" s="57">
        <v>18</v>
      </c>
      <c r="AK14" s="57">
        <v>25</v>
      </c>
      <c r="AL14" s="57">
        <v>18</v>
      </c>
      <c r="AM14" s="57">
        <v>11</v>
      </c>
      <c r="AN14" s="57">
        <v>18</v>
      </c>
      <c r="AO14" s="57">
        <v>8</v>
      </c>
      <c r="AP14" s="57">
        <v>6</v>
      </c>
      <c r="AQ14" s="57">
        <v>22</v>
      </c>
      <c r="AR14" s="57">
        <v>19</v>
      </c>
      <c r="AS14" s="57">
        <v>19</v>
      </c>
      <c r="AT14" s="57">
        <v>2</v>
      </c>
      <c r="AU14" s="57">
        <v>16</v>
      </c>
      <c r="AV14" s="57">
        <v>23</v>
      </c>
      <c r="AW14" s="57">
        <v>17</v>
      </c>
      <c r="AX14" s="57">
        <v>21</v>
      </c>
      <c r="AY14" s="57">
        <v>33</v>
      </c>
      <c r="AZ14" s="57">
        <v>12</v>
      </c>
      <c r="BA14" s="57">
        <v>9</v>
      </c>
      <c r="BB14" s="57">
        <v>10</v>
      </c>
      <c r="BC14" s="57">
        <v>4</v>
      </c>
      <c r="BD14" s="57">
        <v>7</v>
      </c>
      <c r="BE14" s="57">
        <v>3</v>
      </c>
      <c r="BF14" s="57">
        <v>11</v>
      </c>
      <c r="BG14" s="57">
        <v>6</v>
      </c>
      <c r="BH14" s="57">
        <v>1</v>
      </c>
      <c r="BI14" s="57">
        <v>11</v>
      </c>
      <c r="BJ14" s="57">
        <v>3</v>
      </c>
      <c r="BK14" s="57">
        <v>0</v>
      </c>
      <c r="BL14" s="57">
        <v>1</v>
      </c>
      <c r="BM14" s="57">
        <v>1</v>
      </c>
      <c r="BN14" s="57">
        <v>1</v>
      </c>
      <c r="BO14" s="57">
        <v>2</v>
      </c>
      <c r="BP14" s="57">
        <v>7</v>
      </c>
      <c r="BQ14" s="57">
        <v>3</v>
      </c>
      <c r="BR14" s="57">
        <v>6</v>
      </c>
      <c r="BS14" s="57">
        <v>5</v>
      </c>
      <c r="BT14" s="57">
        <v>1</v>
      </c>
      <c r="BU14" s="57">
        <v>0</v>
      </c>
      <c r="BV14" s="57">
        <v>10</v>
      </c>
      <c r="BW14" s="57">
        <v>11</v>
      </c>
      <c r="BX14" s="57">
        <v>2</v>
      </c>
      <c r="BY14" s="57">
        <v>6</v>
      </c>
      <c r="BZ14" s="57">
        <v>6</v>
      </c>
      <c r="CA14" s="57">
        <v>4</v>
      </c>
      <c r="CB14" s="57">
        <v>5</v>
      </c>
      <c r="CC14" s="57">
        <v>8</v>
      </c>
      <c r="CD14" s="57">
        <v>1</v>
      </c>
      <c r="CE14" s="57">
        <v>15</v>
      </c>
      <c r="CF14" s="57">
        <v>4</v>
      </c>
      <c r="CG14" s="57">
        <v>3</v>
      </c>
      <c r="CH14" s="57">
        <v>2</v>
      </c>
      <c r="CI14" s="57">
        <v>0</v>
      </c>
      <c r="CJ14" s="57">
        <v>3</v>
      </c>
      <c r="CK14" s="57">
        <v>5</v>
      </c>
      <c r="CL14" s="57">
        <v>4</v>
      </c>
      <c r="CM14" s="57">
        <v>7</v>
      </c>
      <c r="DO14" s="4"/>
    </row>
    <row r="15" spans="1:119" ht="12" customHeight="1" x14ac:dyDescent="0.2">
      <c r="A15" s="12" t="s">
        <v>6</v>
      </c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3"/>
      <c r="AA15" s="52"/>
      <c r="AB15" s="52"/>
      <c r="AC15" s="52"/>
      <c r="AD15" s="52"/>
      <c r="AE15" s="52"/>
      <c r="AF15" s="52"/>
      <c r="AG15" s="52"/>
      <c r="AH15" s="52"/>
      <c r="AI15" s="52"/>
      <c r="AJ15" s="52">
        <f>+AI15+AJ14-AJ18</f>
        <v>18</v>
      </c>
      <c r="AK15" s="52">
        <f t="shared" ref="AK15:CM15" si="9">+AJ15+AK14-AK18</f>
        <v>43</v>
      </c>
      <c r="AL15" s="52">
        <f t="shared" si="9"/>
        <v>61</v>
      </c>
      <c r="AM15" s="52">
        <f t="shared" si="9"/>
        <v>72</v>
      </c>
      <c r="AN15" s="52">
        <f t="shared" si="9"/>
        <v>89</v>
      </c>
      <c r="AO15" s="52">
        <f t="shared" si="9"/>
        <v>96</v>
      </c>
      <c r="AP15" s="52">
        <f t="shared" si="9"/>
        <v>102</v>
      </c>
      <c r="AQ15" s="52">
        <f t="shared" si="9"/>
        <v>121</v>
      </c>
      <c r="AR15" s="52">
        <f t="shared" si="9"/>
        <v>137</v>
      </c>
      <c r="AS15" s="52">
        <f t="shared" si="9"/>
        <v>155</v>
      </c>
      <c r="AT15" s="52">
        <f t="shared" si="9"/>
        <v>154</v>
      </c>
      <c r="AU15" s="52">
        <f t="shared" si="9"/>
        <v>170</v>
      </c>
      <c r="AV15" s="52">
        <f t="shared" si="9"/>
        <v>191</v>
      </c>
      <c r="AW15" s="52">
        <f t="shared" si="9"/>
        <v>208</v>
      </c>
      <c r="AX15" s="52">
        <f t="shared" si="9"/>
        <v>225</v>
      </c>
      <c r="AY15" s="52">
        <f t="shared" si="9"/>
        <v>256</v>
      </c>
      <c r="AZ15" s="52">
        <f t="shared" si="9"/>
        <v>265</v>
      </c>
      <c r="BA15" s="52">
        <f t="shared" si="9"/>
        <v>273</v>
      </c>
      <c r="BB15" s="52">
        <f t="shared" si="9"/>
        <v>283</v>
      </c>
      <c r="BC15" s="52">
        <f t="shared" si="9"/>
        <v>284</v>
      </c>
      <c r="BD15" s="52">
        <f t="shared" si="9"/>
        <v>290</v>
      </c>
      <c r="BE15" s="52">
        <f t="shared" si="9"/>
        <v>289</v>
      </c>
      <c r="BF15" s="52">
        <f t="shared" si="9"/>
        <v>299</v>
      </c>
      <c r="BG15" s="52">
        <f t="shared" si="9"/>
        <v>304</v>
      </c>
      <c r="BH15" s="52">
        <f t="shared" si="9"/>
        <v>299</v>
      </c>
      <c r="BI15" s="52">
        <f t="shared" si="9"/>
        <v>307</v>
      </c>
      <c r="BJ15" s="52">
        <f t="shared" si="9"/>
        <v>309</v>
      </c>
      <c r="BK15" s="52">
        <f t="shared" si="9"/>
        <v>308</v>
      </c>
      <c r="BL15" s="52">
        <f t="shared" si="9"/>
        <v>308</v>
      </c>
      <c r="BM15" s="52">
        <f t="shared" si="9"/>
        <v>306</v>
      </c>
      <c r="BN15" s="52">
        <f t="shared" si="9"/>
        <v>304</v>
      </c>
      <c r="BO15" s="52">
        <f t="shared" si="9"/>
        <v>305</v>
      </c>
      <c r="BP15" s="52">
        <f t="shared" si="9"/>
        <v>310</v>
      </c>
      <c r="BQ15" s="52">
        <f t="shared" si="9"/>
        <v>308</v>
      </c>
      <c r="BR15" s="52">
        <f t="shared" si="9"/>
        <v>312</v>
      </c>
      <c r="BS15" s="52">
        <f t="shared" si="9"/>
        <v>314</v>
      </c>
      <c r="BT15" s="52">
        <f t="shared" si="9"/>
        <v>315</v>
      </c>
      <c r="BU15" s="52">
        <f t="shared" si="9"/>
        <v>307</v>
      </c>
      <c r="BV15" s="52">
        <f t="shared" si="9"/>
        <v>317</v>
      </c>
      <c r="BW15" s="52">
        <f t="shared" si="9"/>
        <v>325</v>
      </c>
      <c r="BX15" s="52">
        <f t="shared" si="9"/>
        <v>324</v>
      </c>
      <c r="BY15" s="52">
        <f t="shared" si="9"/>
        <v>326</v>
      </c>
      <c r="BZ15" s="52">
        <f t="shared" si="9"/>
        <v>329</v>
      </c>
      <c r="CA15" s="52">
        <f t="shared" si="9"/>
        <v>329</v>
      </c>
      <c r="CB15" s="52">
        <f t="shared" si="9"/>
        <v>331</v>
      </c>
      <c r="CC15" s="52">
        <f t="shared" si="9"/>
        <v>335</v>
      </c>
      <c r="CD15" s="52">
        <f t="shared" si="9"/>
        <v>335</v>
      </c>
      <c r="CE15" s="52">
        <f t="shared" si="9"/>
        <v>346</v>
      </c>
      <c r="CF15" s="52">
        <f t="shared" si="9"/>
        <v>350</v>
      </c>
      <c r="CG15" s="52">
        <f t="shared" si="9"/>
        <v>351</v>
      </c>
      <c r="CH15" s="52">
        <f t="shared" si="9"/>
        <v>352</v>
      </c>
      <c r="CI15" s="52">
        <f t="shared" si="9"/>
        <v>352</v>
      </c>
      <c r="CJ15" s="52">
        <f t="shared" si="9"/>
        <v>351</v>
      </c>
      <c r="CK15" s="52">
        <f t="shared" si="9"/>
        <v>354</v>
      </c>
      <c r="CL15" s="52">
        <f t="shared" si="9"/>
        <v>356</v>
      </c>
      <c r="CM15" s="52">
        <f t="shared" si="9"/>
        <v>359</v>
      </c>
      <c r="DO15" s="4"/>
    </row>
    <row r="16" spans="1:119" ht="12" customHeight="1" x14ac:dyDescent="0.2">
      <c r="A16" s="13" t="s">
        <v>3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3"/>
      <c r="AA16" s="52"/>
      <c r="AB16" s="52"/>
      <c r="AC16" s="52"/>
      <c r="AD16" s="52"/>
      <c r="AE16" s="52"/>
      <c r="AF16" s="52"/>
      <c r="AG16" s="52"/>
      <c r="AH16" s="52"/>
      <c r="AI16" s="52"/>
      <c r="AJ16" s="52">
        <v>15</v>
      </c>
      <c r="AK16" s="52">
        <v>15</v>
      </c>
      <c r="AL16" s="52">
        <v>15</v>
      </c>
      <c r="AM16" s="52">
        <v>15</v>
      </c>
      <c r="AN16" s="52">
        <v>15</v>
      </c>
      <c r="AO16" s="52">
        <v>15</v>
      </c>
      <c r="AP16" s="52">
        <v>15</v>
      </c>
      <c r="AQ16" s="52">
        <v>15</v>
      </c>
      <c r="AR16" s="52">
        <v>15</v>
      </c>
      <c r="AS16" s="52">
        <v>15</v>
      </c>
      <c r="AT16" s="52">
        <v>15</v>
      </c>
      <c r="AU16" s="52">
        <v>15</v>
      </c>
      <c r="AV16" s="52">
        <v>15</v>
      </c>
      <c r="AW16" s="52">
        <v>15</v>
      </c>
      <c r="AX16" s="52">
        <v>15</v>
      </c>
      <c r="AY16" s="52">
        <v>15</v>
      </c>
      <c r="AZ16" s="52">
        <v>15</v>
      </c>
      <c r="BA16" s="52">
        <v>15</v>
      </c>
      <c r="BB16" s="52">
        <v>15</v>
      </c>
      <c r="BC16" s="52">
        <v>15</v>
      </c>
      <c r="BD16" s="52">
        <v>15</v>
      </c>
      <c r="BE16" s="52">
        <v>15</v>
      </c>
      <c r="BF16" s="52">
        <v>15</v>
      </c>
      <c r="BG16" s="52">
        <v>15</v>
      </c>
      <c r="BH16" s="52">
        <v>12</v>
      </c>
      <c r="BI16" s="52">
        <v>0</v>
      </c>
      <c r="BJ16" s="52">
        <v>0</v>
      </c>
      <c r="BK16" s="52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0</v>
      </c>
      <c r="CA16" s="52">
        <v>0</v>
      </c>
      <c r="CB16" s="52">
        <v>0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DO16" s="4"/>
    </row>
    <row r="17" spans="1:119" ht="12" customHeight="1" x14ac:dyDescent="0.2">
      <c r="A17" s="12" t="s">
        <v>7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3"/>
      <c r="AA17" s="52"/>
      <c r="AB17" s="52"/>
      <c r="AC17" s="52"/>
      <c r="AD17" s="52"/>
      <c r="AE17" s="52"/>
      <c r="AF17" s="52"/>
      <c r="AG17" s="52"/>
      <c r="AH17" s="52"/>
      <c r="AI17" s="52"/>
      <c r="AJ17" s="52">
        <f>+AI17+AJ16</f>
        <v>15</v>
      </c>
      <c r="AK17" s="52">
        <f t="shared" ref="AK17:CM17" si="10">+AJ17+AK16</f>
        <v>30</v>
      </c>
      <c r="AL17" s="52">
        <f t="shared" si="10"/>
        <v>45</v>
      </c>
      <c r="AM17" s="52">
        <f t="shared" si="10"/>
        <v>60</v>
      </c>
      <c r="AN17" s="52">
        <f t="shared" si="10"/>
        <v>75</v>
      </c>
      <c r="AO17" s="52">
        <f t="shared" si="10"/>
        <v>90</v>
      </c>
      <c r="AP17" s="52">
        <f t="shared" si="10"/>
        <v>105</v>
      </c>
      <c r="AQ17" s="52">
        <f t="shared" si="10"/>
        <v>120</v>
      </c>
      <c r="AR17" s="52">
        <f t="shared" si="10"/>
        <v>135</v>
      </c>
      <c r="AS17" s="52">
        <f t="shared" si="10"/>
        <v>150</v>
      </c>
      <c r="AT17" s="52">
        <f t="shared" si="10"/>
        <v>165</v>
      </c>
      <c r="AU17" s="52">
        <f t="shared" si="10"/>
        <v>180</v>
      </c>
      <c r="AV17" s="52">
        <f t="shared" si="10"/>
        <v>195</v>
      </c>
      <c r="AW17" s="52">
        <f t="shared" si="10"/>
        <v>210</v>
      </c>
      <c r="AX17" s="11">
        <f t="shared" si="10"/>
        <v>225</v>
      </c>
      <c r="AY17" s="11">
        <f t="shared" si="10"/>
        <v>240</v>
      </c>
      <c r="AZ17" s="11">
        <f t="shared" si="10"/>
        <v>255</v>
      </c>
      <c r="BA17" s="11">
        <f t="shared" si="10"/>
        <v>270</v>
      </c>
      <c r="BB17" s="11">
        <f t="shared" si="10"/>
        <v>285</v>
      </c>
      <c r="BC17" s="11">
        <f t="shared" si="10"/>
        <v>300</v>
      </c>
      <c r="BD17" s="11">
        <f t="shared" si="10"/>
        <v>315</v>
      </c>
      <c r="BE17" s="11">
        <f t="shared" si="10"/>
        <v>330</v>
      </c>
      <c r="BF17" s="11">
        <f t="shared" si="10"/>
        <v>345</v>
      </c>
      <c r="BG17" s="11">
        <f t="shared" si="10"/>
        <v>360</v>
      </c>
      <c r="BH17" s="11">
        <f t="shared" si="10"/>
        <v>372</v>
      </c>
      <c r="BI17" s="11">
        <f t="shared" si="10"/>
        <v>372</v>
      </c>
      <c r="BJ17" s="11">
        <f t="shared" si="10"/>
        <v>372</v>
      </c>
      <c r="BK17" s="11">
        <f t="shared" si="10"/>
        <v>372</v>
      </c>
      <c r="BL17" s="11">
        <f t="shared" si="10"/>
        <v>372</v>
      </c>
      <c r="BM17" s="11">
        <f t="shared" si="10"/>
        <v>372</v>
      </c>
      <c r="BN17" s="11">
        <f t="shared" si="10"/>
        <v>372</v>
      </c>
      <c r="BO17" s="11">
        <f t="shared" si="10"/>
        <v>372</v>
      </c>
      <c r="BP17" s="11">
        <f t="shared" si="10"/>
        <v>372</v>
      </c>
      <c r="BQ17" s="11">
        <f t="shared" si="10"/>
        <v>372</v>
      </c>
      <c r="BR17" s="11">
        <f t="shared" si="10"/>
        <v>372</v>
      </c>
      <c r="BS17" s="11">
        <f t="shared" si="10"/>
        <v>372</v>
      </c>
      <c r="BT17" s="11">
        <f t="shared" si="10"/>
        <v>372</v>
      </c>
      <c r="BU17" s="11">
        <f t="shared" si="10"/>
        <v>372</v>
      </c>
      <c r="BV17" s="11">
        <f t="shared" si="10"/>
        <v>372</v>
      </c>
      <c r="BW17" s="11">
        <f t="shared" si="10"/>
        <v>372</v>
      </c>
      <c r="BX17" s="11">
        <f t="shared" si="10"/>
        <v>372</v>
      </c>
      <c r="BY17" s="11">
        <f t="shared" si="10"/>
        <v>372</v>
      </c>
      <c r="BZ17" s="11">
        <f t="shared" si="10"/>
        <v>372</v>
      </c>
      <c r="CA17" s="11">
        <f t="shared" si="10"/>
        <v>372</v>
      </c>
      <c r="CB17" s="11">
        <f t="shared" si="10"/>
        <v>372</v>
      </c>
      <c r="CC17" s="11">
        <f t="shared" si="10"/>
        <v>372</v>
      </c>
      <c r="CD17" s="11">
        <f t="shared" si="10"/>
        <v>372</v>
      </c>
      <c r="CE17" s="11">
        <f t="shared" si="10"/>
        <v>372</v>
      </c>
      <c r="CF17" s="11">
        <f t="shared" si="10"/>
        <v>372</v>
      </c>
      <c r="CG17" s="11">
        <f t="shared" si="10"/>
        <v>372</v>
      </c>
      <c r="CH17" s="11">
        <f t="shared" si="10"/>
        <v>372</v>
      </c>
      <c r="CI17" s="11">
        <f t="shared" si="10"/>
        <v>372</v>
      </c>
      <c r="CJ17" s="11">
        <f t="shared" si="10"/>
        <v>372</v>
      </c>
      <c r="CK17" s="11">
        <f t="shared" si="10"/>
        <v>372</v>
      </c>
      <c r="CL17" s="11">
        <f t="shared" si="10"/>
        <v>372</v>
      </c>
      <c r="CM17" s="11">
        <f t="shared" si="10"/>
        <v>372</v>
      </c>
      <c r="DO17" s="4"/>
    </row>
    <row r="18" spans="1:119" ht="12" customHeight="1" x14ac:dyDescent="0.2">
      <c r="A18" s="12" t="s">
        <v>4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3"/>
      <c r="AA18" s="52"/>
      <c r="AB18" s="52"/>
      <c r="AC18" s="52"/>
      <c r="AD18" s="52"/>
      <c r="AE18" s="52"/>
      <c r="AF18" s="52"/>
      <c r="AG18" s="52"/>
      <c r="AH18" s="52"/>
      <c r="AI18" s="52"/>
      <c r="AJ18" s="52">
        <v>0</v>
      </c>
      <c r="AK18" s="52">
        <v>0</v>
      </c>
      <c r="AL18" s="52">
        <v>0</v>
      </c>
      <c r="AM18" s="52">
        <v>0</v>
      </c>
      <c r="AN18" s="52">
        <v>1</v>
      </c>
      <c r="AO18" s="52">
        <v>1</v>
      </c>
      <c r="AP18" s="52">
        <v>0</v>
      </c>
      <c r="AQ18" s="52">
        <v>3</v>
      </c>
      <c r="AR18" s="52">
        <v>3</v>
      </c>
      <c r="AS18" s="52">
        <v>1</v>
      </c>
      <c r="AT18" s="52">
        <v>3</v>
      </c>
      <c r="AU18" s="52">
        <v>0</v>
      </c>
      <c r="AV18" s="11">
        <v>2</v>
      </c>
      <c r="AW18" s="11">
        <v>0</v>
      </c>
      <c r="AX18" s="57">
        <v>4</v>
      </c>
      <c r="AY18" s="57">
        <v>2</v>
      </c>
      <c r="AZ18" s="57">
        <v>3</v>
      </c>
      <c r="BA18" s="57">
        <v>1</v>
      </c>
      <c r="BB18" s="57">
        <v>0</v>
      </c>
      <c r="BC18" s="57">
        <v>3</v>
      </c>
      <c r="BD18" s="57">
        <v>1</v>
      </c>
      <c r="BE18" s="57">
        <v>4</v>
      </c>
      <c r="BF18" s="57">
        <v>1</v>
      </c>
      <c r="BG18" s="57">
        <v>1</v>
      </c>
      <c r="BH18" s="57">
        <v>6</v>
      </c>
      <c r="BI18" s="57">
        <v>3</v>
      </c>
      <c r="BJ18" s="57">
        <v>1</v>
      </c>
      <c r="BK18" s="57">
        <v>1</v>
      </c>
      <c r="BL18" s="57">
        <v>1</v>
      </c>
      <c r="BM18" s="57">
        <v>3</v>
      </c>
      <c r="BN18" s="57">
        <v>3</v>
      </c>
      <c r="BO18" s="57">
        <v>1</v>
      </c>
      <c r="BP18" s="57">
        <v>2</v>
      </c>
      <c r="BQ18" s="57">
        <v>5</v>
      </c>
      <c r="BR18" s="57">
        <v>2</v>
      </c>
      <c r="BS18" s="57">
        <v>3</v>
      </c>
      <c r="BT18" s="57">
        <v>0</v>
      </c>
      <c r="BU18" s="57">
        <v>8</v>
      </c>
      <c r="BV18" s="57">
        <v>0</v>
      </c>
      <c r="BW18" s="57">
        <v>3</v>
      </c>
      <c r="BX18" s="57">
        <v>3</v>
      </c>
      <c r="BY18" s="57">
        <v>4</v>
      </c>
      <c r="BZ18" s="57">
        <v>3</v>
      </c>
      <c r="CA18" s="57">
        <v>4</v>
      </c>
      <c r="CB18" s="57">
        <v>3</v>
      </c>
      <c r="CC18" s="57">
        <v>4</v>
      </c>
      <c r="CD18" s="57">
        <v>1</v>
      </c>
      <c r="CE18" s="57">
        <v>4</v>
      </c>
      <c r="CF18" s="57">
        <v>0</v>
      </c>
      <c r="CG18" s="57">
        <v>2</v>
      </c>
      <c r="CH18" s="57">
        <v>1</v>
      </c>
      <c r="CI18" s="57">
        <v>0</v>
      </c>
      <c r="CJ18" s="57">
        <v>4</v>
      </c>
      <c r="CK18" s="57">
        <v>2</v>
      </c>
      <c r="CL18" s="57">
        <v>2</v>
      </c>
      <c r="CM18" s="57">
        <v>4</v>
      </c>
      <c r="DO18" s="4"/>
    </row>
    <row r="19" spans="1:119" ht="12" customHeight="1" thickBot="1" x14ac:dyDescent="0.25">
      <c r="A19" s="23" t="s">
        <v>8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5"/>
      <c r="AA19" s="24"/>
      <c r="AB19" s="24"/>
      <c r="AC19" s="24"/>
      <c r="AD19" s="24"/>
      <c r="AE19" s="24"/>
      <c r="AF19" s="24"/>
      <c r="AG19" s="24"/>
      <c r="AH19" s="24"/>
      <c r="AI19" s="24"/>
      <c r="AJ19" s="24">
        <f>+AJ18+AI19</f>
        <v>0</v>
      </c>
      <c r="AK19" s="24">
        <f t="shared" ref="AK19:CM19" si="11">+AK18+AJ19</f>
        <v>0</v>
      </c>
      <c r="AL19" s="24">
        <f t="shared" si="11"/>
        <v>0</v>
      </c>
      <c r="AM19" s="24">
        <f t="shared" si="11"/>
        <v>0</v>
      </c>
      <c r="AN19" s="24">
        <f t="shared" si="11"/>
        <v>1</v>
      </c>
      <c r="AO19" s="24">
        <f t="shared" si="11"/>
        <v>2</v>
      </c>
      <c r="AP19" s="24">
        <f t="shared" si="11"/>
        <v>2</v>
      </c>
      <c r="AQ19" s="24">
        <f t="shared" si="11"/>
        <v>5</v>
      </c>
      <c r="AR19" s="24">
        <f t="shared" si="11"/>
        <v>8</v>
      </c>
      <c r="AS19" s="24">
        <f t="shared" si="11"/>
        <v>9</v>
      </c>
      <c r="AT19" s="24">
        <f t="shared" si="11"/>
        <v>12</v>
      </c>
      <c r="AU19" s="24">
        <f t="shared" si="11"/>
        <v>12</v>
      </c>
      <c r="AV19" s="24">
        <f t="shared" si="11"/>
        <v>14</v>
      </c>
      <c r="AW19" s="24">
        <f t="shared" si="11"/>
        <v>14</v>
      </c>
      <c r="AX19" s="24">
        <f t="shared" si="11"/>
        <v>18</v>
      </c>
      <c r="AY19" s="24">
        <f t="shared" si="11"/>
        <v>20</v>
      </c>
      <c r="AZ19" s="24">
        <f t="shared" si="11"/>
        <v>23</v>
      </c>
      <c r="BA19" s="24">
        <f t="shared" si="11"/>
        <v>24</v>
      </c>
      <c r="BB19" s="24">
        <f t="shared" si="11"/>
        <v>24</v>
      </c>
      <c r="BC19" s="24">
        <f t="shared" si="11"/>
        <v>27</v>
      </c>
      <c r="BD19" s="24">
        <f t="shared" si="11"/>
        <v>28</v>
      </c>
      <c r="BE19" s="24">
        <f t="shared" si="11"/>
        <v>32</v>
      </c>
      <c r="BF19" s="24">
        <f t="shared" si="11"/>
        <v>33</v>
      </c>
      <c r="BG19" s="24">
        <f t="shared" si="11"/>
        <v>34</v>
      </c>
      <c r="BH19" s="24">
        <f t="shared" si="11"/>
        <v>40</v>
      </c>
      <c r="BI19" s="24">
        <f t="shared" si="11"/>
        <v>43</v>
      </c>
      <c r="BJ19" s="24">
        <f t="shared" si="11"/>
        <v>44</v>
      </c>
      <c r="BK19" s="24">
        <f t="shared" si="11"/>
        <v>45</v>
      </c>
      <c r="BL19" s="24">
        <f t="shared" si="11"/>
        <v>46</v>
      </c>
      <c r="BM19" s="24">
        <f t="shared" si="11"/>
        <v>49</v>
      </c>
      <c r="BN19" s="24">
        <f t="shared" si="11"/>
        <v>52</v>
      </c>
      <c r="BO19" s="24">
        <f t="shared" si="11"/>
        <v>53</v>
      </c>
      <c r="BP19" s="24">
        <f t="shared" si="11"/>
        <v>55</v>
      </c>
      <c r="BQ19" s="24">
        <f t="shared" si="11"/>
        <v>60</v>
      </c>
      <c r="BR19" s="24">
        <f t="shared" si="11"/>
        <v>62</v>
      </c>
      <c r="BS19" s="24">
        <f t="shared" si="11"/>
        <v>65</v>
      </c>
      <c r="BT19" s="24">
        <f t="shared" si="11"/>
        <v>65</v>
      </c>
      <c r="BU19" s="24">
        <f t="shared" si="11"/>
        <v>73</v>
      </c>
      <c r="BV19" s="24">
        <f t="shared" si="11"/>
        <v>73</v>
      </c>
      <c r="BW19" s="24">
        <f t="shared" si="11"/>
        <v>76</v>
      </c>
      <c r="BX19" s="24">
        <f t="shared" si="11"/>
        <v>79</v>
      </c>
      <c r="BY19" s="24">
        <f t="shared" si="11"/>
        <v>83</v>
      </c>
      <c r="BZ19" s="24">
        <f t="shared" si="11"/>
        <v>86</v>
      </c>
      <c r="CA19" s="24">
        <f t="shared" si="11"/>
        <v>90</v>
      </c>
      <c r="CB19" s="24">
        <f t="shared" si="11"/>
        <v>93</v>
      </c>
      <c r="CC19" s="24">
        <f t="shared" si="11"/>
        <v>97</v>
      </c>
      <c r="CD19" s="24">
        <f t="shared" si="11"/>
        <v>98</v>
      </c>
      <c r="CE19" s="24">
        <f t="shared" si="11"/>
        <v>102</v>
      </c>
      <c r="CF19" s="24">
        <f t="shared" si="11"/>
        <v>102</v>
      </c>
      <c r="CG19" s="24">
        <f t="shared" si="11"/>
        <v>104</v>
      </c>
      <c r="CH19" s="24">
        <f t="shared" si="11"/>
        <v>105</v>
      </c>
      <c r="CI19" s="24">
        <f t="shared" si="11"/>
        <v>105</v>
      </c>
      <c r="CJ19" s="24">
        <f t="shared" si="11"/>
        <v>109</v>
      </c>
      <c r="CK19" s="24">
        <f t="shared" si="11"/>
        <v>111</v>
      </c>
      <c r="CL19" s="24">
        <f t="shared" si="11"/>
        <v>113</v>
      </c>
      <c r="CM19" s="24">
        <f t="shared" si="11"/>
        <v>117</v>
      </c>
      <c r="DO19" s="4"/>
    </row>
    <row r="20" spans="1:119" ht="12" customHeight="1" thickTop="1" x14ac:dyDescent="0.2">
      <c r="A20" s="54" t="s">
        <v>5</v>
      </c>
      <c r="B20" s="56">
        <v>0</v>
      </c>
      <c r="C20" s="56">
        <v>0</v>
      </c>
      <c r="D20" s="56">
        <v>0</v>
      </c>
      <c r="E20" s="56">
        <v>0</v>
      </c>
      <c r="F20" s="56">
        <v>0</v>
      </c>
      <c r="G20" s="56">
        <v>0</v>
      </c>
      <c r="H20" s="56">
        <v>0</v>
      </c>
      <c r="I20" s="56">
        <v>26</v>
      </c>
      <c r="J20" s="56">
        <v>29</v>
      </c>
      <c r="K20" s="56">
        <v>17</v>
      </c>
      <c r="L20" s="56">
        <v>8</v>
      </c>
      <c r="M20" s="56">
        <v>3</v>
      </c>
      <c r="N20" s="56">
        <v>6</v>
      </c>
      <c r="O20" s="56">
        <v>7</v>
      </c>
      <c r="P20" s="56">
        <v>3</v>
      </c>
      <c r="Q20" s="56">
        <v>9</v>
      </c>
      <c r="R20" s="56">
        <v>7</v>
      </c>
      <c r="S20" s="56">
        <v>8</v>
      </c>
      <c r="T20" s="56">
        <v>7</v>
      </c>
      <c r="U20" s="56">
        <v>6</v>
      </c>
      <c r="V20" s="56">
        <f>14-1</f>
        <v>13</v>
      </c>
      <c r="W20" s="56">
        <v>9</v>
      </c>
      <c r="X20" s="56">
        <v>12</v>
      </c>
      <c r="Y20" s="56">
        <v>3</v>
      </c>
      <c r="Z20" s="56">
        <v>15</v>
      </c>
      <c r="AA20" s="56">
        <v>16</v>
      </c>
      <c r="AB20" s="56">
        <v>17</v>
      </c>
      <c r="AC20" s="56">
        <v>4</v>
      </c>
      <c r="AD20" s="56">
        <v>10</v>
      </c>
      <c r="AE20" s="56">
        <v>16</v>
      </c>
      <c r="AF20" s="56">
        <v>6</v>
      </c>
      <c r="AG20" s="56">
        <v>3</v>
      </c>
      <c r="AH20" s="56">
        <v>1</v>
      </c>
      <c r="AI20" s="56">
        <v>7</v>
      </c>
      <c r="AJ20" s="56">
        <v>2</v>
      </c>
      <c r="AK20" s="56">
        <v>3</v>
      </c>
      <c r="AL20" s="56">
        <v>1</v>
      </c>
      <c r="AM20" s="56">
        <v>0</v>
      </c>
      <c r="AN20" s="56">
        <v>2</v>
      </c>
      <c r="AO20" s="56">
        <v>0</v>
      </c>
      <c r="AP20" s="56">
        <v>0</v>
      </c>
      <c r="AQ20" s="56">
        <v>2</v>
      </c>
      <c r="AR20" s="56">
        <v>1</v>
      </c>
      <c r="AS20" s="56">
        <v>2</v>
      </c>
      <c r="AT20" s="56">
        <v>2</v>
      </c>
      <c r="AU20" s="56">
        <v>1</v>
      </c>
      <c r="AV20" s="56">
        <v>0</v>
      </c>
      <c r="AW20" s="56">
        <v>1</v>
      </c>
      <c r="AX20" s="57">
        <v>0</v>
      </c>
      <c r="AY20" s="57">
        <v>0</v>
      </c>
      <c r="AZ20" s="57">
        <v>3</v>
      </c>
      <c r="BA20" s="57">
        <v>1</v>
      </c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</row>
    <row r="21" spans="1:119" ht="12" customHeight="1" x14ac:dyDescent="0.2">
      <c r="A21" s="12" t="s">
        <v>6</v>
      </c>
      <c r="B21" s="11"/>
      <c r="C21" s="11"/>
      <c r="D21" s="11"/>
      <c r="E21" s="11"/>
      <c r="F21" s="11"/>
      <c r="G21" s="11"/>
      <c r="H21" s="11"/>
      <c r="I21" s="11">
        <f t="shared" ref="I21:AQ21" si="12">+H21+I20-I24</f>
        <v>26</v>
      </c>
      <c r="J21" s="11">
        <f t="shared" si="12"/>
        <v>55</v>
      </c>
      <c r="K21" s="11">
        <f t="shared" si="12"/>
        <v>72</v>
      </c>
      <c r="L21" s="11">
        <f t="shared" si="12"/>
        <v>80</v>
      </c>
      <c r="M21" s="11">
        <f t="shared" si="12"/>
        <v>83</v>
      </c>
      <c r="N21" s="11">
        <f t="shared" si="12"/>
        <v>89</v>
      </c>
      <c r="O21" s="11">
        <f t="shared" si="12"/>
        <v>95</v>
      </c>
      <c r="P21" s="11">
        <f t="shared" si="12"/>
        <v>98</v>
      </c>
      <c r="Q21" s="11">
        <f t="shared" si="12"/>
        <v>107</v>
      </c>
      <c r="R21" s="11">
        <f t="shared" si="12"/>
        <v>114</v>
      </c>
      <c r="S21" s="11">
        <f t="shared" si="12"/>
        <v>122</v>
      </c>
      <c r="T21" s="11">
        <f t="shared" si="12"/>
        <v>127</v>
      </c>
      <c r="U21" s="11">
        <f t="shared" si="12"/>
        <v>133</v>
      </c>
      <c r="V21" s="11">
        <f t="shared" si="12"/>
        <v>146</v>
      </c>
      <c r="W21" s="11">
        <f t="shared" si="12"/>
        <v>153</v>
      </c>
      <c r="X21" s="11">
        <f t="shared" si="12"/>
        <v>164</v>
      </c>
      <c r="Y21" s="11">
        <f t="shared" si="12"/>
        <v>162</v>
      </c>
      <c r="Z21" s="11">
        <f t="shared" si="12"/>
        <v>172</v>
      </c>
      <c r="AA21" s="11">
        <f t="shared" si="12"/>
        <v>188</v>
      </c>
      <c r="AB21" s="11">
        <f t="shared" si="12"/>
        <v>204</v>
      </c>
      <c r="AC21" s="11">
        <f t="shared" si="12"/>
        <v>208</v>
      </c>
      <c r="AD21" s="11">
        <f t="shared" si="12"/>
        <v>218</v>
      </c>
      <c r="AE21" s="11">
        <f t="shared" si="12"/>
        <v>230</v>
      </c>
      <c r="AF21" s="11">
        <f t="shared" si="12"/>
        <v>234</v>
      </c>
      <c r="AG21" s="11">
        <f t="shared" si="12"/>
        <v>237</v>
      </c>
      <c r="AH21" s="11">
        <f t="shared" si="12"/>
        <v>233</v>
      </c>
      <c r="AI21" s="11">
        <f t="shared" si="12"/>
        <v>238</v>
      </c>
      <c r="AJ21" s="11">
        <f t="shared" si="12"/>
        <v>238</v>
      </c>
      <c r="AK21" s="11">
        <f t="shared" si="12"/>
        <v>238</v>
      </c>
      <c r="AL21" s="11">
        <f t="shared" si="12"/>
        <v>239</v>
      </c>
      <c r="AM21" s="11">
        <f t="shared" si="12"/>
        <v>238</v>
      </c>
      <c r="AN21" s="11">
        <f t="shared" si="12"/>
        <v>240</v>
      </c>
      <c r="AO21" s="11">
        <f t="shared" si="12"/>
        <v>240</v>
      </c>
      <c r="AP21" s="11">
        <f t="shared" si="12"/>
        <v>239</v>
      </c>
      <c r="AQ21" s="11">
        <f t="shared" si="12"/>
        <v>240</v>
      </c>
      <c r="AR21" s="11">
        <f>+AQ21+AR20-AR24</f>
        <v>238</v>
      </c>
      <c r="AS21" s="11">
        <f>+AR21+AS20-AS24</f>
        <v>240</v>
      </c>
      <c r="AT21" s="11">
        <f>+AS21+AT20-AT24</f>
        <v>240</v>
      </c>
      <c r="AU21" s="11">
        <f>+AT21+AU20-AU24</f>
        <v>240</v>
      </c>
      <c r="AV21" s="11">
        <f t="shared" ref="AV21:BA21" si="13">+AU21+AV20-AV24</f>
        <v>240</v>
      </c>
      <c r="AW21" s="11">
        <f t="shared" si="13"/>
        <v>240</v>
      </c>
      <c r="AX21" s="11">
        <f t="shared" si="13"/>
        <v>240</v>
      </c>
      <c r="AY21" s="11">
        <f t="shared" si="13"/>
        <v>240</v>
      </c>
      <c r="AZ21" s="11">
        <f t="shared" si="13"/>
        <v>240</v>
      </c>
      <c r="BA21" s="11">
        <f t="shared" si="13"/>
        <v>240</v>
      </c>
      <c r="BB21" s="11"/>
      <c r="BC21" s="11"/>
      <c r="BD21" s="11"/>
      <c r="BE21" s="11"/>
      <c r="BF21" s="11"/>
      <c r="BG21" s="11"/>
      <c r="BH21" s="11"/>
      <c r="BI21" s="11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2"/>
      <c r="CE21" s="52"/>
      <c r="CF21" s="52"/>
      <c r="CG21" s="52"/>
      <c r="CH21" s="52"/>
      <c r="CI21" s="52"/>
      <c r="CJ21" s="52"/>
      <c r="CK21" s="52"/>
      <c r="CL21" s="52"/>
      <c r="CM21" s="52"/>
    </row>
    <row r="22" spans="1:119" s="15" customFormat="1" ht="12" customHeight="1" x14ac:dyDescent="0.2">
      <c r="A22" s="13" t="s">
        <v>3</v>
      </c>
      <c r="B22" s="14"/>
      <c r="C22" s="14"/>
      <c r="D22" s="14"/>
      <c r="E22" s="14"/>
      <c r="F22" s="14"/>
      <c r="G22" s="14"/>
      <c r="H22" s="14"/>
      <c r="I22" s="14">
        <v>12</v>
      </c>
      <c r="J22" s="14">
        <v>12</v>
      </c>
      <c r="K22" s="14">
        <v>12</v>
      </c>
      <c r="L22" s="14">
        <v>12</v>
      </c>
      <c r="M22" s="14">
        <v>12</v>
      </c>
      <c r="N22" s="14">
        <v>10</v>
      </c>
      <c r="O22" s="14">
        <v>10</v>
      </c>
      <c r="P22" s="14">
        <v>10</v>
      </c>
      <c r="Q22" s="14">
        <v>10</v>
      </c>
      <c r="R22" s="14">
        <v>10</v>
      </c>
      <c r="S22" s="14">
        <v>10</v>
      </c>
      <c r="T22" s="14">
        <v>10</v>
      </c>
      <c r="U22" s="14">
        <v>10</v>
      </c>
      <c r="V22" s="14">
        <v>10</v>
      </c>
      <c r="W22" s="14">
        <v>10</v>
      </c>
      <c r="X22" s="14">
        <v>10</v>
      </c>
      <c r="Y22" s="14">
        <v>10</v>
      </c>
      <c r="Z22" s="14">
        <v>10</v>
      </c>
      <c r="AA22" s="14">
        <v>10</v>
      </c>
      <c r="AB22" s="14">
        <v>10</v>
      </c>
      <c r="AC22" s="14">
        <v>10</v>
      </c>
      <c r="AD22" s="14">
        <v>10</v>
      </c>
      <c r="AE22" s="14">
        <v>8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1</v>
      </c>
      <c r="AN22" s="14">
        <v>1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</row>
    <row r="23" spans="1:119" ht="12" customHeight="1" x14ac:dyDescent="0.2">
      <c r="A23" s="12" t="s">
        <v>7</v>
      </c>
      <c r="B23" s="11"/>
      <c r="C23" s="11"/>
      <c r="D23" s="11"/>
      <c r="E23" s="11"/>
      <c r="F23" s="11"/>
      <c r="G23" s="11"/>
      <c r="H23" s="11"/>
      <c r="I23" s="11">
        <f>+I22</f>
        <v>12</v>
      </c>
      <c r="J23" s="11">
        <f t="shared" ref="J23:AP23" si="14">+I23+J22</f>
        <v>24</v>
      </c>
      <c r="K23" s="11">
        <f t="shared" si="14"/>
        <v>36</v>
      </c>
      <c r="L23" s="11">
        <f t="shared" si="14"/>
        <v>48</v>
      </c>
      <c r="M23" s="11">
        <f t="shared" si="14"/>
        <v>60</v>
      </c>
      <c r="N23" s="11">
        <f t="shared" si="14"/>
        <v>70</v>
      </c>
      <c r="O23" s="11">
        <f t="shared" si="14"/>
        <v>80</v>
      </c>
      <c r="P23" s="11">
        <f t="shared" si="14"/>
        <v>90</v>
      </c>
      <c r="Q23" s="11">
        <f t="shared" si="14"/>
        <v>100</v>
      </c>
      <c r="R23" s="11">
        <f t="shared" si="14"/>
        <v>110</v>
      </c>
      <c r="S23" s="11">
        <f t="shared" si="14"/>
        <v>120</v>
      </c>
      <c r="T23" s="11">
        <f t="shared" si="14"/>
        <v>130</v>
      </c>
      <c r="U23" s="11">
        <f t="shared" si="14"/>
        <v>140</v>
      </c>
      <c r="V23" s="11">
        <f t="shared" si="14"/>
        <v>150</v>
      </c>
      <c r="W23" s="11">
        <f t="shared" si="14"/>
        <v>160</v>
      </c>
      <c r="X23" s="11">
        <f t="shared" si="14"/>
        <v>170</v>
      </c>
      <c r="Y23" s="11">
        <f t="shared" si="14"/>
        <v>180</v>
      </c>
      <c r="Z23" s="11">
        <f t="shared" si="14"/>
        <v>190</v>
      </c>
      <c r="AA23" s="11">
        <f t="shared" si="14"/>
        <v>200</v>
      </c>
      <c r="AB23" s="11">
        <f t="shared" si="14"/>
        <v>210</v>
      </c>
      <c r="AC23" s="11">
        <f t="shared" si="14"/>
        <v>220</v>
      </c>
      <c r="AD23" s="11">
        <f t="shared" si="14"/>
        <v>230</v>
      </c>
      <c r="AE23" s="11">
        <f t="shared" si="14"/>
        <v>238</v>
      </c>
      <c r="AF23" s="11">
        <f t="shared" si="14"/>
        <v>238</v>
      </c>
      <c r="AG23" s="11">
        <f t="shared" si="14"/>
        <v>238</v>
      </c>
      <c r="AH23" s="11">
        <f t="shared" si="14"/>
        <v>238</v>
      </c>
      <c r="AI23" s="11">
        <f t="shared" si="14"/>
        <v>238</v>
      </c>
      <c r="AJ23" s="11">
        <f t="shared" si="14"/>
        <v>238</v>
      </c>
      <c r="AK23" s="11">
        <f t="shared" si="14"/>
        <v>238</v>
      </c>
      <c r="AL23" s="11">
        <f t="shared" si="14"/>
        <v>238</v>
      </c>
      <c r="AM23" s="11">
        <f t="shared" si="14"/>
        <v>239</v>
      </c>
      <c r="AN23" s="11">
        <f t="shared" si="14"/>
        <v>240</v>
      </c>
      <c r="AO23" s="11">
        <f t="shared" si="14"/>
        <v>240</v>
      </c>
      <c r="AP23" s="11">
        <f t="shared" si="14"/>
        <v>240</v>
      </c>
      <c r="AQ23" s="11">
        <v>240</v>
      </c>
      <c r="AR23" s="11">
        <v>240</v>
      </c>
      <c r="AS23" s="11">
        <v>240</v>
      </c>
      <c r="AT23" s="11">
        <v>240</v>
      </c>
      <c r="AU23" s="11">
        <v>240</v>
      </c>
      <c r="AV23" s="11">
        <v>240</v>
      </c>
      <c r="AW23" s="11">
        <v>240</v>
      </c>
      <c r="AX23" s="11">
        <v>240</v>
      </c>
      <c r="AY23" s="11">
        <v>240</v>
      </c>
      <c r="AZ23" s="11">
        <v>240</v>
      </c>
      <c r="BA23" s="11">
        <v>240</v>
      </c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</row>
    <row r="24" spans="1:119" ht="12" customHeight="1" x14ac:dyDescent="0.2">
      <c r="A24" s="12" t="s">
        <v>4</v>
      </c>
      <c r="B24" s="11"/>
      <c r="C24" s="11"/>
      <c r="D24" s="11"/>
      <c r="E24" s="11"/>
      <c r="F24" s="11"/>
      <c r="G24" s="11"/>
      <c r="H24" s="11"/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</v>
      </c>
      <c r="P24" s="11">
        <v>0</v>
      </c>
      <c r="Q24" s="11">
        <v>0</v>
      </c>
      <c r="R24" s="11">
        <v>0</v>
      </c>
      <c r="S24" s="11">
        <v>0</v>
      </c>
      <c r="T24" s="11">
        <v>2</v>
      </c>
      <c r="U24" s="11">
        <v>0</v>
      </c>
      <c r="V24" s="11">
        <v>0</v>
      </c>
      <c r="W24" s="11">
        <v>2</v>
      </c>
      <c r="X24" s="11">
        <v>1</v>
      </c>
      <c r="Y24" s="11">
        <v>5</v>
      </c>
      <c r="Z24" s="11">
        <v>5</v>
      </c>
      <c r="AA24" s="11">
        <v>0</v>
      </c>
      <c r="AB24" s="26">
        <v>1</v>
      </c>
      <c r="AC24" s="11">
        <v>0</v>
      </c>
      <c r="AD24" s="11">
        <v>0</v>
      </c>
      <c r="AE24" s="26">
        <v>4</v>
      </c>
      <c r="AF24" s="26">
        <v>2</v>
      </c>
      <c r="AG24" s="26">
        <v>0</v>
      </c>
      <c r="AH24" s="11">
        <v>5</v>
      </c>
      <c r="AI24" s="11">
        <v>2</v>
      </c>
      <c r="AJ24" s="11">
        <v>2</v>
      </c>
      <c r="AK24" s="11">
        <v>3</v>
      </c>
      <c r="AL24" s="11">
        <v>0</v>
      </c>
      <c r="AM24" s="11">
        <v>1</v>
      </c>
      <c r="AN24" s="11">
        <v>0</v>
      </c>
      <c r="AO24" s="11">
        <v>0</v>
      </c>
      <c r="AP24" s="11">
        <v>1</v>
      </c>
      <c r="AQ24" s="11">
        <v>1</v>
      </c>
      <c r="AR24" s="11">
        <v>3</v>
      </c>
      <c r="AS24" s="11">
        <v>0</v>
      </c>
      <c r="AT24" s="11">
        <v>2</v>
      </c>
      <c r="AU24" s="11">
        <v>1</v>
      </c>
      <c r="AV24" s="11">
        <v>0</v>
      </c>
      <c r="AW24" s="11">
        <v>1</v>
      </c>
      <c r="AX24" s="57">
        <v>0</v>
      </c>
      <c r="AY24" s="57">
        <v>0</v>
      </c>
      <c r="AZ24" s="57">
        <v>3</v>
      </c>
      <c r="BA24" s="57">
        <v>1</v>
      </c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DO24" s="4"/>
    </row>
    <row r="25" spans="1:119" ht="12" customHeight="1" thickBot="1" x14ac:dyDescent="0.25">
      <c r="A25" s="23" t="s">
        <v>8</v>
      </c>
      <c r="B25" s="24"/>
      <c r="C25" s="24"/>
      <c r="D25" s="24"/>
      <c r="E25" s="24"/>
      <c r="F25" s="24"/>
      <c r="G25" s="24"/>
      <c r="H25" s="24"/>
      <c r="I25" s="25">
        <f t="shared" ref="I25" si="15">+I24</f>
        <v>0</v>
      </c>
      <c r="J25" s="25">
        <f>+J24+I25</f>
        <v>0</v>
      </c>
      <c r="K25" s="25">
        <f t="shared" ref="K25:BA25" si="16">+K24+J25</f>
        <v>0</v>
      </c>
      <c r="L25" s="25">
        <f t="shared" si="16"/>
        <v>0</v>
      </c>
      <c r="M25" s="25">
        <f t="shared" si="16"/>
        <v>0</v>
      </c>
      <c r="N25" s="25">
        <f t="shared" si="16"/>
        <v>0</v>
      </c>
      <c r="O25" s="25">
        <f t="shared" si="16"/>
        <v>1</v>
      </c>
      <c r="P25" s="25">
        <f t="shared" si="16"/>
        <v>1</v>
      </c>
      <c r="Q25" s="25">
        <f t="shared" si="16"/>
        <v>1</v>
      </c>
      <c r="R25" s="25">
        <f t="shared" si="16"/>
        <v>1</v>
      </c>
      <c r="S25" s="25">
        <f t="shared" si="16"/>
        <v>1</v>
      </c>
      <c r="T25" s="25">
        <f t="shared" si="16"/>
        <v>3</v>
      </c>
      <c r="U25" s="25">
        <f t="shared" si="16"/>
        <v>3</v>
      </c>
      <c r="V25" s="25">
        <f t="shared" si="16"/>
        <v>3</v>
      </c>
      <c r="W25" s="25">
        <f t="shared" si="16"/>
        <v>5</v>
      </c>
      <c r="X25" s="25">
        <f t="shared" si="16"/>
        <v>6</v>
      </c>
      <c r="Y25" s="25">
        <f t="shared" si="16"/>
        <v>11</v>
      </c>
      <c r="Z25" s="25">
        <f t="shared" si="16"/>
        <v>16</v>
      </c>
      <c r="AA25" s="25">
        <f t="shared" si="16"/>
        <v>16</v>
      </c>
      <c r="AB25" s="25">
        <f t="shared" si="16"/>
        <v>17</v>
      </c>
      <c r="AC25" s="25">
        <f t="shared" si="16"/>
        <v>17</v>
      </c>
      <c r="AD25" s="25">
        <f t="shared" si="16"/>
        <v>17</v>
      </c>
      <c r="AE25" s="25">
        <f t="shared" si="16"/>
        <v>21</v>
      </c>
      <c r="AF25" s="25">
        <f t="shared" si="16"/>
        <v>23</v>
      </c>
      <c r="AG25" s="25">
        <f t="shared" si="16"/>
        <v>23</v>
      </c>
      <c r="AH25" s="25">
        <f t="shared" si="16"/>
        <v>28</v>
      </c>
      <c r="AI25" s="25">
        <f t="shared" si="16"/>
        <v>30</v>
      </c>
      <c r="AJ25" s="25">
        <f t="shared" si="16"/>
        <v>32</v>
      </c>
      <c r="AK25" s="25">
        <f t="shared" si="16"/>
        <v>35</v>
      </c>
      <c r="AL25" s="25">
        <f t="shared" si="16"/>
        <v>35</v>
      </c>
      <c r="AM25" s="25">
        <f t="shared" si="16"/>
        <v>36</v>
      </c>
      <c r="AN25" s="25">
        <f t="shared" si="16"/>
        <v>36</v>
      </c>
      <c r="AO25" s="25">
        <f t="shared" si="16"/>
        <v>36</v>
      </c>
      <c r="AP25" s="25">
        <f t="shared" si="16"/>
        <v>37</v>
      </c>
      <c r="AQ25" s="25">
        <f t="shared" si="16"/>
        <v>38</v>
      </c>
      <c r="AR25" s="25">
        <f t="shared" si="16"/>
        <v>41</v>
      </c>
      <c r="AS25" s="25">
        <f t="shared" si="16"/>
        <v>41</v>
      </c>
      <c r="AT25" s="25">
        <f t="shared" si="16"/>
        <v>43</v>
      </c>
      <c r="AU25" s="25">
        <f t="shared" si="16"/>
        <v>44</v>
      </c>
      <c r="AV25" s="25">
        <f t="shared" si="16"/>
        <v>44</v>
      </c>
      <c r="AW25" s="25">
        <f t="shared" si="16"/>
        <v>45</v>
      </c>
      <c r="AX25" s="25">
        <f t="shared" si="16"/>
        <v>45</v>
      </c>
      <c r="AY25" s="25">
        <f t="shared" si="16"/>
        <v>45</v>
      </c>
      <c r="AZ25" s="25">
        <f t="shared" si="16"/>
        <v>48</v>
      </c>
      <c r="BA25" s="25">
        <f t="shared" si="16"/>
        <v>49</v>
      </c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DO25" s="4"/>
    </row>
    <row r="26" spans="1:119" ht="12" customHeight="1" thickTop="1" x14ac:dyDescent="0.2">
      <c r="A26" s="34" t="s">
        <v>9</v>
      </c>
      <c r="B26" s="11"/>
      <c r="C26" s="11"/>
      <c r="D26" s="11"/>
      <c r="E26" s="26"/>
      <c r="F26" s="26"/>
      <c r="G26" s="11"/>
      <c r="H26" s="11"/>
      <c r="I26" s="11"/>
      <c r="J26" s="11"/>
      <c r="K26" s="11">
        <v>3</v>
      </c>
      <c r="L26" s="11">
        <v>19</v>
      </c>
      <c r="M26" s="11">
        <v>14</v>
      </c>
      <c r="N26" s="11">
        <v>12</v>
      </c>
      <c r="O26" s="11">
        <v>6</v>
      </c>
      <c r="P26" s="11">
        <v>13</v>
      </c>
      <c r="Q26" s="11">
        <v>11</v>
      </c>
      <c r="R26" s="11">
        <v>7</v>
      </c>
      <c r="S26" s="26">
        <v>5</v>
      </c>
      <c r="T26" s="11">
        <v>8</v>
      </c>
      <c r="U26" s="11">
        <v>2</v>
      </c>
      <c r="V26" s="11">
        <v>5</v>
      </c>
      <c r="W26" s="11">
        <v>4</v>
      </c>
      <c r="X26" s="11">
        <v>1</v>
      </c>
      <c r="Y26" s="11">
        <v>1</v>
      </c>
      <c r="Z26" s="11">
        <v>8</v>
      </c>
      <c r="AA26" s="11">
        <v>12</v>
      </c>
      <c r="AB26" s="11">
        <v>11</v>
      </c>
      <c r="AC26" s="11">
        <v>3</v>
      </c>
      <c r="AD26" s="11">
        <v>5</v>
      </c>
      <c r="AE26" s="11">
        <v>11</v>
      </c>
      <c r="AF26" s="11">
        <v>22</v>
      </c>
      <c r="AG26" s="26">
        <v>15</v>
      </c>
      <c r="AH26" s="11">
        <v>13</v>
      </c>
      <c r="AI26" s="11">
        <v>9</v>
      </c>
      <c r="AJ26" s="11">
        <v>7</v>
      </c>
      <c r="AK26" s="26">
        <v>3</v>
      </c>
      <c r="AL26" s="11">
        <v>0</v>
      </c>
      <c r="AM26" s="11">
        <v>3</v>
      </c>
      <c r="AN26" s="11">
        <v>1</v>
      </c>
      <c r="AO26" s="26">
        <v>2</v>
      </c>
      <c r="AP26" s="26">
        <v>0</v>
      </c>
      <c r="AQ26" s="26">
        <v>2</v>
      </c>
      <c r="AR26" s="26">
        <v>1</v>
      </c>
      <c r="AS26" s="26">
        <v>1</v>
      </c>
      <c r="AT26" s="26">
        <v>0</v>
      </c>
      <c r="AU26" s="26">
        <v>1</v>
      </c>
      <c r="AV26" s="26">
        <v>0</v>
      </c>
      <c r="AW26" s="26">
        <v>1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1</v>
      </c>
      <c r="BD26" s="60">
        <v>2</v>
      </c>
      <c r="BE26" s="60">
        <v>1</v>
      </c>
      <c r="BF26" s="60">
        <v>0</v>
      </c>
      <c r="BG26" s="60">
        <v>1</v>
      </c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</row>
    <row r="27" spans="1:119" ht="12" customHeight="1" x14ac:dyDescent="0.2">
      <c r="A27" s="12" t="s">
        <v>6</v>
      </c>
      <c r="B27" s="11" t="e">
        <f>+#REF!+B26</f>
        <v>#REF!</v>
      </c>
      <c r="C27" s="11" t="e">
        <f>+B27+C26</f>
        <v>#REF!</v>
      </c>
      <c r="D27" s="26" t="e">
        <f>+C27+D26-D30</f>
        <v>#REF!</v>
      </c>
      <c r="E27" s="26" t="e">
        <f>+D27+E26-E30</f>
        <v>#REF!</v>
      </c>
      <c r="F27" s="26" t="e">
        <f t="shared" ref="F27:BG27" si="17">+E27+F26-F30</f>
        <v>#REF!</v>
      </c>
      <c r="G27" s="11" t="e">
        <f t="shared" si="17"/>
        <v>#REF!</v>
      </c>
      <c r="H27" s="11" t="e">
        <f t="shared" si="17"/>
        <v>#REF!</v>
      </c>
      <c r="I27" s="11" t="e">
        <f t="shared" si="17"/>
        <v>#REF!</v>
      </c>
      <c r="J27" s="11" t="e">
        <f t="shared" si="17"/>
        <v>#REF!</v>
      </c>
      <c r="K27" s="11" t="e">
        <f t="shared" si="17"/>
        <v>#REF!</v>
      </c>
      <c r="L27" s="11" t="e">
        <f t="shared" si="17"/>
        <v>#REF!</v>
      </c>
      <c r="M27" s="11" t="e">
        <f t="shared" si="17"/>
        <v>#REF!</v>
      </c>
      <c r="N27" s="11" t="e">
        <f t="shared" si="17"/>
        <v>#REF!</v>
      </c>
      <c r="O27" s="11" t="e">
        <f t="shared" si="17"/>
        <v>#REF!</v>
      </c>
      <c r="P27" s="11" t="e">
        <f t="shared" si="17"/>
        <v>#REF!</v>
      </c>
      <c r="Q27" s="11" t="e">
        <f t="shared" si="17"/>
        <v>#REF!</v>
      </c>
      <c r="R27" s="11" t="e">
        <f t="shared" si="17"/>
        <v>#REF!</v>
      </c>
      <c r="S27" s="26" t="e">
        <f t="shared" si="17"/>
        <v>#REF!</v>
      </c>
      <c r="T27" s="11" t="e">
        <f>+S27+T26-T30</f>
        <v>#REF!</v>
      </c>
      <c r="U27" s="11" t="e">
        <f t="shared" si="17"/>
        <v>#REF!</v>
      </c>
      <c r="V27" s="11" t="e">
        <f t="shared" si="17"/>
        <v>#REF!</v>
      </c>
      <c r="W27" s="11" t="e">
        <f t="shared" si="17"/>
        <v>#REF!</v>
      </c>
      <c r="X27" s="11" t="e">
        <f t="shared" si="17"/>
        <v>#REF!</v>
      </c>
      <c r="Y27" s="11" t="e">
        <f t="shared" si="17"/>
        <v>#REF!</v>
      </c>
      <c r="Z27" s="11" t="e">
        <f t="shared" si="17"/>
        <v>#REF!</v>
      </c>
      <c r="AA27" s="11" t="e">
        <f t="shared" si="17"/>
        <v>#REF!</v>
      </c>
      <c r="AB27" s="11" t="e">
        <f t="shared" si="17"/>
        <v>#REF!</v>
      </c>
      <c r="AC27" s="11" t="e">
        <f t="shared" si="17"/>
        <v>#REF!</v>
      </c>
      <c r="AD27" s="11" t="e">
        <f>+AC27+AD26-AD30</f>
        <v>#REF!</v>
      </c>
      <c r="AE27" s="11" t="e">
        <f>+AD27+AE26-AE30</f>
        <v>#REF!</v>
      </c>
      <c r="AF27" s="11" t="e">
        <f t="shared" si="17"/>
        <v>#REF!</v>
      </c>
      <c r="AG27" s="26" t="e">
        <f t="shared" si="17"/>
        <v>#REF!</v>
      </c>
      <c r="AH27" s="11" t="e">
        <f t="shared" si="17"/>
        <v>#REF!</v>
      </c>
      <c r="AI27" s="11" t="e">
        <f t="shared" si="17"/>
        <v>#REF!</v>
      </c>
      <c r="AJ27" s="11" t="e">
        <f t="shared" si="17"/>
        <v>#REF!</v>
      </c>
      <c r="AK27" s="26" t="e">
        <f t="shared" si="17"/>
        <v>#REF!</v>
      </c>
      <c r="AL27" s="11" t="e">
        <f t="shared" si="17"/>
        <v>#REF!</v>
      </c>
      <c r="AM27" s="11" t="e">
        <f t="shared" si="17"/>
        <v>#REF!</v>
      </c>
      <c r="AN27" s="11" t="e">
        <f t="shared" si="17"/>
        <v>#REF!</v>
      </c>
      <c r="AO27" s="26" t="e">
        <f t="shared" si="17"/>
        <v>#REF!</v>
      </c>
      <c r="AP27" s="26" t="e">
        <f t="shared" si="17"/>
        <v>#REF!</v>
      </c>
      <c r="AQ27" s="26" t="e">
        <f t="shared" si="17"/>
        <v>#REF!</v>
      </c>
      <c r="AR27" s="26" t="e">
        <f t="shared" si="17"/>
        <v>#REF!</v>
      </c>
      <c r="AS27" s="26" t="e">
        <f t="shared" si="17"/>
        <v>#REF!</v>
      </c>
      <c r="AT27" s="26" t="e">
        <f t="shared" si="17"/>
        <v>#REF!</v>
      </c>
      <c r="AU27" s="26" t="e">
        <f t="shared" si="17"/>
        <v>#REF!</v>
      </c>
      <c r="AV27" s="26" t="e">
        <f t="shared" si="17"/>
        <v>#REF!</v>
      </c>
      <c r="AW27" s="26" t="e">
        <f t="shared" si="17"/>
        <v>#REF!</v>
      </c>
      <c r="AX27" s="26" t="e">
        <f t="shared" si="17"/>
        <v>#REF!</v>
      </c>
      <c r="AY27" s="26" t="e">
        <f t="shared" si="17"/>
        <v>#REF!</v>
      </c>
      <c r="AZ27" s="26" t="e">
        <f t="shared" si="17"/>
        <v>#REF!</v>
      </c>
      <c r="BA27" s="26" t="e">
        <f t="shared" si="17"/>
        <v>#REF!</v>
      </c>
      <c r="BB27" s="26" t="e">
        <f t="shared" si="17"/>
        <v>#REF!</v>
      </c>
      <c r="BC27" s="26" t="e">
        <f t="shared" si="17"/>
        <v>#REF!</v>
      </c>
      <c r="BD27" s="26" t="e">
        <f t="shared" si="17"/>
        <v>#REF!</v>
      </c>
      <c r="BE27" s="26" t="e">
        <f t="shared" si="17"/>
        <v>#REF!</v>
      </c>
      <c r="BF27" s="26" t="e">
        <f t="shared" si="17"/>
        <v>#REF!</v>
      </c>
      <c r="BG27" s="26" t="e">
        <f t="shared" si="17"/>
        <v>#REF!</v>
      </c>
      <c r="BH27" s="26"/>
      <c r="BI27" s="26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</row>
    <row r="28" spans="1:119" s="15" customFormat="1" ht="12" customHeight="1" x14ac:dyDescent="0.2">
      <c r="A28" s="13" t="s">
        <v>3</v>
      </c>
      <c r="B28" s="14"/>
      <c r="C28" s="14"/>
      <c r="D28" s="14"/>
      <c r="E28" s="26"/>
      <c r="F28" s="26"/>
      <c r="G28" s="14"/>
      <c r="H28" s="14"/>
      <c r="I28" s="14"/>
      <c r="J28" s="14"/>
      <c r="K28" s="14">
        <v>10</v>
      </c>
      <c r="L28" s="14">
        <v>10</v>
      </c>
      <c r="M28" s="14">
        <v>10</v>
      </c>
      <c r="N28" s="14">
        <v>10</v>
      </c>
      <c r="O28" s="14">
        <v>10</v>
      </c>
      <c r="P28" s="14">
        <v>10</v>
      </c>
      <c r="Q28" s="14">
        <v>10</v>
      </c>
      <c r="R28" s="14">
        <v>10</v>
      </c>
      <c r="S28" s="26">
        <v>10</v>
      </c>
      <c r="T28" s="14">
        <v>10</v>
      </c>
      <c r="U28" s="14">
        <v>10</v>
      </c>
      <c r="V28" s="14">
        <v>10</v>
      </c>
      <c r="W28" s="14">
        <v>10</v>
      </c>
      <c r="X28" s="14">
        <v>10</v>
      </c>
      <c r="Y28" s="14">
        <v>10</v>
      </c>
      <c r="Z28" s="14">
        <v>10</v>
      </c>
      <c r="AA28" s="14">
        <v>10</v>
      </c>
      <c r="AB28" s="14">
        <v>10</v>
      </c>
      <c r="AC28" s="14">
        <v>10</v>
      </c>
      <c r="AD28" s="14">
        <v>10</v>
      </c>
      <c r="AE28" s="14">
        <v>10</v>
      </c>
      <c r="AF28" s="14">
        <v>5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1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</row>
    <row r="29" spans="1:119" ht="12" customHeight="1" x14ac:dyDescent="0.2">
      <c r="A29" s="12" t="s">
        <v>7</v>
      </c>
      <c r="B29" s="11"/>
      <c r="C29" s="11"/>
      <c r="D29" s="11"/>
      <c r="E29" s="26"/>
      <c r="F29" s="26"/>
      <c r="G29" s="11"/>
      <c r="H29" s="11"/>
      <c r="I29" s="11"/>
      <c r="J29" s="11"/>
      <c r="K29" s="11">
        <f t="shared" ref="K29:BG29" si="18">+J29+K28</f>
        <v>10</v>
      </c>
      <c r="L29" s="11">
        <f t="shared" si="18"/>
        <v>20</v>
      </c>
      <c r="M29" s="11">
        <f t="shared" si="18"/>
        <v>30</v>
      </c>
      <c r="N29" s="11">
        <f t="shared" si="18"/>
        <v>40</v>
      </c>
      <c r="O29" s="11">
        <f t="shared" si="18"/>
        <v>50</v>
      </c>
      <c r="P29" s="11">
        <f t="shared" si="18"/>
        <v>60</v>
      </c>
      <c r="Q29" s="11">
        <f t="shared" si="18"/>
        <v>70</v>
      </c>
      <c r="R29" s="11">
        <f t="shared" si="18"/>
        <v>80</v>
      </c>
      <c r="S29" s="26">
        <f t="shared" si="18"/>
        <v>90</v>
      </c>
      <c r="T29" s="11">
        <f t="shared" si="18"/>
        <v>100</v>
      </c>
      <c r="U29" s="11">
        <f t="shared" si="18"/>
        <v>110</v>
      </c>
      <c r="V29" s="11">
        <f t="shared" si="18"/>
        <v>120</v>
      </c>
      <c r="W29" s="11">
        <f t="shared" si="18"/>
        <v>130</v>
      </c>
      <c r="X29" s="11">
        <f t="shared" si="18"/>
        <v>140</v>
      </c>
      <c r="Y29" s="11">
        <f t="shared" si="18"/>
        <v>150</v>
      </c>
      <c r="Z29" s="11">
        <f t="shared" si="18"/>
        <v>160</v>
      </c>
      <c r="AA29" s="11">
        <f t="shared" si="18"/>
        <v>170</v>
      </c>
      <c r="AB29" s="11">
        <f t="shared" si="18"/>
        <v>180</v>
      </c>
      <c r="AC29" s="11">
        <f t="shared" si="18"/>
        <v>190</v>
      </c>
      <c r="AD29" s="11">
        <f t="shared" si="18"/>
        <v>200</v>
      </c>
      <c r="AE29" s="11">
        <f t="shared" si="18"/>
        <v>210</v>
      </c>
      <c r="AF29" s="11">
        <f t="shared" si="18"/>
        <v>215</v>
      </c>
      <c r="AG29" s="26">
        <f t="shared" si="18"/>
        <v>215</v>
      </c>
      <c r="AH29" s="11">
        <f t="shared" si="18"/>
        <v>215</v>
      </c>
      <c r="AI29" s="11">
        <f t="shared" si="18"/>
        <v>215</v>
      </c>
      <c r="AJ29" s="11">
        <f t="shared" si="18"/>
        <v>215</v>
      </c>
      <c r="AK29" s="26">
        <f t="shared" si="18"/>
        <v>215</v>
      </c>
      <c r="AL29" s="11">
        <f t="shared" si="18"/>
        <v>215</v>
      </c>
      <c r="AM29" s="11">
        <f t="shared" si="18"/>
        <v>216</v>
      </c>
      <c r="AN29" s="11">
        <f t="shared" si="18"/>
        <v>216</v>
      </c>
      <c r="AO29" s="26">
        <f t="shared" si="18"/>
        <v>216</v>
      </c>
      <c r="AP29" s="26">
        <f t="shared" si="18"/>
        <v>216</v>
      </c>
      <c r="AQ29" s="26">
        <f t="shared" si="18"/>
        <v>216</v>
      </c>
      <c r="AR29" s="26">
        <f t="shared" si="18"/>
        <v>216</v>
      </c>
      <c r="AS29" s="26">
        <f t="shared" si="18"/>
        <v>216</v>
      </c>
      <c r="AT29" s="26">
        <f t="shared" si="18"/>
        <v>216</v>
      </c>
      <c r="AU29" s="26">
        <f t="shared" si="18"/>
        <v>216</v>
      </c>
      <c r="AV29" s="26">
        <f t="shared" si="18"/>
        <v>216</v>
      </c>
      <c r="AW29" s="26">
        <f t="shared" si="18"/>
        <v>216</v>
      </c>
      <c r="AX29" s="26">
        <f t="shared" si="18"/>
        <v>216</v>
      </c>
      <c r="AY29" s="26">
        <f t="shared" si="18"/>
        <v>216</v>
      </c>
      <c r="AZ29" s="26">
        <f t="shared" si="18"/>
        <v>216</v>
      </c>
      <c r="BA29" s="26">
        <f t="shared" si="18"/>
        <v>216</v>
      </c>
      <c r="BB29" s="26">
        <f t="shared" si="18"/>
        <v>216</v>
      </c>
      <c r="BC29" s="26">
        <f t="shared" si="18"/>
        <v>216</v>
      </c>
      <c r="BD29" s="26">
        <f t="shared" si="18"/>
        <v>216</v>
      </c>
      <c r="BE29" s="26">
        <f t="shared" si="18"/>
        <v>216</v>
      </c>
      <c r="BF29" s="26">
        <f t="shared" si="18"/>
        <v>216</v>
      </c>
      <c r="BG29" s="26">
        <f t="shared" si="18"/>
        <v>216</v>
      </c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</row>
    <row r="30" spans="1:119" ht="12" customHeight="1" x14ac:dyDescent="0.2">
      <c r="A30" s="12" t="s">
        <v>4</v>
      </c>
      <c r="B30" s="11"/>
      <c r="C30" s="11"/>
      <c r="D30" s="26"/>
      <c r="E30" s="26"/>
      <c r="F30" s="26"/>
      <c r="G30" s="11"/>
      <c r="H30" s="11"/>
      <c r="I30" s="11"/>
      <c r="J30" s="11"/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2</v>
      </c>
      <c r="Q30" s="11">
        <v>0</v>
      </c>
      <c r="R30" s="11">
        <v>1</v>
      </c>
      <c r="S30" s="26">
        <v>0</v>
      </c>
      <c r="T30" s="11">
        <v>3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3</v>
      </c>
      <c r="AC30" s="11">
        <v>0</v>
      </c>
      <c r="AD30" s="11">
        <v>1</v>
      </c>
      <c r="AE30" s="11">
        <v>0</v>
      </c>
      <c r="AF30" s="11">
        <v>0</v>
      </c>
      <c r="AG30" s="26">
        <v>1</v>
      </c>
      <c r="AH30" s="11">
        <v>1</v>
      </c>
      <c r="AI30" s="11">
        <v>2</v>
      </c>
      <c r="AJ30" s="11">
        <v>1</v>
      </c>
      <c r="AK30" s="26">
        <v>0</v>
      </c>
      <c r="AL30" s="11">
        <v>3</v>
      </c>
      <c r="AM30" s="11">
        <v>2</v>
      </c>
      <c r="AN30" s="11">
        <v>0</v>
      </c>
      <c r="AO30" s="26">
        <v>0</v>
      </c>
      <c r="AP30" s="26">
        <v>2</v>
      </c>
      <c r="AQ30" s="26">
        <v>1</v>
      </c>
      <c r="AR30" s="26">
        <v>0</v>
      </c>
      <c r="AS30" s="26">
        <v>1</v>
      </c>
      <c r="AT30" s="26">
        <v>0</v>
      </c>
      <c r="AU30" s="26">
        <v>1</v>
      </c>
      <c r="AV30" s="26">
        <v>0</v>
      </c>
      <c r="AW30" s="26">
        <v>1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1</v>
      </c>
      <c r="BD30" s="60">
        <v>2</v>
      </c>
      <c r="BE30" s="60">
        <v>1</v>
      </c>
      <c r="BF30" s="60">
        <v>0</v>
      </c>
      <c r="BG30" s="60">
        <v>1</v>
      </c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DO30" s="4"/>
    </row>
    <row r="31" spans="1:119" ht="12" customHeight="1" thickBot="1" x14ac:dyDescent="0.25">
      <c r="A31" s="23" t="s">
        <v>8</v>
      </c>
      <c r="B31" s="24" t="e">
        <f>+#REF!+B30</f>
        <v>#REF!</v>
      </c>
      <c r="C31" s="24" t="e">
        <f t="shared" ref="C31:AN31" si="19">+B31+C30</f>
        <v>#REF!</v>
      </c>
      <c r="D31" s="24" t="e">
        <f t="shared" si="19"/>
        <v>#REF!</v>
      </c>
      <c r="E31" s="24" t="e">
        <f t="shared" si="19"/>
        <v>#REF!</v>
      </c>
      <c r="F31" s="24" t="e">
        <f t="shared" si="19"/>
        <v>#REF!</v>
      </c>
      <c r="G31" s="24" t="e">
        <f t="shared" si="19"/>
        <v>#REF!</v>
      </c>
      <c r="H31" s="24" t="e">
        <f t="shared" si="19"/>
        <v>#REF!</v>
      </c>
      <c r="I31" s="24" t="e">
        <f t="shared" si="19"/>
        <v>#REF!</v>
      </c>
      <c r="J31" s="24" t="e">
        <f t="shared" si="19"/>
        <v>#REF!</v>
      </c>
      <c r="K31" s="24" t="e">
        <f t="shared" si="19"/>
        <v>#REF!</v>
      </c>
      <c r="L31" s="24" t="e">
        <f t="shared" si="19"/>
        <v>#REF!</v>
      </c>
      <c r="M31" s="24" t="e">
        <f t="shared" si="19"/>
        <v>#REF!</v>
      </c>
      <c r="N31" s="24" t="e">
        <f t="shared" si="19"/>
        <v>#REF!</v>
      </c>
      <c r="O31" s="24" t="e">
        <f t="shared" si="19"/>
        <v>#REF!</v>
      </c>
      <c r="P31" s="24" t="e">
        <f t="shared" si="19"/>
        <v>#REF!</v>
      </c>
      <c r="Q31" s="24" t="e">
        <f t="shared" si="19"/>
        <v>#REF!</v>
      </c>
      <c r="R31" s="24" t="e">
        <f t="shared" si="19"/>
        <v>#REF!</v>
      </c>
      <c r="S31" s="24" t="e">
        <f t="shared" si="19"/>
        <v>#REF!</v>
      </c>
      <c r="T31" s="24" t="e">
        <f t="shared" si="19"/>
        <v>#REF!</v>
      </c>
      <c r="U31" s="24" t="e">
        <f t="shared" si="19"/>
        <v>#REF!</v>
      </c>
      <c r="V31" s="24" t="e">
        <f t="shared" si="19"/>
        <v>#REF!</v>
      </c>
      <c r="W31" s="24" t="e">
        <f t="shared" si="19"/>
        <v>#REF!</v>
      </c>
      <c r="X31" s="24" t="e">
        <f t="shared" si="19"/>
        <v>#REF!</v>
      </c>
      <c r="Y31" s="24" t="e">
        <f t="shared" si="19"/>
        <v>#REF!</v>
      </c>
      <c r="Z31" s="24" t="e">
        <f t="shared" si="19"/>
        <v>#REF!</v>
      </c>
      <c r="AA31" s="24" t="e">
        <f t="shared" si="19"/>
        <v>#REF!</v>
      </c>
      <c r="AB31" s="24" t="e">
        <f t="shared" si="19"/>
        <v>#REF!</v>
      </c>
      <c r="AC31" s="24" t="e">
        <f t="shared" si="19"/>
        <v>#REF!</v>
      </c>
      <c r="AD31" s="24" t="e">
        <f t="shared" si="19"/>
        <v>#REF!</v>
      </c>
      <c r="AE31" s="24" t="e">
        <f t="shared" si="19"/>
        <v>#REF!</v>
      </c>
      <c r="AF31" s="24" t="e">
        <f t="shared" si="19"/>
        <v>#REF!</v>
      </c>
      <c r="AG31" s="24" t="e">
        <f t="shared" si="19"/>
        <v>#REF!</v>
      </c>
      <c r="AH31" s="24" t="e">
        <f t="shared" si="19"/>
        <v>#REF!</v>
      </c>
      <c r="AI31" s="24" t="e">
        <f t="shared" si="19"/>
        <v>#REF!</v>
      </c>
      <c r="AJ31" s="24" t="e">
        <f t="shared" si="19"/>
        <v>#REF!</v>
      </c>
      <c r="AK31" s="24" t="e">
        <f t="shared" si="19"/>
        <v>#REF!</v>
      </c>
      <c r="AL31" s="24" t="e">
        <f t="shared" si="19"/>
        <v>#REF!</v>
      </c>
      <c r="AM31" s="24" t="e">
        <f t="shared" si="19"/>
        <v>#REF!</v>
      </c>
      <c r="AN31" s="24" t="e">
        <f t="shared" si="19"/>
        <v>#REF!</v>
      </c>
      <c r="AO31" s="24" t="e">
        <f>+AN31+AO30</f>
        <v>#REF!</v>
      </c>
      <c r="AP31" s="24" t="e">
        <f t="shared" ref="AP31:BG31" si="20">+AO31+AP30</f>
        <v>#REF!</v>
      </c>
      <c r="AQ31" s="24" t="e">
        <f t="shared" si="20"/>
        <v>#REF!</v>
      </c>
      <c r="AR31" s="24" t="e">
        <f t="shared" si="20"/>
        <v>#REF!</v>
      </c>
      <c r="AS31" s="24" t="e">
        <f t="shared" si="20"/>
        <v>#REF!</v>
      </c>
      <c r="AT31" s="24" t="e">
        <f t="shared" si="20"/>
        <v>#REF!</v>
      </c>
      <c r="AU31" s="24" t="e">
        <f t="shared" si="20"/>
        <v>#REF!</v>
      </c>
      <c r="AV31" s="24" t="e">
        <f t="shared" si="20"/>
        <v>#REF!</v>
      </c>
      <c r="AW31" s="24" t="e">
        <f t="shared" si="20"/>
        <v>#REF!</v>
      </c>
      <c r="AX31" s="24" t="e">
        <f t="shared" si="20"/>
        <v>#REF!</v>
      </c>
      <c r="AY31" s="24" t="e">
        <f t="shared" si="20"/>
        <v>#REF!</v>
      </c>
      <c r="AZ31" s="24" t="e">
        <f t="shared" si="20"/>
        <v>#REF!</v>
      </c>
      <c r="BA31" s="24" t="e">
        <f t="shared" si="20"/>
        <v>#REF!</v>
      </c>
      <c r="BB31" s="24" t="e">
        <f t="shared" si="20"/>
        <v>#REF!</v>
      </c>
      <c r="BC31" s="24" t="e">
        <f t="shared" si="20"/>
        <v>#REF!</v>
      </c>
      <c r="BD31" s="24" t="e">
        <f t="shared" si="20"/>
        <v>#REF!</v>
      </c>
      <c r="BE31" s="24" t="e">
        <f t="shared" si="20"/>
        <v>#REF!</v>
      </c>
      <c r="BF31" s="24" t="e">
        <f t="shared" si="20"/>
        <v>#REF!</v>
      </c>
      <c r="BG31" s="24" t="e">
        <f t="shared" si="20"/>
        <v>#REF!</v>
      </c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DO31" s="4"/>
    </row>
    <row r="32" spans="1:119" ht="12" customHeight="1" thickTop="1" x14ac:dyDescent="0.2">
      <c r="A32" s="34" t="s">
        <v>10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>
        <v>13</v>
      </c>
      <c r="AF32" s="11">
        <v>38</v>
      </c>
      <c r="AG32" s="11">
        <v>11</v>
      </c>
      <c r="AH32" s="11">
        <v>20</v>
      </c>
      <c r="AI32" s="11">
        <v>9</v>
      </c>
      <c r="AJ32" s="11">
        <v>20</v>
      </c>
      <c r="AK32" s="11">
        <v>24</v>
      </c>
      <c r="AL32" s="11">
        <v>11</v>
      </c>
      <c r="AM32" s="11">
        <v>14</v>
      </c>
      <c r="AN32" s="11">
        <v>16</v>
      </c>
      <c r="AO32" s="11">
        <v>10</v>
      </c>
      <c r="AP32" s="11">
        <v>2</v>
      </c>
      <c r="AQ32" s="11">
        <v>1</v>
      </c>
      <c r="AR32" s="11">
        <v>2</v>
      </c>
      <c r="AS32" s="11">
        <v>1</v>
      </c>
      <c r="AT32" s="11">
        <v>9</v>
      </c>
      <c r="AU32" s="11">
        <v>1</v>
      </c>
      <c r="AV32" s="11">
        <v>0</v>
      </c>
      <c r="AW32" s="11">
        <v>0</v>
      </c>
      <c r="AX32" s="57">
        <v>3</v>
      </c>
      <c r="AY32" s="57">
        <v>0</v>
      </c>
      <c r="AZ32" s="57">
        <v>1</v>
      </c>
      <c r="BA32" s="57">
        <v>1</v>
      </c>
      <c r="BB32" s="57">
        <v>0</v>
      </c>
      <c r="BC32" s="57">
        <v>1</v>
      </c>
      <c r="BD32" s="57">
        <v>1</v>
      </c>
      <c r="BE32" s="57">
        <v>0</v>
      </c>
      <c r="BF32" s="57">
        <v>0</v>
      </c>
      <c r="BG32" s="57">
        <v>2</v>
      </c>
      <c r="BH32" s="57">
        <v>0</v>
      </c>
      <c r="BI32" s="57">
        <v>5</v>
      </c>
      <c r="BJ32" s="57">
        <v>1</v>
      </c>
      <c r="BK32" s="57">
        <v>1</v>
      </c>
      <c r="BL32" s="57">
        <v>1</v>
      </c>
      <c r="BM32" s="57">
        <v>2</v>
      </c>
      <c r="BN32" s="57">
        <v>2</v>
      </c>
      <c r="BO32" s="57">
        <v>1</v>
      </c>
      <c r="BP32" s="57">
        <v>0</v>
      </c>
      <c r="BQ32" s="57">
        <v>0</v>
      </c>
      <c r="BR32" s="57">
        <v>0</v>
      </c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</row>
    <row r="33" spans="1:119" ht="12" customHeight="1" x14ac:dyDescent="0.2">
      <c r="A33" s="12" t="s">
        <v>6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>
        <f t="shared" ref="AE33:BR33" si="21">+AE32+AD33-AE36</f>
        <v>13</v>
      </c>
      <c r="AF33" s="11">
        <f t="shared" si="21"/>
        <v>51</v>
      </c>
      <c r="AG33" s="11">
        <f t="shared" si="21"/>
        <v>62</v>
      </c>
      <c r="AH33" s="11">
        <f t="shared" si="21"/>
        <v>80</v>
      </c>
      <c r="AI33" s="11">
        <f t="shared" si="21"/>
        <v>87</v>
      </c>
      <c r="AJ33" s="11">
        <f t="shared" si="21"/>
        <v>107</v>
      </c>
      <c r="AK33" s="11">
        <f t="shared" si="21"/>
        <v>131</v>
      </c>
      <c r="AL33" s="11">
        <f t="shared" si="21"/>
        <v>139</v>
      </c>
      <c r="AM33" s="11">
        <f t="shared" si="21"/>
        <v>153</v>
      </c>
      <c r="AN33" s="11">
        <f t="shared" si="21"/>
        <v>167</v>
      </c>
      <c r="AO33" s="11">
        <f t="shared" si="21"/>
        <v>177</v>
      </c>
      <c r="AP33" s="11">
        <f t="shared" si="21"/>
        <v>177</v>
      </c>
      <c r="AQ33" s="11">
        <f t="shared" si="21"/>
        <v>177</v>
      </c>
      <c r="AR33" s="11">
        <f t="shared" si="21"/>
        <v>179</v>
      </c>
      <c r="AS33" s="11">
        <f t="shared" si="21"/>
        <v>177</v>
      </c>
      <c r="AT33" s="11">
        <f t="shared" si="21"/>
        <v>179</v>
      </c>
      <c r="AU33" s="11">
        <f t="shared" si="21"/>
        <v>180</v>
      </c>
      <c r="AV33" s="11">
        <f t="shared" si="21"/>
        <v>180</v>
      </c>
      <c r="AW33" s="11">
        <f t="shared" si="21"/>
        <v>179</v>
      </c>
      <c r="AX33" s="11">
        <f t="shared" si="21"/>
        <v>180</v>
      </c>
      <c r="AY33" s="11">
        <f t="shared" si="21"/>
        <v>180</v>
      </c>
      <c r="AZ33" s="11">
        <f t="shared" si="21"/>
        <v>180</v>
      </c>
      <c r="BA33" s="11">
        <f t="shared" si="21"/>
        <v>180</v>
      </c>
      <c r="BB33" s="11">
        <f t="shared" si="21"/>
        <v>180</v>
      </c>
      <c r="BC33" s="11">
        <f t="shared" si="21"/>
        <v>180</v>
      </c>
      <c r="BD33" s="11">
        <f t="shared" si="21"/>
        <v>180</v>
      </c>
      <c r="BE33" s="11">
        <f t="shared" si="21"/>
        <v>180</v>
      </c>
      <c r="BF33" s="11">
        <f t="shared" si="21"/>
        <v>180</v>
      </c>
      <c r="BG33" s="11">
        <f t="shared" si="21"/>
        <v>172</v>
      </c>
      <c r="BH33" s="11">
        <f t="shared" si="21"/>
        <v>172</v>
      </c>
      <c r="BI33" s="11">
        <f t="shared" si="21"/>
        <v>177</v>
      </c>
      <c r="BJ33" s="11">
        <f t="shared" si="21"/>
        <v>177</v>
      </c>
      <c r="BK33" s="11">
        <f t="shared" si="21"/>
        <v>178</v>
      </c>
      <c r="BL33" s="11">
        <f t="shared" si="21"/>
        <v>178</v>
      </c>
      <c r="BM33" s="11">
        <f t="shared" si="21"/>
        <v>178</v>
      </c>
      <c r="BN33" s="11">
        <f t="shared" si="21"/>
        <v>179</v>
      </c>
      <c r="BO33" s="11">
        <f t="shared" si="21"/>
        <v>180</v>
      </c>
      <c r="BP33" s="11">
        <f t="shared" si="21"/>
        <v>180</v>
      </c>
      <c r="BQ33" s="11">
        <f t="shared" si="21"/>
        <v>180</v>
      </c>
      <c r="BR33" s="11">
        <f t="shared" si="21"/>
        <v>180</v>
      </c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</row>
    <row r="34" spans="1:119" s="15" customFormat="1" ht="12" customHeight="1" x14ac:dyDescent="0.2">
      <c r="A34" s="13" t="s">
        <v>3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>
        <v>15</v>
      </c>
      <c r="AF34" s="14">
        <v>15</v>
      </c>
      <c r="AG34" s="14">
        <v>15</v>
      </c>
      <c r="AH34" s="14">
        <v>15</v>
      </c>
      <c r="AI34" s="14">
        <v>15</v>
      </c>
      <c r="AJ34" s="14">
        <v>15</v>
      </c>
      <c r="AK34" s="14">
        <v>15</v>
      </c>
      <c r="AL34" s="14">
        <v>10</v>
      </c>
      <c r="AM34" s="14">
        <v>10</v>
      </c>
      <c r="AN34" s="14">
        <v>10</v>
      </c>
      <c r="AO34" s="14">
        <v>10</v>
      </c>
      <c r="AP34" s="14">
        <v>10</v>
      </c>
      <c r="AQ34" s="14">
        <v>10</v>
      </c>
      <c r="AR34" s="14">
        <v>10</v>
      </c>
      <c r="AS34" s="14">
        <v>5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</row>
    <row r="35" spans="1:119" ht="12" customHeight="1" x14ac:dyDescent="0.2">
      <c r="A35" s="12" t="s">
        <v>7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>
        <f>+AE34</f>
        <v>15</v>
      </c>
      <c r="AF35" s="11">
        <f>+AE35+AF34</f>
        <v>30</v>
      </c>
      <c r="AG35" s="11">
        <f t="shared" ref="AG35:BR35" si="22">+AF35+AG34</f>
        <v>45</v>
      </c>
      <c r="AH35" s="11">
        <f t="shared" si="22"/>
        <v>60</v>
      </c>
      <c r="AI35" s="11">
        <f t="shared" si="22"/>
        <v>75</v>
      </c>
      <c r="AJ35" s="11">
        <f t="shared" si="22"/>
        <v>90</v>
      </c>
      <c r="AK35" s="11">
        <f t="shared" si="22"/>
        <v>105</v>
      </c>
      <c r="AL35" s="11">
        <f t="shared" si="22"/>
        <v>115</v>
      </c>
      <c r="AM35" s="11">
        <f t="shared" si="22"/>
        <v>125</v>
      </c>
      <c r="AN35" s="11">
        <f t="shared" si="22"/>
        <v>135</v>
      </c>
      <c r="AO35" s="11">
        <f t="shared" si="22"/>
        <v>145</v>
      </c>
      <c r="AP35" s="11">
        <f t="shared" si="22"/>
        <v>155</v>
      </c>
      <c r="AQ35" s="11">
        <f t="shared" si="22"/>
        <v>165</v>
      </c>
      <c r="AR35" s="11">
        <f t="shared" si="22"/>
        <v>175</v>
      </c>
      <c r="AS35" s="11">
        <f t="shared" si="22"/>
        <v>180</v>
      </c>
      <c r="AT35" s="11">
        <f t="shared" si="22"/>
        <v>180</v>
      </c>
      <c r="AU35" s="11">
        <f t="shared" si="22"/>
        <v>180</v>
      </c>
      <c r="AV35" s="11">
        <f t="shared" si="22"/>
        <v>180</v>
      </c>
      <c r="AW35" s="11">
        <f t="shared" si="22"/>
        <v>180</v>
      </c>
      <c r="AX35" s="11">
        <f t="shared" si="22"/>
        <v>180</v>
      </c>
      <c r="AY35" s="11">
        <f t="shared" si="22"/>
        <v>180</v>
      </c>
      <c r="AZ35" s="11">
        <f t="shared" si="22"/>
        <v>180</v>
      </c>
      <c r="BA35" s="11">
        <f t="shared" si="22"/>
        <v>180</v>
      </c>
      <c r="BB35" s="11">
        <f t="shared" si="22"/>
        <v>180</v>
      </c>
      <c r="BC35" s="11">
        <f t="shared" si="22"/>
        <v>180</v>
      </c>
      <c r="BD35" s="11">
        <f t="shared" si="22"/>
        <v>180</v>
      </c>
      <c r="BE35" s="11">
        <f t="shared" si="22"/>
        <v>180</v>
      </c>
      <c r="BF35" s="11">
        <f t="shared" si="22"/>
        <v>180</v>
      </c>
      <c r="BG35" s="11">
        <f t="shared" si="22"/>
        <v>180</v>
      </c>
      <c r="BH35" s="11">
        <f t="shared" si="22"/>
        <v>180</v>
      </c>
      <c r="BI35" s="11">
        <f t="shared" si="22"/>
        <v>180</v>
      </c>
      <c r="BJ35" s="11">
        <f t="shared" si="22"/>
        <v>180</v>
      </c>
      <c r="BK35" s="11">
        <f t="shared" si="22"/>
        <v>180</v>
      </c>
      <c r="BL35" s="11">
        <f t="shared" si="22"/>
        <v>180</v>
      </c>
      <c r="BM35" s="11">
        <f t="shared" si="22"/>
        <v>180</v>
      </c>
      <c r="BN35" s="11">
        <f t="shared" si="22"/>
        <v>180</v>
      </c>
      <c r="BO35" s="11">
        <f t="shared" si="22"/>
        <v>180</v>
      </c>
      <c r="BP35" s="11">
        <f t="shared" si="22"/>
        <v>180</v>
      </c>
      <c r="BQ35" s="11">
        <f t="shared" si="22"/>
        <v>180</v>
      </c>
      <c r="BR35" s="11">
        <f t="shared" si="22"/>
        <v>180</v>
      </c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</row>
    <row r="36" spans="1:119" ht="12" customHeight="1" x14ac:dyDescent="0.2">
      <c r="A36" s="12" t="s">
        <v>4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>
        <v>0</v>
      </c>
      <c r="AF36" s="11">
        <v>0</v>
      </c>
      <c r="AG36" s="11">
        <v>0</v>
      </c>
      <c r="AH36" s="11">
        <v>2</v>
      </c>
      <c r="AI36" s="11">
        <v>2</v>
      </c>
      <c r="AJ36" s="11">
        <v>0</v>
      </c>
      <c r="AK36" s="11">
        <v>0</v>
      </c>
      <c r="AL36" s="11">
        <v>3</v>
      </c>
      <c r="AM36" s="11">
        <v>0</v>
      </c>
      <c r="AN36" s="11">
        <v>2</v>
      </c>
      <c r="AO36" s="11">
        <v>0</v>
      </c>
      <c r="AP36" s="11">
        <v>2</v>
      </c>
      <c r="AQ36" s="11">
        <v>1</v>
      </c>
      <c r="AR36" s="11">
        <v>0</v>
      </c>
      <c r="AS36" s="11">
        <v>3</v>
      </c>
      <c r="AT36" s="11">
        <v>7</v>
      </c>
      <c r="AU36" s="11">
        <v>0</v>
      </c>
      <c r="AV36" s="11">
        <v>0</v>
      </c>
      <c r="AW36" s="11">
        <v>1</v>
      </c>
      <c r="AX36" s="57">
        <v>2</v>
      </c>
      <c r="AY36" s="57">
        <v>0</v>
      </c>
      <c r="AZ36" s="57">
        <v>1</v>
      </c>
      <c r="BA36" s="57">
        <v>1</v>
      </c>
      <c r="BB36" s="57">
        <v>0</v>
      </c>
      <c r="BC36" s="57">
        <v>1</v>
      </c>
      <c r="BD36" s="57">
        <v>1</v>
      </c>
      <c r="BE36" s="57">
        <v>0</v>
      </c>
      <c r="BF36" s="57">
        <v>0</v>
      </c>
      <c r="BG36" s="57">
        <v>10</v>
      </c>
      <c r="BH36" s="57">
        <v>0</v>
      </c>
      <c r="BI36" s="57">
        <v>0</v>
      </c>
      <c r="BJ36" s="57">
        <v>1</v>
      </c>
      <c r="BK36" s="57">
        <v>0</v>
      </c>
      <c r="BL36" s="57">
        <v>1</v>
      </c>
      <c r="BM36" s="57">
        <v>2</v>
      </c>
      <c r="BN36" s="57">
        <v>1</v>
      </c>
      <c r="BO36" s="57">
        <v>0</v>
      </c>
      <c r="BP36" s="57">
        <v>0</v>
      </c>
      <c r="BQ36" s="57">
        <v>0</v>
      </c>
      <c r="BR36" s="57">
        <v>0</v>
      </c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M36" s="57"/>
      <c r="DO36" s="4"/>
    </row>
    <row r="37" spans="1:119" ht="12" customHeight="1" thickBot="1" x14ac:dyDescent="0.25">
      <c r="A37" s="23" t="s">
        <v>8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5">
        <f>+Z36</f>
        <v>0</v>
      </c>
      <c r="AA37" s="24">
        <f>+Z37+AA36</f>
        <v>0</v>
      </c>
      <c r="AB37" s="24">
        <f t="shared" ref="AB37:AF37" si="23">+AA37+AB36</f>
        <v>0</v>
      </c>
      <c r="AC37" s="24">
        <f t="shared" si="23"/>
        <v>0</v>
      </c>
      <c r="AD37" s="24">
        <f t="shared" si="23"/>
        <v>0</v>
      </c>
      <c r="AE37" s="24">
        <f t="shared" si="23"/>
        <v>0</v>
      </c>
      <c r="AF37" s="24">
        <f t="shared" si="23"/>
        <v>0</v>
      </c>
      <c r="AG37" s="24">
        <f>+AG36</f>
        <v>0</v>
      </c>
      <c r="AH37" s="24">
        <f>+AH36+AG37</f>
        <v>2</v>
      </c>
      <c r="AI37" s="24">
        <f t="shared" ref="AI37:BR37" si="24">+AI36+AH37</f>
        <v>4</v>
      </c>
      <c r="AJ37" s="24">
        <f t="shared" si="24"/>
        <v>4</v>
      </c>
      <c r="AK37" s="24">
        <f t="shared" si="24"/>
        <v>4</v>
      </c>
      <c r="AL37" s="24">
        <f t="shared" si="24"/>
        <v>7</v>
      </c>
      <c r="AM37" s="24">
        <f t="shared" si="24"/>
        <v>7</v>
      </c>
      <c r="AN37" s="24">
        <f t="shared" si="24"/>
        <v>9</v>
      </c>
      <c r="AO37" s="24">
        <f t="shared" si="24"/>
        <v>9</v>
      </c>
      <c r="AP37" s="24">
        <f t="shared" si="24"/>
        <v>11</v>
      </c>
      <c r="AQ37" s="24">
        <f t="shared" si="24"/>
        <v>12</v>
      </c>
      <c r="AR37" s="24">
        <f t="shared" si="24"/>
        <v>12</v>
      </c>
      <c r="AS37" s="24">
        <f t="shared" si="24"/>
        <v>15</v>
      </c>
      <c r="AT37" s="24">
        <f t="shared" si="24"/>
        <v>22</v>
      </c>
      <c r="AU37" s="24">
        <f t="shared" si="24"/>
        <v>22</v>
      </c>
      <c r="AV37" s="24">
        <f t="shared" si="24"/>
        <v>22</v>
      </c>
      <c r="AW37" s="24">
        <f t="shared" si="24"/>
        <v>23</v>
      </c>
      <c r="AX37" s="24">
        <f t="shared" si="24"/>
        <v>25</v>
      </c>
      <c r="AY37" s="24">
        <f t="shared" si="24"/>
        <v>25</v>
      </c>
      <c r="AZ37" s="24">
        <f t="shared" si="24"/>
        <v>26</v>
      </c>
      <c r="BA37" s="24">
        <f t="shared" si="24"/>
        <v>27</v>
      </c>
      <c r="BB37" s="24">
        <f t="shared" si="24"/>
        <v>27</v>
      </c>
      <c r="BC37" s="24">
        <f t="shared" si="24"/>
        <v>28</v>
      </c>
      <c r="BD37" s="24">
        <f t="shared" si="24"/>
        <v>29</v>
      </c>
      <c r="BE37" s="24">
        <f t="shared" si="24"/>
        <v>29</v>
      </c>
      <c r="BF37" s="24">
        <f t="shared" si="24"/>
        <v>29</v>
      </c>
      <c r="BG37" s="24">
        <f t="shared" si="24"/>
        <v>39</v>
      </c>
      <c r="BH37" s="24">
        <f t="shared" si="24"/>
        <v>39</v>
      </c>
      <c r="BI37" s="24">
        <f t="shared" si="24"/>
        <v>39</v>
      </c>
      <c r="BJ37" s="24">
        <f t="shared" si="24"/>
        <v>40</v>
      </c>
      <c r="BK37" s="24">
        <f t="shared" si="24"/>
        <v>40</v>
      </c>
      <c r="BL37" s="24">
        <f t="shared" si="24"/>
        <v>41</v>
      </c>
      <c r="BM37" s="24">
        <f t="shared" si="24"/>
        <v>43</v>
      </c>
      <c r="BN37" s="24">
        <f t="shared" si="24"/>
        <v>44</v>
      </c>
      <c r="BO37" s="24">
        <f t="shared" si="24"/>
        <v>44</v>
      </c>
      <c r="BP37" s="24">
        <f t="shared" si="24"/>
        <v>44</v>
      </c>
      <c r="BQ37" s="24">
        <f t="shared" si="24"/>
        <v>44</v>
      </c>
      <c r="BR37" s="24">
        <f t="shared" si="24"/>
        <v>44</v>
      </c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DO37" s="4"/>
    </row>
    <row r="38" spans="1:119" ht="12" customHeight="1" thickTop="1" x14ac:dyDescent="0.2">
      <c r="A38" s="34" t="s">
        <v>11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>
        <v>53</v>
      </c>
      <c r="AU38" s="11">
        <v>54</v>
      </c>
      <c r="AV38" s="11">
        <v>25</v>
      </c>
      <c r="AW38" s="11">
        <v>23</v>
      </c>
      <c r="AX38" s="57">
        <v>4</v>
      </c>
      <c r="AY38" s="57">
        <v>0</v>
      </c>
      <c r="AZ38" s="57">
        <v>0</v>
      </c>
      <c r="BA38" s="57">
        <v>1</v>
      </c>
      <c r="BB38" s="57">
        <v>0</v>
      </c>
      <c r="BC38" s="57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7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7</v>
      </c>
      <c r="BP38" s="57">
        <v>3</v>
      </c>
      <c r="BQ38" s="57">
        <v>4</v>
      </c>
      <c r="BR38" s="57">
        <v>0</v>
      </c>
      <c r="BS38" s="57">
        <v>2</v>
      </c>
      <c r="BT38" s="57">
        <v>0</v>
      </c>
      <c r="BU38" s="57">
        <v>2</v>
      </c>
      <c r="BV38" s="57">
        <v>3</v>
      </c>
      <c r="BW38" s="57">
        <v>0</v>
      </c>
      <c r="BX38" s="57">
        <v>2</v>
      </c>
      <c r="BY38" s="57">
        <v>0</v>
      </c>
      <c r="BZ38" s="57">
        <v>3</v>
      </c>
      <c r="CA38" s="57">
        <v>0</v>
      </c>
      <c r="CB38" s="57">
        <v>0</v>
      </c>
      <c r="CC38" s="57">
        <v>0</v>
      </c>
      <c r="CD38" s="57">
        <v>0</v>
      </c>
      <c r="CE38" s="57"/>
      <c r="CF38" s="57"/>
      <c r="CG38" s="57"/>
      <c r="CH38" s="57"/>
      <c r="CI38" s="57"/>
      <c r="CJ38" s="57"/>
      <c r="CK38" s="57"/>
      <c r="CL38" s="57"/>
      <c r="CM38" s="57"/>
      <c r="DO38" s="4"/>
    </row>
    <row r="39" spans="1:119" ht="12" customHeight="1" x14ac:dyDescent="0.2">
      <c r="A39" s="12" t="s">
        <v>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>
        <f t="shared" ref="AT39" si="25">+AT38+AS39-AT42</f>
        <v>53</v>
      </c>
      <c r="AU39" s="11">
        <f>+AU38+AT39-AU42</f>
        <v>107</v>
      </c>
      <c r="AV39" s="11">
        <f t="shared" ref="AV39:CD39" si="26">+AV38+AU39-AV42</f>
        <v>132</v>
      </c>
      <c r="AW39" s="11">
        <f t="shared" si="26"/>
        <v>155</v>
      </c>
      <c r="AX39" s="11">
        <f t="shared" si="26"/>
        <v>159</v>
      </c>
      <c r="AY39" s="11">
        <f t="shared" si="26"/>
        <v>159</v>
      </c>
      <c r="AZ39" s="11">
        <f t="shared" si="26"/>
        <v>159</v>
      </c>
      <c r="BA39" s="11">
        <f t="shared" si="26"/>
        <v>159</v>
      </c>
      <c r="BB39" s="11">
        <f t="shared" si="26"/>
        <v>159</v>
      </c>
      <c r="BC39" s="11">
        <f t="shared" si="26"/>
        <v>157</v>
      </c>
      <c r="BD39" s="11">
        <f t="shared" si="26"/>
        <v>157</v>
      </c>
      <c r="BE39" s="11">
        <f t="shared" si="26"/>
        <v>157</v>
      </c>
      <c r="BF39" s="11">
        <f t="shared" si="26"/>
        <v>157</v>
      </c>
      <c r="BG39" s="11">
        <f t="shared" si="26"/>
        <v>156</v>
      </c>
      <c r="BH39" s="11">
        <f t="shared" si="26"/>
        <v>155</v>
      </c>
      <c r="BI39" s="11">
        <f t="shared" si="26"/>
        <v>154</v>
      </c>
      <c r="BJ39" s="11">
        <f t="shared" si="26"/>
        <v>152</v>
      </c>
      <c r="BK39" s="11">
        <f t="shared" si="26"/>
        <v>147</v>
      </c>
      <c r="BL39" s="11">
        <f t="shared" si="26"/>
        <v>147</v>
      </c>
      <c r="BM39" s="11">
        <f t="shared" si="26"/>
        <v>144</v>
      </c>
      <c r="BN39" s="11">
        <f t="shared" si="26"/>
        <v>143</v>
      </c>
      <c r="BO39" s="11">
        <f t="shared" si="26"/>
        <v>150</v>
      </c>
      <c r="BP39" s="11">
        <f t="shared" si="26"/>
        <v>153</v>
      </c>
      <c r="BQ39" s="11">
        <f t="shared" si="26"/>
        <v>157</v>
      </c>
      <c r="BR39" s="11">
        <f t="shared" si="26"/>
        <v>157</v>
      </c>
      <c r="BS39" s="11">
        <f t="shared" si="26"/>
        <v>158</v>
      </c>
      <c r="BT39" s="11">
        <f t="shared" si="26"/>
        <v>156</v>
      </c>
      <c r="BU39" s="11">
        <f t="shared" si="26"/>
        <v>156</v>
      </c>
      <c r="BV39" s="11">
        <f t="shared" si="26"/>
        <v>157</v>
      </c>
      <c r="BW39" s="11">
        <f t="shared" si="26"/>
        <v>157</v>
      </c>
      <c r="BX39" s="11">
        <f t="shared" si="26"/>
        <v>159</v>
      </c>
      <c r="BY39" s="11">
        <f t="shared" si="26"/>
        <v>159</v>
      </c>
      <c r="BZ39" s="11">
        <f t="shared" si="26"/>
        <v>160</v>
      </c>
      <c r="CA39" s="11">
        <f t="shared" si="26"/>
        <v>160</v>
      </c>
      <c r="CB39" s="11">
        <f t="shared" si="26"/>
        <v>160</v>
      </c>
      <c r="CC39" s="11">
        <f t="shared" si="26"/>
        <v>160</v>
      </c>
      <c r="CD39" s="11">
        <f t="shared" si="26"/>
        <v>160</v>
      </c>
      <c r="CE39" s="52"/>
      <c r="CF39" s="52"/>
      <c r="CG39" s="52"/>
      <c r="CH39" s="52"/>
      <c r="CI39" s="52"/>
      <c r="CJ39" s="52"/>
      <c r="CK39" s="52"/>
      <c r="CL39" s="52"/>
      <c r="CM39" s="52"/>
      <c r="DO39" s="4"/>
    </row>
    <row r="40" spans="1:119" ht="12" customHeight="1" x14ac:dyDescent="0.2">
      <c r="A40" s="13" t="s">
        <v>3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>
        <v>20</v>
      </c>
      <c r="AU40" s="14">
        <v>40</v>
      </c>
      <c r="AV40" s="14">
        <v>40</v>
      </c>
      <c r="AW40" s="14">
        <v>40</v>
      </c>
      <c r="AX40" s="14">
        <v>20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/>
      <c r="CF40" s="14"/>
      <c r="CG40" s="14"/>
      <c r="CH40" s="14"/>
      <c r="CI40" s="14"/>
      <c r="CJ40" s="14"/>
      <c r="CK40" s="14"/>
      <c r="CL40" s="14"/>
      <c r="CM40" s="14"/>
      <c r="DO40" s="4"/>
    </row>
    <row r="41" spans="1:119" ht="12" customHeight="1" x14ac:dyDescent="0.2">
      <c r="A41" s="12" t="s">
        <v>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>
        <f t="shared" ref="AT41:CD41" si="27">+AS41+AT40</f>
        <v>20</v>
      </c>
      <c r="AU41" s="11">
        <f t="shared" si="27"/>
        <v>60</v>
      </c>
      <c r="AV41" s="11">
        <f t="shared" si="27"/>
        <v>100</v>
      </c>
      <c r="AW41" s="11">
        <f t="shared" si="27"/>
        <v>140</v>
      </c>
      <c r="AX41" s="11">
        <f t="shared" si="27"/>
        <v>160</v>
      </c>
      <c r="AY41" s="11">
        <f t="shared" si="27"/>
        <v>160</v>
      </c>
      <c r="AZ41" s="11">
        <f t="shared" si="27"/>
        <v>160</v>
      </c>
      <c r="BA41" s="11">
        <f t="shared" si="27"/>
        <v>160</v>
      </c>
      <c r="BB41" s="11">
        <f t="shared" si="27"/>
        <v>160</v>
      </c>
      <c r="BC41" s="11">
        <f t="shared" si="27"/>
        <v>160</v>
      </c>
      <c r="BD41" s="11">
        <f t="shared" si="27"/>
        <v>160</v>
      </c>
      <c r="BE41" s="11">
        <f t="shared" si="27"/>
        <v>160</v>
      </c>
      <c r="BF41" s="11">
        <f t="shared" si="27"/>
        <v>160</v>
      </c>
      <c r="BG41" s="11">
        <f t="shared" si="27"/>
        <v>160</v>
      </c>
      <c r="BH41" s="11">
        <f t="shared" si="27"/>
        <v>160</v>
      </c>
      <c r="BI41" s="11">
        <f t="shared" si="27"/>
        <v>160</v>
      </c>
      <c r="BJ41" s="11">
        <f t="shared" si="27"/>
        <v>160</v>
      </c>
      <c r="BK41" s="11">
        <f t="shared" si="27"/>
        <v>160</v>
      </c>
      <c r="BL41" s="11">
        <f t="shared" si="27"/>
        <v>160</v>
      </c>
      <c r="BM41" s="11">
        <f t="shared" si="27"/>
        <v>160</v>
      </c>
      <c r="BN41" s="11">
        <f t="shared" si="27"/>
        <v>160</v>
      </c>
      <c r="BO41" s="11">
        <f t="shared" si="27"/>
        <v>160</v>
      </c>
      <c r="BP41" s="11">
        <f t="shared" si="27"/>
        <v>160</v>
      </c>
      <c r="BQ41" s="11">
        <f t="shared" si="27"/>
        <v>160</v>
      </c>
      <c r="BR41" s="11">
        <f t="shared" si="27"/>
        <v>160</v>
      </c>
      <c r="BS41" s="11">
        <f t="shared" si="27"/>
        <v>160</v>
      </c>
      <c r="BT41" s="11">
        <f t="shared" si="27"/>
        <v>160</v>
      </c>
      <c r="BU41" s="11">
        <f t="shared" si="27"/>
        <v>160</v>
      </c>
      <c r="BV41" s="11">
        <f t="shared" si="27"/>
        <v>160</v>
      </c>
      <c r="BW41" s="11">
        <f t="shared" si="27"/>
        <v>160</v>
      </c>
      <c r="BX41" s="11">
        <f t="shared" si="27"/>
        <v>160</v>
      </c>
      <c r="BY41" s="11">
        <f t="shared" si="27"/>
        <v>160</v>
      </c>
      <c r="BZ41" s="11">
        <f t="shared" si="27"/>
        <v>160</v>
      </c>
      <c r="CA41" s="11">
        <f t="shared" si="27"/>
        <v>160</v>
      </c>
      <c r="CB41" s="11">
        <f t="shared" si="27"/>
        <v>160</v>
      </c>
      <c r="CC41" s="11">
        <f t="shared" si="27"/>
        <v>160</v>
      </c>
      <c r="CD41" s="11">
        <f t="shared" si="27"/>
        <v>160</v>
      </c>
      <c r="CE41" s="11"/>
      <c r="CF41" s="11"/>
      <c r="CG41" s="11"/>
      <c r="CH41" s="11"/>
      <c r="CI41" s="11"/>
      <c r="CJ41" s="11"/>
      <c r="CK41" s="11"/>
      <c r="CL41" s="11"/>
      <c r="CM41" s="11"/>
      <c r="DO41" s="4"/>
    </row>
    <row r="42" spans="1:119" ht="12" customHeight="1" x14ac:dyDescent="0.2">
      <c r="A42" s="12" t="s">
        <v>4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>
        <v>0</v>
      </c>
      <c r="AU42" s="11">
        <v>0</v>
      </c>
      <c r="AV42" s="11">
        <v>0</v>
      </c>
      <c r="AW42" s="11">
        <v>0</v>
      </c>
      <c r="AX42" s="57">
        <v>0</v>
      </c>
      <c r="AY42" s="57">
        <v>0</v>
      </c>
      <c r="AZ42" s="57">
        <v>0</v>
      </c>
      <c r="BA42" s="57">
        <v>1</v>
      </c>
      <c r="BB42" s="57">
        <v>0</v>
      </c>
      <c r="BC42" s="57">
        <v>2</v>
      </c>
      <c r="BD42" s="57">
        <v>0</v>
      </c>
      <c r="BE42" s="57">
        <v>0</v>
      </c>
      <c r="BF42" s="57">
        <v>0</v>
      </c>
      <c r="BG42" s="57">
        <v>1</v>
      </c>
      <c r="BH42" s="57">
        <v>1</v>
      </c>
      <c r="BI42" s="57">
        <v>1</v>
      </c>
      <c r="BJ42" s="57">
        <v>2</v>
      </c>
      <c r="BK42" s="57">
        <v>5</v>
      </c>
      <c r="BL42" s="57">
        <v>0</v>
      </c>
      <c r="BM42" s="57">
        <v>3</v>
      </c>
      <c r="BN42" s="57">
        <v>1</v>
      </c>
      <c r="BO42" s="57">
        <v>0</v>
      </c>
      <c r="BP42" s="57">
        <v>0</v>
      </c>
      <c r="BQ42" s="57">
        <v>0</v>
      </c>
      <c r="BR42" s="57">
        <v>0</v>
      </c>
      <c r="BS42" s="57">
        <v>1</v>
      </c>
      <c r="BT42" s="57">
        <v>2</v>
      </c>
      <c r="BU42" s="57">
        <v>2</v>
      </c>
      <c r="BV42" s="57">
        <v>2</v>
      </c>
      <c r="BW42" s="57">
        <v>0</v>
      </c>
      <c r="BX42" s="57">
        <v>0</v>
      </c>
      <c r="BY42" s="57">
        <v>0</v>
      </c>
      <c r="BZ42" s="57">
        <v>2</v>
      </c>
      <c r="CA42" s="57">
        <v>0</v>
      </c>
      <c r="CB42" s="57">
        <v>0</v>
      </c>
      <c r="CC42" s="57">
        <v>0</v>
      </c>
      <c r="CD42" s="57">
        <v>0</v>
      </c>
      <c r="CE42" s="57"/>
      <c r="CF42" s="57"/>
      <c r="CG42" s="57"/>
      <c r="CH42" s="57"/>
      <c r="CI42" s="57"/>
      <c r="CJ42" s="57"/>
      <c r="CK42" s="57"/>
      <c r="CL42" s="57"/>
      <c r="CM42" s="57"/>
      <c r="DO42" s="4"/>
    </row>
    <row r="43" spans="1:119" ht="12" customHeight="1" thickBot="1" x14ac:dyDescent="0.25">
      <c r="A43" s="23" t="s">
        <v>8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5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>
        <f t="shared" ref="AT43:CD43" si="28">+AT42+AS43</f>
        <v>0</v>
      </c>
      <c r="AU43" s="24">
        <f t="shared" si="28"/>
        <v>0</v>
      </c>
      <c r="AV43" s="24">
        <f t="shared" si="28"/>
        <v>0</v>
      </c>
      <c r="AW43" s="24">
        <f t="shared" si="28"/>
        <v>0</v>
      </c>
      <c r="AX43" s="24">
        <f t="shared" si="28"/>
        <v>0</v>
      </c>
      <c r="AY43" s="24">
        <f t="shared" si="28"/>
        <v>0</v>
      </c>
      <c r="AZ43" s="24">
        <f t="shared" si="28"/>
        <v>0</v>
      </c>
      <c r="BA43" s="24">
        <f t="shared" si="28"/>
        <v>1</v>
      </c>
      <c r="BB43" s="24">
        <f t="shared" si="28"/>
        <v>1</v>
      </c>
      <c r="BC43" s="24">
        <f t="shared" si="28"/>
        <v>3</v>
      </c>
      <c r="BD43" s="24">
        <f t="shared" si="28"/>
        <v>3</v>
      </c>
      <c r="BE43" s="24">
        <f t="shared" si="28"/>
        <v>3</v>
      </c>
      <c r="BF43" s="24">
        <f t="shared" si="28"/>
        <v>3</v>
      </c>
      <c r="BG43" s="24">
        <f t="shared" si="28"/>
        <v>4</v>
      </c>
      <c r="BH43" s="24">
        <f t="shared" si="28"/>
        <v>5</v>
      </c>
      <c r="BI43" s="24">
        <f t="shared" si="28"/>
        <v>6</v>
      </c>
      <c r="BJ43" s="24">
        <f t="shared" si="28"/>
        <v>8</v>
      </c>
      <c r="BK43" s="24">
        <f t="shared" si="28"/>
        <v>13</v>
      </c>
      <c r="BL43" s="24">
        <f t="shared" si="28"/>
        <v>13</v>
      </c>
      <c r="BM43" s="24">
        <f t="shared" si="28"/>
        <v>16</v>
      </c>
      <c r="BN43" s="24">
        <f t="shared" si="28"/>
        <v>17</v>
      </c>
      <c r="BO43" s="24">
        <f t="shared" si="28"/>
        <v>17</v>
      </c>
      <c r="BP43" s="24">
        <f t="shared" si="28"/>
        <v>17</v>
      </c>
      <c r="BQ43" s="24">
        <f t="shared" si="28"/>
        <v>17</v>
      </c>
      <c r="BR43" s="24">
        <f t="shared" si="28"/>
        <v>17</v>
      </c>
      <c r="BS43" s="24">
        <f t="shared" si="28"/>
        <v>18</v>
      </c>
      <c r="BT43" s="24">
        <f t="shared" si="28"/>
        <v>20</v>
      </c>
      <c r="BU43" s="24">
        <f t="shared" si="28"/>
        <v>22</v>
      </c>
      <c r="BV43" s="24">
        <f t="shared" si="28"/>
        <v>24</v>
      </c>
      <c r="BW43" s="24">
        <f t="shared" si="28"/>
        <v>24</v>
      </c>
      <c r="BX43" s="24">
        <f t="shared" si="28"/>
        <v>24</v>
      </c>
      <c r="BY43" s="24">
        <f t="shared" si="28"/>
        <v>24</v>
      </c>
      <c r="BZ43" s="24">
        <f t="shared" si="28"/>
        <v>26</v>
      </c>
      <c r="CA43" s="24">
        <f t="shared" si="28"/>
        <v>26</v>
      </c>
      <c r="CB43" s="24">
        <f t="shared" si="28"/>
        <v>26</v>
      </c>
      <c r="CC43" s="24">
        <f t="shared" si="28"/>
        <v>26</v>
      </c>
      <c r="CD43" s="24">
        <f t="shared" si="28"/>
        <v>26</v>
      </c>
      <c r="CE43" s="24"/>
      <c r="CF43" s="24"/>
      <c r="CG43" s="24"/>
      <c r="CH43" s="24"/>
      <c r="CI43" s="24"/>
      <c r="CJ43" s="24"/>
      <c r="CK43" s="24"/>
      <c r="CL43" s="24"/>
      <c r="CM43" s="24"/>
      <c r="DO43" s="4"/>
    </row>
    <row r="44" spans="1:119" ht="12" customHeight="1" thickTop="1" x14ac:dyDescent="0.2">
      <c r="A44" s="34" t="s">
        <v>12</v>
      </c>
      <c r="B44" s="26">
        <v>0</v>
      </c>
      <c r="C44" s="26">
        <v>0</v>
      </c>
      <c r="D44" s="26">
        <v>0</v>
      </c>
      <c r="E44" s="26">
        <v>0</v>
      </c>
      <c r="F44" s="26">
        <v>0</v>
      </c>
      <c r="G44" s="26">
        <v>17</v>
      </c>
      <c r="H44" s="26">
        <v>9</v>
      </c>
      <c r="I44" s="26">
        <v>15</v>
      </c>
      <c r="J44" s="26">
        <v>3</v>
      </c>
      <c r="K44" s="26">
        <v>1</v>
      </c>
      <c r="L44" s="26">
        <v>3</v>
      </c>
      <c r="M44" s="26">
        <v>3</v>
      </c>
      <c r="N44" s="26">
        <v>2</v>
      </c>
      <c r="O44" s="26">
        <v>2</v>
      </c>
      <c r="P44" s="26">
        <v>7</v>
      </c>
      <c r="Q44" s="26">
        <v>2</v>
      </c>
      <c r="R44" s="26">
        <v>2</v>
      </c>
      <c r="S44" s="26">
        <v>2</v>
      </c>
      <c r="T44" s="26">
        <v>1</v>
      </c>
      <c r="U44" s="26">
        <v>4</v>
      </c>
      <c r="V44" s="26">
        <v>5</v>
      </c>
      <c r="W44" s="26">
        <v>4</v>
      </c>
      <c r="X44" s="26">
        <v>0</v>
      </c>
      <c r="Y44" s="26">
        <v>3</v>
      </c>
      <c r="Z44" s="26">
        <v>0</v>
      </c>
      <c r="AA44" s="26">
        <v>3</v>
      </c>
      <c r="AB44" s="26">
        <v>3</v>
      </c>
      <c r="AC44" s="26">
        <v>0</v>
      </c>
      <c r="AD44" s="26">
        <v>0</v>
      </c>
      <c r="AE44" s="26">
        <v>1</v>
      </c>
      <c r="AF44" s="26">
        <v>3</v>
      </c>
      <c r="AG44" s="26">
        <v>2</v>
      </c>
      <c r="AH44" s="26">
        <v>2</v>
      </c>
      <c r="AI44" s="26">
        <v>3</v>
      </c>
      <c r="AJ44" s="26">
        <v>4</v>
      </c>
      <c r="AK44" s="26">
        <v>5</v>
      </c>
      <c r="AL44" s="26">
        <v>2</v>
      </c>
      <c r="AM44" s="26">
        <v>3</v>
      </c>
      <c r="AN44" s="26">
        <v>6</v>
      </c>
      <c r="AO44" s="26">
        <v>3</v>
      </c>
      <c r="AP44" s="26">
        <v>2</v>
      </c>
      <c r="AQ44" s="26">
        <v>3</v>
      </c>
      <c r="AR44" s="26">
        <v>6</v>
      </c>
      <c r="AS44" s="26">
        <v>2</v>
      </c>
      <c r="AT44" s="26">
        <v>3</v>
      </c>
      <c r="AU44" s="26">
        <v>1</v>
      </c>
      <c r="AV44" s="26">
        <v>2</v>
      </c>
      <c r="AW44" s="26">
        <v>3</v>
      </c>
      <c r="AX44" s="60">
        <v>3</v>
      </c>
      <c r="AY44" s="60">
        <v>1</v>
      </c>
      <c r="AZ44" s="60">
        <v>4</v>
      </c>
      <c r="BA44" s="60">
        <v>3</v>
      </c>
      <c r="BB44" s="60">
        <v>4</v>
      </c>
      <c r="BC44" s="60">
        <v>2</v>
      </c>
      <c r="BD44" s="60">
        <v>6</v>
      </c>
      <c r="BE44" s="60">
        <v>5</v>
      </c>
      <c r="BF44" s="60">
        <v>2</v>
      </c>
      <c r="BG44" s="60">
        <v>0</v>
      </c>
      <c r="BH44" s="60">
        <v>1</v>
      </c>
      <c r="BI44" s="60">
        <v>3</v>
      </c>
      <c r="BJ44" s="60">
        <v>2</v>
      </c>
      <c r="BK44" s="60">
        <v>1</v>
      </c>
      <c r="BL44" s="60">
        <v>1</v>
      </c>
      <c r="BM44" s="60">
        <v>1</v>
      </c>
      <c r="BN44" s="60">
        <v>1</v>
      </c>
      <c r="BO44" s="60">
        <v>0</v>
      </c>
      <c r="BP44" s="60">
        <v>0</v>
      </c>
      <c r="BQ44" s="60">
        <v>3</v>
      </c>
      <c r="BR44" s="60">
        <v>0</v>
      </c>
      <c r="BS44" s="60">
        <v>0</v>
      </c>
      <c r="BT44" s="60">
        <v>0</v>
      </c>
      <c r="BU44" s="60">
        <v>1</v>
      </c>
      <c r="BV44" s="60">
        <v>1</v>
      </c>
      <c r="BW44" s="60">
        <v>1</v>
      </c>
      <c r="BX44" s="60">
        <v>0</v>
      </c>
      <c r="BY44" s="60">
        <v>2</v>
      </c>
      <c r="BZ44" s="60">
        <v>0</v>
      </c>
      <c r="CA44" s="60">
        <v>0</v>
      </c>
      <c r="CB44" s="60">
        <v>1</v>
      </c>
      <c r="CC44" s="60">
        <v>2</v>
      </c>
      <c r="CD44" s="60">
        <v>2</v>
      </c>
      <c r="CE44" s="60">
        <v>2</v>
      </c>
      <c r="CF44" s="60">
        <v>0</v>
      </c>
      <c r="CG44" s="60">
        <v>0</v>
      </c>
      <c r="CH44" s="60">
        <v>0</v>
      </c>
      <c r="CI44" s="60">
        <v>1</v>
      </c>
      <c r="CJ44" s="60">
        <v>0</v>
      </c>
      <c r="CK44" s="60">
        <v>0</v>
      </c>
      <c r="CL44" s="60">
        <v>1</v>
      </c>
      <c r="CM44" s="60">
        <v>0</v>
      </c>
    </row>
    <row r="45" spans="1:119" ht="12" customHeight="1" x14ac:dyDescent="0.2">
      <c r="A45" s="12" t="s">
        <v>6</v>
      </c>
      <c r="B45" s="11"/>
      <c r="C45" s="11"/>
      <c r="D45" s="11"/>
      <c r="E45" s="11"/>
      <c r="F45" s="11"/>
      <c r="G45" s="11">
        <f t="shared" ref="G45:AM45" si="29">+G44+F45-G48</f>
        <v>17</v>
      </c>
      <c r="H45" s="11">
        <f t="shared" si="29"/>
        <v>26</v>
      </c>
      <c r="I45" s="11">
        <f t="shared" si="29"/>
        <v>41</v>
      </c>
      <c r="J45" s="11">
        <f t="shared" si="29"/>
        <v>44</v>
      </c>
      <c r="K45" s="11">
        <f t="shared" si="29"/>
        <v>44</v>
      </c>
      <c r="L45" s="11">
        <f t="shared" si="29"/>
        <v>47</v>
      </c>
      <c r="M45" s="11">
        <f t="shared" si="29"/>
        <v>50</v>
      </c>
      <c r="N45" s="11">
        <f t="shared" si="29"/>
        <v>52</v>
      </c>
      <c r="O45" s="11">
        <f t="shared" si="29"/>
        <v>53</v>
      </c>
      <c r="P45" s="11">
        <f t="shared" si="29"/>
        <v>60</v>
      </c>
      <c r="Q45" s="11">
        <f t="shared" si="29"/>
        <v>59</v>
      </c>
      <c r="R45" s="11">
        <f t="shared" si="29"/>
        <v>60</v>
      </c>
      <c r="S45" s="11">
        <f t="shared" si="29"/>
        <v>62</v>
      </c>
      <c r="T45" s="11">
        <f t="shared" si="29"/>
        <v>63</v>
      </c>
      <c r="U45" s="11">
        <f t="shared" si="29"/>
        <v>63</v>
      </c>
      <c r="V45" s="11">
        <f t="shared" si="29"/>
        <v>68</v>
      </c>
      <c r="W45" s="11">
        <f t="shared" si="29"/>
        <v>72</v>
      </c>
      <c r="X45" s="11">
        <f t="shared" si="29"/>
        <v>72</v>
      </c>
      <c r="Y45" s="11">
        <f t="shared" si="29"/>
        <v>74</v>
      </c>
      <c r="Z45" s="11">
        <f t="shared" si="29"/>
        <v>74</v>
      </c>
      <c r="AA45" s="11">
        <f t="shared" si="29"/>
        <v>77</v>
      </c>
      <c r="AB45" s="11">
        <f t="shared" si="29"/>
        <v>78</v>
      </c>
      <c r="AC45" s="11">
        <f t="shared" si="29"/>
        <v>78</v>
      </c>
      <c r="AD45" s="11">
        <f t="shared" si="29"/>
        <v>78</v>
      </c>
      <c r="AE45" s="11">
        <f t="shared" si="29"/>
        <v>79</v>
      </c>
      <c r="AF45" s="11">
        <f t="shared" si="29"/>
        <v>82</v>
      </c>
      <c r="AG45" s="11">
        <f t="shared" si="29"/>
        <v>82</v>
      </c>
      <c r="AH45" s="11">
        <f t="shared" si="29"/>
        <v>83</v>
      </c>
      <c r="AI45" s="11">
        <f t="shared" si="29"/>
        <v>84</v>
      </c>
      <c r="AJ45" s="11">
        <f t="shared" si="29"/>
        <v>88</v>
      </c>
      <c r="AK45" s="11">
        <f t="shared" si="29"/>
        <v>92</v>
      </c>
      <c r="AL45" s="11">
        <f t="shared" si="29"/>
        <v>93</v>
      </c>
      <c r="AM45" s="11">
        <f t="shared" si="29"/>
        <v>96</v>
      </c>
      <c r="AN45" s="11">
        <f>+AN44+AM45-AN48</f>
        <v>101</v>
      </c>
      <c r="AO45" s="11">
        <f t="shared" ref="AO45:CM45" si="30">+AO44+AN45-AO48</f>
        <v>104</v>
      </c>
      <c r="AP45" s="11">
        <f t="shared" si="30"/>
        <v>106</v>
      </c>
      <c r="AQ45" s="11">
        <f t="shared" si="30"/>
        <v>108</v>
      </c>
      <c r="AR45" s="11">
        <f t="shared" si="30"/>
        <v>114</v>
      </c>
      <c r="AS45" s="11">
        <f t="shared" si="30"/>
        <v>115</v>
      </c>
      <c r="AT45" s="11">
        <f t="shared" si="30"/>
        <v>116</v>
      </c>
      <c r="AU45" s="11">
        <f t="shared" si="30"/>
        <v>117</v>
      </c>
      <c r="AV45" s="11">
        <f t="shared" si="30"/>
        <v>118</v>
      </c>
      <c r="AW45" s="11">
        <f t="shared" si="30"/>
        <v>120</v>
      </c>
      <c r="AX45" s="11">
        <f t="shared" si="30"/>
        <v>123</v>
      </c>
      <c r="AY45" s="11">
        <f t="shared" si="30"/>
        <v>124</v>
      </c>
      <c r="AZ45" s="11">
        <f t="shared" si="30"/>
        <v>124</v>
      </c>
      <c r="BA45" s="11">
        <f t="shared" si="30"/>
        <v>126</v>
      </c>
      <c r="BB45" s="11">
        <f t="shared" si="30"/>
        <v>130</v>
      </c>
      <c r="BC45" s="11">
        <f t="shared" si="30"/>
        <v>131</v>
      </c>
      <c r="BD45" s="11">
        <f t="shared" si="30"/>
        <v>136</v>
      </c>
      <c r="BE45" s="11">
        <f t="shared" si="30"/>
        <v>141</v>
      </c>
      <c r="BF45" s="11">
        <f t="shared" si="30"/>
        <v>143</v>
      </c>
      <c r="BG45" s="11">
        <f t="shared" si="30"/>
        <v>143</v>
      </c>
      <c r="BH45" s="11">
        <f t="shared" si="30"/>
        <v>144</v>
      </c>
      <c r="BI45" s="11">
        <f t="shared" si="30"/>
        <v>147</v>
      </c>
      <c r="BJ45" s="11">
        <f t="shared" si="30"/>
        <v>149</v>
      </c>
      <c r="BK45" s="11">
        <f t="shared" si="30"/>
        <v>149</v>
      </c>
      <c r="BL45" s="11">
        <f t="shared" si="30"/>
        <v>150</v>
      </c>
      <c r="BM45" s="11">
        <f t="shared" si="30"/>
        <v>151</v>
      </c>
      <c r="BN45" s="11">
        <f t="shared" si="30"/>
        <v>150</v>
      </c>
      <c r="BO45" s="11">
        <f t="shared" si="30"/>
        <v>150</v>
      </c>
      <c r="BP45" s="11">
        <f t="shared" si="30"/>
        <v>150</v>
      </c>
      <c r="BQ45" s="11">
        <f t="shared" si="30"/>
        <v>153</v>
      </c>
      <c r="BR45" s="11">
        <f t="shared" si="30"/>
        <v>153</v>
      </c>
      <c r="BS45" s="11">
        <f t="shared" si="30"/>
        <v>153</v>
      </c>
      <c r="BT45" s="11">
        <f t="shared" si="30"/>
        <v>153</v>
      </c>
      <c r="BU45" s="11">
        <f t="shared" si="30"/>
        <v>154</v>
      </c>
      <c r="BV45" s="11">
        <f t="shared" si="30"/>
        <v>155</v>
      </c>
      <c r="BW45" s="11">
        <f t="shared" si="30"/>
        <v>156</v>
      </c>
      <c r="BX45" s="11">
        <f t="shared" si="30"/>
        <v>156</v>
      </c>
      <c r="BY45" s="11">
        <f t="shared" si="30"/>
        <v>154</v>
      </c>
      <c r="BZ45" s="11">
        <f t="shared" si="30"/>
        <v>153</v>
      </c>
      <c r="CA45" s="11">
        <f t="shared" si="30"/>
        <v>153</v>
      </c>
      <c r="CB45" s="11">
        <f t="shared" si="30"/>
        <v>154</v>
      </c>
      <c r="CC45" s="11">
        <f t="shared" si="30"/>
        <v>156</v>
      </c>
      <c r="CD45" s="11">
        <f t="shared" si="30"/>
        <v>158</v>
      </c>
      <c r="CE45" s="11">
        <f t="shared" si="30"/>
        <v>160</v>
      </c>
      <c r="CF45" s="11">
        <f t="shared" si="30"/>
        <v>160</v>
      </c>
      <c r="CG45" s="11">
        <f t="shared" si="30"/>
        <v>160</v>
      </c>
      <c r="CH45" s="11">
        <f t="shared" si="30"/>
        <v>160</v>
      </c>
      <c r="CI45" s="11">
        <f t="shared" si="30"/>
        <v>161</v>
      </c>
      <c r="CJ45" s="11">
        <f t="shared" si="30"/>
        <v>161</v>
      </c>
      <c r="CK45" s="11">
        <f t="shared" si="30"/>
        <v>161</v>
      </c>
      <c r="CL45" s="11">
        <f t="shared" si="30"/>
        <v>162</v>
      </c>
      <c r="CM45" s="11">
        <f t="shared" si="30"/>
        <v>162</v>
      </c>
    </row>
    <row r="46" spans="1:119" s="15" customFormat="1" ht="12" customHeight="1" x14ac:dyDescent="0.2">
      <c r="A46" s="13" t="s">
        <v>3</v>
      </c>
      <c r="B46" s="14"/>
      <c r="C46" s="14"/>
      <c r="D46" s="14"/>
      <c r="E46" s="14"/>
      <c r="F46" s="14"/>
      <c r="G46" s="14">
        <v>3</v>
      </c>
      <c r="H46" s="14">
        <v>3</v>
      </c>
      <c r="I46" s="14">
        <v>3</v>
      </c>
      <c r="J46" s="14">
        <v>3</v>
      </c>
      <c r="K46" s="14">
        <v>3</v>
      </c>
      <c r="L46" s="14">
        <v>3</v>
      </c>
      <c r="M46" s="14">
        <v>3</v>
      </c>
      <c r="N46" s="14">
        <v>3</v>
      </c>
      <c r="O46" s="14">
        <v>3</v>
      </c>
      <c r="P46" s="14">
        <v>3</v>
      </c>
      <c r="Q46" s="14">
        <v>3</v>
      </c>
      <c r="R46" s="14">
        <v>3</v>
      </c>
      <c r="S46" s="14">
        <v>3</v>
      </c>
      <c r="T46" s="14">
        <v>3</v>
      </c>
      <c r="U46" s="14">
        <v>3</v>
      </c>
      <c r="V46" s="14">
        <v>3</v>
      </c>
      <c r="W46" s="14">
        <v>3</v>
      </c>
      <c r="X46" s="14">
        <v>3</v>
      </c>
      <c r="Y46" s="14">
        <v>3</v>
      </c>
      <c r="Z46" s="14">
        <v>3</v>
      </c>
      <c r="AA46" s="14">
        <v>3</v>
      </c>
      <c r="AB46" s="14">
        <v>3</v>
      </c>
      <c r="AC46" s="14">
        <v>3</v>
      </c>
      <c r="AD46" s="14">
        <v>3</v>
      </c>
      <c r="AE46" s="14">
        <v>3</v>
      </c>
      <c r="AF46" s="14">
        <v>3</v>
      </c>
      <c r="AG46" s="14">
        <v>3</v>
      </c>
      <c r="AH46" s="14">
        <v>3</v>
      </c>
      <c r="AI46" s="14">
        <v>3</v>
      </c>
      <c r="AJ46" s="14">
        <v>3</v>
      </c>
      <c r="AK46" s="14">
        <v>3</v>
      </c>
      <c r="AL46" s="14">
        <v>3</v>
      </c>
      <c r="AM46" s="14">
        <v>3</v>
      </c>
      <c r="AN46" s="14">
        <v>3</v>
      </c>
      <c r="AO46" s="14">
        <v>3</v>
      </c>
      <c r="AP46" s="14">
        <v>3</v>
      </c>
      <c r="AQ46" s="14">
        <v>3</v>
      </c>
      <c r="AR46" s="14">
        <v>3</v>
      </c>
      <c r="AS46" s="14">
        <v>3</v>
      </c>
      <c r="AT46" s="14">
        <v>3</v>
      </c>
      <c r="AU46" s="14">
        <v>3</v>
      </c>
      <c r="AV46" s="14">
        <v>3</v>
      </c>
      <c r="AW46" s="14">
        <v>3</v>
      </c>
      <c r="AX46" s="14">
        <v>2</v>
      </c>
      <c r="AY46" s="14">
        <v>2</v>
      </c>
      <c r="AZ46" s="14">
        <v>2</v>
      </c>
      <c r="BA46" s="14">
        <v>2</v>
      </c>
      <c r="BB46" s="14">
        <v>2</v>
      </c>
      <c r="BC46" s="14">
        <v>2</v>
      </c>
      <c r="BD46" s="14">
        <v>2</v>
      </c>
      <c r="BE46" s="14">
        <v>2</v>
      </c>
      <c r="BF46" s="14">
        <v>2</v>
      </c>
      <c r="BG46" s="14">
        <v>2</v>
      </c>
      <c r="BH46" s="14">
        <v>2</v>
      </c>
      <c r="BI46" s="14">
        <v>2</v>
      </c>
      <c r="BJ46" s="14">
        <v>2</v>
      </c>
      <c r="BK46" s="14">
        <v>2</v>
      </c>
      <c r="BL46" s="14">
        <v>2</v>
      </c>
      <c r="BM46" s="14">
        <v>2</v>
      </c>
      <c r="BN46" s="14">
        <v>2</v>
      </c>
      <c r="BO46" s="14">
        <v>2</v>
      </c>
      <c r="BP46" s="14">
        <v>2</v>
      </c>
      <c r="BQ46" s="14">
        <v>1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</row>
    <row r="47" spans="1:119" ht="12" customHeight="1" x14ac:dyDescent="0.2">
      <c r="A47" s="12" t="s">
        <v>7</v>
      </c>
      <c r="B47" s="11"/>
      <c r="C47" s="11"/>
      <c r="D47" s="11"/>
      <c r="E47" s="11"/>
      <c r="F47" s="11"/>
      <c r="G47" s="11">
        <f t="shared" ref="G47:BR47" si="31">+F47+G46</f>
        <v>3</v>
      </c>
      <c r="H47" s="11">
        <f t="shared" si="31"/>
        <v>6</v>
      </c>
      <c r="I47" s="11">
        <f t="shared" si="31"/>
        <v>9</v>
      </c>
      <c r="J47" s="11">
        <f t="shared" si="31"/>
        <v>12</v>
      </c>
      <c r="K47" s="11">
        <f t="shared" si="31"/>
        <v>15</v>
      </c>
      <c r="L47" s="11">
        <f t="shared" si="31"/>
        <v>18</v>
      </c>
      <c r="M47" s="11">
        <f t="shared" si="31"/>
        <v>21</v>
      </c>
      <c r="N47" s="11">
        <f t="shared" si="31"/>
        <v>24</v>
      </c>
      <c r="O47" s="11">
        <f t="shared" si="31"/>
        <v>27</v>
      </c>
      <c r="P47" s="11">
        <f t="shared" si="31"/>
        <v>30</v>
      </c>
      <c r="Q47" s="11">
        <f t="shared" si="31"/>
        <v>33</v>
      </c>
      <c r="R47" s="11">
        <f t="shared" si="31"/>
        <v>36</v>
      </c>
      <c r="S47" s="11">
        <f t="shared" si="31"/>
        <v>39</v>
      </c>
      <c r="T47" s="11">
        <f t="shared" si="31"/>
        <v>42</v>
      </c>
      <c r="U47" s="11">
        <f t="shared" si="31"/>
        <v>45</v>
      </c>
      <c r="V47" s="11">
        <f t="shared" si="31"/>
        <v>48</v>
      </c>
      <c r="W47" s="11">
        <f t="shared" si="31"/>
        <v>51</v>
      </c>
      <c r="X47" s="11">
        <f t="shared" si="31"/>
        <v>54</v>
      </c>
      <c r="Y47" s="11">
        <f t="shared" si="31"/>
        <v>57</v>
      </c>
      <c r="Z47" s="11">
        <f t="shared" si="31"/>
        <v>60</v>
      </c>
      <c r="AA47" s="11">
        <f t="shared" si="31"/>
        <v>63</v>
      </c>
      <c r="AB47" s="11">
        <f t="shared" si="31"/>
        <v>66</v>
      </c>
      <c r="AC47" s="11">
        <f t="shared" si="31"/>
        <v>69</v>
      </c>
      <c r="AD47" s="11">
        <f t="shared" si="31"/>
        <v>72</v>
      </c>
      <c r="AE47" s="11">
        <f t="shared" si="31"/>
        <v>75</v>
      </c>
      <c r="AF47" s="11">
        <f t="shared" si="31"/>
        <v>78</v>
      </c>
      <c r="AG47" s="11">
        <f t="shared" si="31"/>
        <v>81</v>
      </c>
      <c r="AH47" s="11">
        <f t="shared" si="31"/>
        <v>84</v>
      </c>
      <c r="AI47" s="11">
        <f t="shared" si="31"/>
        <v>87</v>
      </c>
      <c r="AJ47" s="11">
        <f t="shared" si="31"/>
        <v>90</v>
      </c>
      <c r="AK47" s="11">
        <f t="shared" si="31"/>
        <v>93</v>
      </c>
      <c r="AL47" s="11">
        <f t="shared" si="31"/>
        <v>96</v>
      </c>
      <c r="AM47" s="11">
        <f t="shared" si="31"/>
        <v>99</v>
      </c>
      <c r="AN47" s="11">
        <f t="shared" si="31"/>
        <v>102</v>
      </c>
      <c r="AO47" s="11">
        <f t="shared" si="31"/>
        <v>105</v>
      </c>
      <c r="AP47" s="11">
        <f t="shared" si="31"/>
        <v>108</v>
      </c>
      <c r="AQ47" s="11">
        <f t="shared" si="31"/>
        <v>111</v>
      </c>
      <c r="AR47" s="11">
        <f t="shared" si="31"/>
        <v>114</v>
      </c>
      <c r="AS47" s="11">
        <f t="shared" si="31"/>
        <v>117</v>
      </c>
      <c r="AT47" s="11">
        <f t="shared" si="31"/>
        <v>120</v>
      </c>
      <c r="AU47" s="11">
        <f t="shared" si="31"/>
        <v>123</v>
      </c>
      <c r="AV47" s="11">
        <f t="shared" si="31"/>
        <v>126</v>
      </c>
      <c r="AW47" s="11">
        <f t="shared" si="31"/>
        <v>129</v>
      </c>
      <c r="AX47" s="11">
        <f t="shared" si="31"/>
        <v>131</v>
      </c>
      <c r="AY47" s="11">
        <f t="shared" si="31"/>
        <v>133</v>
      </c>
      <c r="AZ47" s="11">
        <f t="shared" si="31"/>
        <v>135</v>
      </c>
      <c r="BA47" s="11">
        <f t="shared" si="31"/>
        <v>137</v>
      </c>
      <c r="BB47" s="11">
        <f t="shared" si="31"/>
        <v>139</v>
      </c>
      <c r="BC47" s="11">
        <f t="shared" si="31"/>
        <v>141</v>
      </c>
      <c r="BD47" s="11">
        <f t="shared" si="31"/>
        <v>143</v>
      </c>
      <c r="BE47" s="11">
        <f t="shared" si="31"/>
        <v>145</v>
      </c>
      <c r="BF47" s="11">
        <f t="shared" si="31"/>
        <v>147</v>
      </c>
      <c r="BG47" s="11">
        <f t="shared" si="31"/>
        <v>149</v>
      </c>
      <c r="BH47" s="11">
        <f t="shared" si="31"/>
        <v>151</v>
      </c>
      <c r="BI47" s="11">
        <f t="shared" si="31"/>
        <v>153</v>
      </c>
      <c r="BJ47" s="11">
        <f t="shared" si="31"/>
        <v>155</v>
      </c>
      <c r="BK47" s="11">
        <f t="shared" si="31"/>
        <v>157</v>
      </c>
      <c r="BL47" s="11">
        <f t="shared" si="31"/>
        <v>159</v>
      </c>
      <c r="BM47" s="11">
        <f t="shared" si="31"/>
        <v>161</v>
      </c>
      <c r="BN47" s="11">
        <f t="shared" si="31"/>
        <v>163</v>
      </c>
      <c r="BO47" s="11">
        <f t="shared" si="31"/>
        <v>165</v>
      </c>
      <c r="BP47" s="11">
        <f t="shared" si="31"/>
        <v>167</v>
      </c>
      <c r="BQ47" s="11">
        <f t="shared" si="31"/>
        <v>168</v>
      </c>
      <c r="BR47" s="11">
        <f t="shared" si="31"/>
        <v>168</v>
      </c>
      <c r="BS47" s="11">
        <f t="shared" ref="BS47:CM47" si="32">+BR47+BS46</f>
        <v>168</v>
      </c>
      <c r="BT47" s="11">
        <f t="shared" si="32"/>
        <v>168</v>
      </c>
      <c r="BU47" s="11">
        <f t="shared" si="32"/>
        <v>168</v>
      </c>
      <c r="BV47" s="11">
        <f t="shared" si="32"/>
        <v>168</v>
      </c>
      <c r="BW47" s="11">
        <f t="shared" si="32"/>
        <v>168</v>
      </c>
      <c r="BX47" s="11">
        <f t="shared" si="32"/>
        <v>168</v>
      </c>
      <c r="BY47" s="11">
        <f t="shared" si="32"/>
        <v>168</v>
      </c>
      <c r="BZ47" s="11">
        <f t="shared" si="32"/>
        <v>168</v>
      </c>
      <c r="CA47" s="11">
        <f t="shared" si="32"/>
        <v>168</v>
      </c>
      <c r="CB47" s="11">
        <f t="shared" si="32"/>
        <v>168</v>
      </c>
      <c r="CC47" s="11">
        <f t="shared" si="32"/>
        <v>168</v>
      </c>
      <c r="CD47" s="11">
        <f t="shared" si="32"/>
        <v>168</v>
      </c>
      <c r="CE47" s="11">
        <f t="shared" si="32"/>
        <v>168</v>
      </c>
      <c r="CF47" s="11">
        <f t="shared" si="32"/>
        <v>168</v>
      </c>
      <c r="CG47" s="11">
        <f t="shared" si="32"/>
        <v>168</v>
      </c>
      <c r="CH47" s="11">
        <f t="shared" si="32"/>
        <v>168</v>
      </c>
      <c r="CI47" s="11">
        <f t="shared" si="32"/>
        <v>168</v>
      </c>
      <c r="CJ47" s="11">
        <f t="shared" si="32"/>
        <v>168</v>
      </c>
      <c r="CK47" s="11">
        <f t="shared" si="32"/>
        <v>168</v>
      </c>
      <c r="CL47" s="11">
        <f t="shared" si="32"/>
        <v>168</v>
      </c>
      <c r="CM47" s="11">
        <f t="shared" si="32"/>
        <v>168</v>
      </c>
    </row>
    <row r="48" spans="1:119" ht="12" customHeight="1" x14ac:dyDescent="0.2">
      <c r="A48" s="12" t="s">
        <v>4</v>
      </c>
      <c r="B48" s="11"/>
      <c r="C48" s="11"/>
      <c r="D48" s="11"/>
      <c r="E48" s="11"/>
      <c r="F48" s="11"/>
      <c r="G48" s="11">
        <v>0</v>
      </c>
      <c r="H48" s="11">
        <v>0</v>
      </c>
      <c r="I48" s="11">
        <v>0</v>
      </c>
      <c r="J48" s="11">
        <v>0</v>
      </c>
      <c r="K48" s="11">
        <v>1</v>
      </c>
      <c r="L48" s="11">
        <v>0</v>
      </c>
      <c r="M48" s="11">
        <v>0</v>
      </c>
      <c r="N48" s="11">
        <v>0</v>
      </c>
      <c r="O48" s="11">
        <v>1</v>
      </c>
      <c r="P48" s="11">
        <v>0</v>
      </c>
      <c r="Q48" s="11">
        <v>3</v>
      </c>
      <c r="R48" s="11">
        <v>1</v>
      </c>
      <c r="S48" s="11">
        <v>0</v>
      </c>
      <c r="T48" s="11">
        <v>0</v>
      </c>
      <c r="U48" s="11">
        <v>4</v>
      </c>
      <c r="V48" s="11">
        <v>0</v>
      </c>
      <c r="W48" s="11">
        <v>0</v>
      </c>
      <c r="X48" s="11">
        <v>0</v>
      </c>
      <c r="Y48" s="11">
        <v>1</v>
      </c>
      <c r="Z48" s="11">
        <v>0</v>
      </c>
      <c r="AA48" s="11">
        <v>0</v>
      </c>
      <c r="AB48" s="11">
        <v>2</v>
      </c>
      <c r="AC48" s="11">
        <v>0</v>
      </c>
      <c r="AD48" s="11">
        <v>0</v>
      </c>
      <c r="AE48" s="11">
        <v>0</v>
      </c>
      <c r="AF48" s="11">
        <v>0</v>
      </c>
      <c r="AG48" s="11">
        <v>2</v>
      </c>
      <c r="AH48" s="11">
        <v>1</v>
      </c>
      <c r="AI48" s="11">
        <v>2</v>
      </c>
      <c r="AJ48" s="11">
        <v>0</v>
      </c>
      <c r="AK48" s="11">
        <v>1</v>
      </c>
      <c r="AL48" s="11">
        <v>1</v>
      </c>
      <c r="AM48" s="11">
        <v>0</v>
      </c>
      <c r="AN48" s="11">
        <v>1</v>
      </c>
      <c r="AO48" s="11">
        <v>0</v>
      </c>
      <c r="AP48" s="11">
        <v>0</v>
      </c>
      <c r="AQ48" s="11">
        <v>1</v>
      </c>
      <c r="AR48" s="11">
        <v>0</v>
      </c>
      <c r="AS48" s="11">
        <v>1</v>
      </c>
      <c r="AT48" s="11">
        <v>2</v>
      </c>
      <c r="AU48" s="11">
        <v>0</v>
      </c>
      <c r="AV48" s="11">
        <v>1</v>
      </c>
      <c r="AW48" s="11">
        <v>1</v>
      </c>
      <c r="AX48" s="57">
        <v>0</v>
      </c>
      <c r="AY48" s="57">
        <v>0</v>
      </c>
      <c r="AZ48" s="57">
        <v>4</v>
      </c>
      <c r="BA48" s="57">
        <v>1</v>
      </c>
      <c r="BB48" s="57">
        <v>0</v>
      </c>
      <c r="BC48" s="57">
        <v>1</v>
      </c>
      <c r="BD48" s="57">
        <v>1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7">
        <v>0</v>
      </c>
      <c r="BK48" s="57">
        <v>1</v>
      </c>
      <c r="BL48" s="57">
        <v>0</v>
      </c>
      <c r="BM48" s="57">
        <v>0</v>
      </c>
      <c r="BN48" s="57">
        <v>2</v>
      </c>
      <c r="BO48" s="57">
        <v>0</v>
      </c>
      <c r="BP48" s="57">
        <v>0</v>
      </c>
      <c r="BQ48" s="57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7">
        <v>0</v>
      </c>
      <c r="BY48" s="57">
        <v>4</v>
      </c>
      <c r="BZ48" s="57">
        <v>1</v>
      </c>
      <c r="CA48" s="57">
        <v>0</v>
      </c>
      <c r="CB48" s="57">
        <v>0</v>
      </c>
      <c r="CC48" s="57">
        <v>0</v>
      </c>
      <c r="CD48" s="57">
        <v>0</v>
      </c>
      <c r="CE48" s="57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7">
        <v>0</v>
      </c>
      <c r="CM48" s="57">
        <v>0</v>
      </c>
      <c r="DO48" s="4"/>
    </row>
    <row r="49" spans="1:119" ht="12" customHeight="1" thickBot="1" x14ac:dyDescent="0.25">
      <c r="A49" s="23" t="s">
        <v>8</v>
      </c>
      <c r="B49" s="24" t="e">
        <f>+#REF!+B48</f>
        <v>#REF!</v>
      </c>
      <c r="C49" s="24" t="e">
        <f t="shared" ref="C49:Z49" si="33">+B49+C48</f>
        <v>#REF!</v>
      </c>
      <c r="D49" s="24" t="e">
        <f t="shared" si="33"/>
        <v>#REF!</v>
      </c>
      <c r="E49" s="24" t="e">
        <f t="shared" si="33"/>
        <v>#REF!</v>
      </c>
      <c r="F49" s="24" t="e">
        <f t="shared" si="33"/>
        <v>#REF!</v>
      </c>
      <c r="G49" s="24" t="e">
        <f t="shared" si="33"/>
        <v>#REF!</v>
      </c>
      <c r="H49" s="24" t="e">
        <f t="shared" si="33"/>
        <v>#REF!</v>
      </c>
      <c r="I49" s="24" t="e">
        <f t="shared" si="33"/>
        <v>#REF!</v>
      </c>
      <c r="J49" s="24" t="e">
        <f t="shared" si="33"/>
        <v>#REF!</v>
      </c>
      <c r="K49" s="24" t="e">
        <f t="shared" si="33"/>
        <v>#REF!</v>
      </c>
      <c r="L49" s="24" t="e">
        <f t="shared" si="33"/>
        <v>#REF!</v>
      </c>
      <c r="M49" s="24" t="e">
        <f t="shared" si="33"/>
        <v>#REF!</v>
      </c>
      <c r="N49" s="24" t="e">
        <f t="shared" si="33"/>
        <v>#REF!</v>
      </c>
      <c r="O49" s="24" t="e">
        <f t="shared" si="33"/>
        <v>#REF!</v>
      </c>
      <c r="P49" s="24" t="e">
        <f t="shared" si="33"/>
        <v>#REF!</v>
      </c>
      <c r="Q49" s="24" t="e">
        <f t="shared" si="33"/>
        <v>#REF!</v>
      </c>
      <c r="R49" s="24" t="e">
        <f t="shared" si="33"/>
        <v>#REF!</v>
      </c>
      <c r="S49" s="24" t="e">
        <f t="shared" si="33"/>
        <v>#REF!</v>
      </c>
      <c r="T49" s="24" t="e">
        <f t="shared" si="33"/>
        <v>#REF!</v>
      </c>
      <c r="U49" s="24" t="e">
        <f t="shared" si="33"/>
        <v>#REF!</v>
      </c>
      <c r="V49" s="24" t="e">
        <f t="shared" si="33"/>
        <v>#REF!</v>
      </c>
      <c r="W49" s="24" t="e">
        <f t="shared" si="33"/>
        <v>#REF!</v>
      </c>
      <c r="X49" s="24" t="e">
        <f t="shared" si="33"/>
        <v>#REF!</v>
      </c>
      <c r="Y49" s="24" t="e">
        <f t="shared" si="33"/>
        <v>#REF!</v>
      </c>
      <c r="Z49" s="24" t="e">
        <f t="shared" si="33"/>
        <v>#REF!</v>
      </c>
      <c r="AA49" s="24" t="e">
        <f>+Z49+AA48</f>
        <v>#REF!</v>
      </c>
      <c r="AB49" s="24" t="e">
        <f t="shared" ref="AB49:CM49" si="34">+AA49+AB48</f>
        <v>#REF!</v>
      </c>
      <c r="AC49" s="24" t="e">
        <f t="shared" si="34"/>
        <v>#REF!</v>
      </c>
      <c r="AD49" s="24" t="e">
        <f t="shared" si="34"/>
        <v>#REF!</v>
      </c>
      <c r="AE49" s="24" t="e">
        <f t="shared" si="34"/>
        <v>#REF!</v>
      </c>
      <c r="AF49" s="24" t="e">
        <f t="shared" si="34"/>
        <v>#REF!</v>
      </c>
      <c r="AG49" s="24" t="e">
        <f t="shared" si="34"/>
        <v>#REF!</v>
      </c>
      <c r="AH49" s="24" t="e">
        <f t="shared" si="34"/>
        <v>#REF!</v>
      </c>
      <c r="AI49" s="24" t="e">
        <f t="shared" si="34"/>
        <v>#REF!</v>
      </c>
      <c r="AJ49" s="24" t="e">
        <f t="shared" si="34"/>
        <v>#REF!</v>
      </c>
      <c r="AK49" s="24" t="e">
        <f t="shared" si="34"/>
        <v>#REF!</v>
      </c>
      <c r="AL49" s="24" t="e">
        <f t="shared" si="34"/>
        <v>#REF!</v>
      </c>
      <c r="AM49" s="24" t="e">
        <f t="shared" si="34"/>
        <v>#REF!</v>
      </c>
      <c r="AN49" s="24" t="e">
        <f t="shared" si="34"/>
        <v>#REF!</v>
      </c>
      <c r="AO49" s="24" t="e">
        <f t="shared" si="34"/>
        <v>#REF!</v>
      </c>
      <c r="AP49" s="24" t="e">
        <f t="shared" si="34"/>
        <v>#REF!</v>
      </c>
      <c r="AQ49" s="24" t="e">
        <f t="shared" si="34"/>
        <v>#REF!</v>
      </c>
      <c r="AR49" s="24" t="e">
        <f t="shared" si="34"/>
        <v>#REF!</v>
      </c>
      <c r="AS49" s="24" t="e">
        <f t="shared" si="34"/>
        <v>#REF!</v>
      </c>
      <c r="AT49" s="24" t="e">
        <f t="shared" si="34"/>
        <v>#REF!</v>
      </c>
      <c r="AU49" s="24" t="e">
        <f t="shared" si="34"/>
        <v>#REF!</v>
      </c>
      <c r="AV49" s="24" t="e">
        <f t="shared" si="34"/>
        <v>#REF!</v>
      </c>
      <c r="AW49" s="24" t="e">
        <f t="shared" si="34"/>
        <v>#REF!</v>
      </c>
      <c r="AX49" s="24" t="e">
        <f t="shared" si="34"/>
        <v>#REF!</v>
      </c>
      <c r="AY49" s="24" t="e">
        <f t="shared" si="34"/>
        <v>#REF!</v>
      </c>
      <c r="AZ49" s="24" t="e">
        <f t="shared" si="34"/>
        <v>#REF!</v>
      </c>
      <c r="BA49" s="24" t="e">
        <f t="shared" si="34"/>
        <v>#REF!</v>
      </c>
      <c r="BB49" s="24" t="e">
        <f t="shared" si="34"/>
        <v>#REF!</v>
      </c>
      <c r="BC49" s="24" t="e">
        <f t="shared" si="34"/>
        <v>#REF!</v>
      </c>
      <c r="BD49" s="24" t="e">
        <f t="shared" si="34"/>
        <v>#REF!</v>
      </c>
      <c r="BE49" s="24" t="e">
        <f t="shared" si="34"/>
        <v>#REF!</v>
      </c>
      <c r="BF49" s="24" t="e">
        <f t="shared" si="34"/>
        <v>#REF!</v>
      </c>
      <c r="BG49" s="24" t="e">
        <f t="shared" si="34"/>
        <v>#REF!</v>
      </c>
      <c r="BH49" s="24" t="e">
        <f t="shared" si="34"/>
        <v>#REF!</v>
      </c>
      <c r="BI49" s="24" t="e">
        <f t="shared" si="34"/>
        <v>#REF!</v>
      </c>
      <c r="BJ49" s="24" t="e">
        <f t="shared" si="34"/>
        <v>#REF!</v>
      </c>
      <c r="BK49" s="24" t="e">
        <f t="shared" si="34"/>
        <v>#REF!</v>
      </c>
      <c r="BL49" s="24" t="e">
        <f t="shared" si="34"/>
        <v>#REF!</v>
      </c>
      <c r="BM49" s="24" t="e">
        <f t="shared" si="34"/>
        <v>#REF!</v>
      </c>
      <c r="BN49" s="24" t="e">
        <f t="shared" si="34"/>
        <v>#REF!</v>
      </c>
      <c r="BO49" s="24" t="e">
        <f t="shared" si="34"/>
        <v>#REF!</v>
      </c>
      <c r="BP49" s="24" t="e">
        <f t="shared" si="34"/>
        <v>#REF!</v>
      </c>
      <c r="BQ49" s="24" t="e">
        <f t="shared" si="34"/>
        <v>#REF!</v>
      </c>
      <c r="BR49" s="24" t="e">
        <f t="shared" si="34"/>
        <v>#REF!</v>
      </c>
      <c r="BS49" s="24" t="e">
        <f t="shared" si="34"/>
        <v>#REF!</v>
      </c>
      <c r="BT49" s="24" t="e">
        <f t="shared" si="34"/>
        <v>#REF!</v>
      </c>
      <c r="BU49" s="24" t="e">
        <f t="shared" si="34"/>
        <v>#REF!</v>
      </c>
      <c r="BV49" s="24" t="e">
        <f t="shared" si="34"/>
        <v>#REF!</v>
      </c>
      <c r="BW49" s="24" t="e">
        <f t="shared" si="34"/>
        <v>#REF!</v>
      </c>
      <c r="BX49" s="24" t="e">
        <f t="shared" si="34"/>
        <v>#REF!</v>
      </c>
      <c r="BY49" s="24" t="e">
        <f t="shared" si="34"/>
        <v>#REF!</v>
      </c>
      <c r="BZ49" s="24" t="e">
        <f t="shared" si="34"/>
        <v>#REF!</v>
      </c>
      <c r="CA49" s="24" t="e">
        <f t="shared" si="34"/>
        <v>#REF!</v>
      </c>
      <c r="CB49" s="24" t="e">
        <f t="shared" si="34"/>
        <v>#REF!</v>
      </c>
      <c r="CC49" s="24" t="e">
        <f t="shared" si="34"/>
        <v>#REF!</v>
      </c>
      <c r="CD49" s="24" t="e">
        <f t="shared" si="34"/>
        <v>#REF!</v>
      </c>
      <c r="CE49" s="24" t="e">
        <f t="shared" si="34"/>
        <v>#REF!</v>
      </c>
      <c r="CF49" s="24" t="e">
        <f t="shared" si="34"/>
        <v>#REF!</v>
      </c>
      <c r="CG49" s="24" t="e">
        <f t="shared" si="34"/>
        <v>#REF!</v>
      </c>
      <c r="CH49" s="24" t="e">
        <f t="shared" si="34"/>
        <v>#REF!</v>
      </c>
      <c r="CI49" s="24" t="e">
        <f t="shared" si="34"/>
        <v>#REF!</v>
      </c>
      <c r="CJ49" s="24" t="e">
        <f t="shared" si="34"/>
        <v>#REF!</v>
      </c>
      <c r="CK49" s="24" t="e">
        <f t="shared" si="34"/>
        <v>#REF!</v>
      </c>
      <c r="CL49" s="24" t="e">
        <f t="shared" si="34"/>
        <v>#REF!</v>
      </c>
      <c r="CM49" s="24" t="e">
        <f t="shared" si="34"/>
        <v>#REF!</v>
      </c>
      <c r="DO49" s="4"/>
    </row>
    <row r="50" spans="1:119" ht="12" customHeight="1" thickTop="1" x14ac:dyDescent="0.2">
      <c r="A50" s="34" t="s">
        <v>13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>
        <v>9</v>
      </c>
      <c r="AS50" s="26">
        <v>14</v>
      </c>
      <c r="AT50" s="26">
        <v>15</v>
      </c>
      <c r="AU50" s="26">
        <v>8</v>
      </c>
      <c r="AV50" s="26">
        <v>15</v>
      </c>
      <c r="AW50" s="26">
        <v>8</v>
      </c>
      <c r="AX50" s="60">
        <v>5</v>
      </c>
      <c r="AY50" s="60">
        <v>11</v>
      </c>
      <c r="AZ50" s="60">
        <v>10</v>
      </c>
      <c r="BA50" s="60">
        <v>6</v>
      </c>
      <c r="BB50" s="60">
        <v>12</v>
      </c>
      <c r="BC50" s="60">
        <v>23</v>
      </c>
      <c r="BD50" s="60">
        <v>9</v>
      </c>
      <c r="BE50" s="60">
        <v>7</v>
      </c>
      <c r="BF50" s="60">
        <v>4</v>
      </c>
      <c r="BG50" s="60">
        <v>8</v>
      </c>
      <c r="BH50" s="60">
        <v>12</v>
      </c>
      <c r="BI50" s="60">
        <v>11</v>
      </c>
      <c r="BJ50" s="60">
        <v>4</v>
      </c>
      <c r="BK50" s="60">
        <v>3</v>
      </c>
      <c r="BL50" s="60">
        <v>3</v>
      </c>
      <c r="BM50" s="60">
        <v>6</v>
      </c>
      <c r="BN50" s="60">
        <v>5</v>
      </c>
      <c r="BO50" s="60">
        <v>2</v>
      </c>
      <c r="BP50" s="60">
        <v>5</v>
      </c>
      <c r="BQ50" s="60">
        <v>3</v>
      </c>
      <c r="BR50" s="60">
        <v>1</v>
      </c>
      <c r="BS50" s="60">
        <v>1</v>
      </c>
      <c r="BT50" s="60">
        <v>1</v>
      </c>
      <c r="BU50" s="60">
        <v>2</v>
      </c>
      <c r="BV50" s="60">
        <v>8</v>
      </c>
      <c r="BW50" s="60">
        <v>8</v>
      </c>
      <c r="BX50" s="60">
        <v>4</v>
      </c>
      <c r="BY50" s="60">
        <v>8</v>
      </c>
      <c r="BZ50" s="60">
        <v>3</v>
      </c>
      <c r="CA50" s="60">
        <v>8</v>
      </c>
      <c r="CB50" s="60">
        <v>4</v>
      </c>
      <c r="CC50" s="60">
        <v>1</v>
      </c>
      <c r="CD50" s="60">
        <v>6</v>
      </c>
      <c r="CE50" s="60">
        <v>3</v>
      </c>
      <c r="CF50" s="60">
        <v>2</v>
      </c>
      <c r="CG50" s="60">
        <v>3</v>
      </c>
      <c r="CH50" s="60">
        <v>1</v>
      </c>
      <c r="CI50" s="60">
        <v>2</v>
      </c>
      <c r="CJ50" s="60">
        <v>5</v>
      </c>
      <c r="CK50" s="60">
        <v>5</v>
      </c>
      <c r="CL50" s="60">
        <v>5</v>
      </c>
      <c r="CM50" s="60">
        <v>5</v>
      </c>
      <c r="DO50" s="4"/>
    </row>
    <row r="51" spans="1:119" ht="12" customHeight="1" x14ac:dyDescent="0.2">
      <c r="A51" s="12" t="s">
        <v>6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>
        <f t="shared" ref="AR51:CM51" si="35">+AR50+AQ51-AR54</f>
        <v>9</v>
      </c>
      <c r="AS51" s="11">
        <f t="shared" si="35"/>
        <v>23</v>
      </c>
      <c r="AT51" s="11">
        <f t="shared" si="35"/>
        <v>38</v>
      </c>
      <c r="AU51" s="11">
        <f t="shared" si="35"/>
        <v>46</v>
      </c>
      <c r="AV51" s="11">
        <f t="shared" si="35"/>
        <v>61</v>
      </c>
      <c r="AW51" s="11">
        <f t="shared" si="35"/>
        <v>69</v>
      </c>
      <c r="AX51" s="11">
        <f t="shared" si="35"/>
        <v>74</v>
      </c>
      <c r="AY51" s="11">
        <f t="shared" si="35"/>
        <v>85</v>
      </c>
      <c r="AZ51" s="11">
        <f t="shared" si="35"/>
        <v>95</v>
      </c>
      <c r="BA51" s="11">
        <f t="shared" si="35"/>
        <v>99</v>
      </c>
      <c r="BB51" s="11">
        <f t="shared" si="35"/>
        <v>111</v>
      </c>
      <c r="BC51" s="11">
        <f t="shared" si="35"/>
        <v>134</v>
      </c>
      <c r="BD51" s="11">
        <f t="shared" si="35"/>
        <v>141</v>
      </c>
      <c r="BE51" s="11">
        <f t="shared" si="35"/>
        <v>148</v>
      </c>
      <c r="BF51" s="11">
        <f t="shared" si="35"/>
        <v>152</v>
      </c>
      <c r="BG51" s="11">
        <f t="shared" si="35"/>
        <v>160</v>
      </c>
      <c r="BH51" s="11">
        <f t="shared" si="35"/>
        <v>172</v>
      </c>
      <c r="BI51" s="11">
        <f t="shared" si="35"/>
        <v>181</v>
      </c>
      <c r="BJ51" s="11">
        <f t="shared" si="35"/>
        <v>185</v>
      </c>
      <c r="BK51" s="11">
        <f t="shared" si="35"/>
        <v>187</v>
      </c>
      <c r="BL51" s="11">
        <f t="shared" si="35"/>
        <v>190</v>
      </c>
      <c r="BM51" s="11">
        <f t="shared" si="35"/>
        <v>196</v>
      </c>
      <c r="BN51" s="11">
        <f t="shared" si="35"/>
        <v>200</v>
      </c>
      <c r="BO51" s="11">
        <f t="shared" si="35"/>
        <v>200</v>
      </c>
      <c r="BP51" s="11">
        <f t="shared" si="35"/>
        <v>203</v>
      </c>
      <c r="BQ51" s="11">
        <f t="shared" si="35"/>
        <v>206</v>
      </c>
      <c r="BR51" s="11">
        <f t="shared" si="35"/>
        <v>205</v>
      </c>
      <c r="BS51" s="11">
        <f t="shared" si="35"/>
        <v>206</v>
      </c>
      <c r="BT51" s="11">
        <f t="shared" si="35"/>
        <v>207</v>
      </c>
      <c r="BU51" s="11">
        <f t="shared" si="35"/>
        <v>209</v>
      </c>
      <c r="BV51" s="11">
        <f t="shared" si="35"/>
        <v>217</v>
      </c>
      <c r="BW51" s="11">
        <f t="shared" si="35"/>
        <v>223</v>
      </c>
      <c r="BX51" s="11">
        <f t="shared" si="35"/>
        <v>227</v>
      </c>
      <c r="BY51" s="11">
        <f t="shared" si="35"/>
        <v>235</v>
      </c>
      <c r="BZ51" s="11">
        <f t="shared" si="35"/>
        <v>237</v>
      </c>
      <c r="CA51" s="11">
        <f t="shared" si="35"/>
        <v>245</v>
      </c>
      <c r="CB51" s="11">
        <f t="shared" si="35"/>
        <v>249</v>
      </c>
      <c r="CC51" s="11">
        <f t="shared" si="35"/>
        <v>247</v>
      </c>
      <c r="CD51" s="11">
        <f t="shared" si="35"/>
        <v>253</v>
      </c>
      <c r="CE51" s="11">
        <f t="shared" si="35"/>
        <v>256</v>
      </c>
      <c r="CF51" s="11">
        <f t="shared" si="35"/>
        <v>258</v>
      </c>
      <c r="CG51" s="11">
        <f t="shared" si="35"/>
        <v>260</v>
      </c>
      <c r="CH51" s="11">
        <f t="shared" si="35"/>
        <v>260</v>
      </c>
      <c r="CI51" s="11">
        <f t="shared" si="35"/>
        <v>261</v>
      </c>
      <c r="CJ51" s="11">
        <f t="shared" si="35"/>
        <v>266</v>
      </c>
      <c r="CK51" s="11">
        <f t="shared" si="35"/>
        <v>270</v>
      </c>
      <c r="CL51" s="11">
        <f t="shared" si="35"/>
        <v>274</v>
      </c>
      <c r="CM51" s="11">
        <f t="shared" si="35"/>
        <v>277</v>
      </c>
      <c r="DO51" s="4"/>
    </row>
    <row r="52" spans="1:119" ht="12" customHeight="1" x14ac:dyDescent="0.2">
      <c r="A52" s="13" t="s">
        <v>3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>
        <v>10</v>
      </c>
      <c r="AS52" s="14">
        <v>10</v>
      </c>
      <c r="AT52" s="14">
        <v>10</v>
      </c>
      <c r="AU52" s="14">
        <v>10</v>
      </c>
      <c r="AV52" s="14">
        <v>10</v>
      </c>
      <c r="AW52" s="14">
        <v>10</v>
      </c>
      <c r="AX52" s="14">
        <v>10</v>
      </c>
      <c r="AY52" s="14">
        <v>10</v>
      </c>
      <c r="AZ52" s="14">
        <v>10</v>
      </c>
      <c r="BA52" s="14">
        <v>10</v>
      </c>
      <c r="BB52" s="14">
        <v>10</v>
      </c>
      <c r="BC52" s="14">
        <v>10</v>
      </c>
      <c r="BD52" s="14">
        <v>10</v>
      </c>
      <c r="BE52" s="14">
        <v>10</v>
      </c>
      <c r="BF52" s="14">
        <v>10</v>
      </c>
      <c r="BG52" s="14">
        <v>10</v>
      </c>
      <c r="BH52" s="14">
        <v>7</v>
      </c>
      <c r="BI52" s="14">
        <v>7</v>
      </c>
      <c r="BJ52" s="14">
        <v>7</v>
      </c>
      <c r="BK52" s="14">
        <v>7</v>
      </c>
      <c r="BL52" s="14">
        <v>7</v>
      </c>
      <c r="BM52" s="14">
        <v>7</v>
      </c>
      <c r="BN52" s="14">
        <v>7</v>
      </c>
      <c r="BO52" s="14">
        <v>7</v>
      </c>
      <c r="BP52" s="14">
        <v>7</v>
      </c>
      <c r="BQ52" s="14">
        <v>7</v>
      </c>
      <c r="BR52" s="14">
        <v>7</v>
      </c>
      <c r="BS52" s="14">
        <v>7</v>
      </c>
      <c r="BT52" s="14">
        <v>7</v>
      </c>
      <c r="BU52" s="14">
        <v>7</v>
      </c>
      <c r="BV52" s="14">
        <v>7</v>
      </c>
      <c r="BW52" s="14">
        <v>7</v>
      </c>
      <c r="BX52" s="14">
        <v>7</v>
      </c>
      <c r="BY52" s="14">
        <v>7</v>
      </c>
      <c r="BZ52" s="14">
        <v>7</v>
      </c>
      <c r="CA52" s="14">
        <v>7</v>
      </c>
      <c r="CB52" s="14">
        <v>6</v>
      </c>
      <c r="CC52" s="14">
        <v>2</v>
      </c>
      <c r="CD52" s="14">
        <v>2</v>
      </c>
      <c r="CE52" s="14">
        <v>2</v>
      </c>
      <c r="CF52" s="14">
        <v>2</v>
      </c>
      <c r="CG52" s="14">
        <v>2</v>
      </c>
      <c r="CH52" s="14">
        <v>5</v>
      </c>
      <c r="CI52" s="14">
        <v>5</v>
      </c>
      <c r="CJ52" s="14">
        <v>7</v>
      </c>
      <c r="CK52" s="14">
        <v>5</v>
      </c>
      <c r="CL52" s="14">
        <v>7</v>
      </c>
      <c r="CM52" s="14">
        <v>3</v>
      </c>
      <c r="DO52" s="4"/>
    </row>
    <row r="53" spans="1:119" ht="12" customHeight="1" x14ac:dyDescent="0.2">
      <c r="A53" s="12" t="s">
        <v>7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>
        <f t="shared" ref="AR53:CM53" si="36">+AQ53+AR52</f>
        <v>10</v>
      </c>
      <c r="AS53" s="11">
        <f t="shared" si="36"/>
        <v>20</v>
      </c>
      <c r="AT53" s="11">
        <f t="shared" si="36"/>
        <v>30</v>
      </c>
      <c r="AU53" s="11">
        <f t="shared" si="36"/>
        <v>40</v>
      </c>
      <c r="AV53" s="11">
        <f t="shared" si="36"/>
        <v>50</v>
      </c>
      <c r="AW53" s="11">
        <f t="shared" si="36"/>
        <v>60</v>
      </c>
      <c r="AX53" s="11">
        <f t="shared" si="36"/>
        <v>70</v>
      </c>
      <c r="AY53" s="11">
        <f t="shared" si="36"/>
        <v>80</v>
      </c>
      <c r="AZ53" s="11">
        <f t="shared" si="36"/>
        <v>90</v>
      </c>
      <c r="BA53" s="11">
        <f t="shared" si="36"/>
        <v>100</v>
      </c>
      <c r="BB53" s="11">
        <f t="shared" si="36"/>
        <v>110</v>
      </c>
      <c r="BC53" s="11">
        <f t="shared" si="36"/>
        <v>120</v>
      </c>
      <c r="BD53" s="11">
        <f t="shared" si="36"/>
        <v>130</v>
      </c>
      <c r="BE53" s="11">
        <f t="shared" si="36"/>
        <v>140</v>
      </c>
      <c r="BF53" s="11">
        <f t="shared" si="36"/>
        <v>150</v>
      </c>
      <c r="BG53" s="11">
        <f t="shared" si="36"/>
        <v>160</v>
      </c>
      <c r="BH53" s="11">
        <f t="shared" si="36"/>
        <v>167</v>
      </c>
      <c r="BI53" s="11">
        <f t="shared" si="36"/>
        <v>174</v>
      </c>
      <c r="BJ53" s="11">
        <f t="shared" si="36"/>
        <v>181</v>
      </c>
      <c r="BK53" s="11">
        <f t="shared" si="36"/>
        <v>188</v>
      </c>
      <c r="BL53" s="11">
        <f t="shared" si="36"/>
        <v>195</v>
      </c>
      <c r="BM53" s="11">
        <f t="shared" si="36"/>
        <v>202</v>
      </c>
      <c r="BN53" s="11">
        <f t="shared" si="36"/>
        <v>209</v>
      </c>
      <c r="BO53" s="11">
        <f t="shared" si="36"/>
        <v>216</v>
      </c>
      <c r="BP53" s="11">
        <f t="shared" si="36"/>
        <v>223</v>
      </c>
      <c r="BQ53" s="11">
        <f t="shared" si="36"/>
        <v>230</v>
      </c>
      <c r="BR53" s="11">
        <f t="shared" si="36"/>
        <v>237</v>
      </c>
      <c r="BS53" s="11">
        <f t="shared" si="36"/>
        <v>244</v>
      </c>
      <c r="BT53" s="11">
        <f t="shared" si="36"/>
        <v>251</v>
      </c>
      <c r="BU53" s="11">
        <f t="shared" si="36"/>
        <v>258</v>
      </c>
      <c r="BV53" s="11">
        <f t="shared" si="36"/>
        <v>265</v>
      </c>
      <c r="BW53" s="11">
        <f t="shared" si="36"/>
        <v>272</v>
      </c>
      <c r="BX53" s="11">
        <f t="shared" si="36"/>
        <v>279</v>
      </c>
      <c r="BY53" s="11">
        <f t="shared" si="36"/>
        <v>286</v>
      </c>
      <c r="BZ53" s="11">
        <f t="shared" si="36"/>
        <v>293</v>
      </c>
      <c r="CA53" s="11">
        <f t="shared" si="36"/>
        <v>300</v>
      </c>
      <c r="CB53" s="11">
        <f t="shared" si="36"/>
        <v>306</v>
      </c>
      <c r="CC53" s="11">
        <f t="shared" si="36"/>
        <v>308</v>
      </c>
      <c r="CD53" s="11">
        <f t="shared" si="36"/>
        <v>310</v>
      </c>
      <c r="CE53" s="11">
        <f t="shared" si="36"/>
        <v>312</v>
      </c>
      <c r="CF53" s="11">
        <f t="shared" si="36"/>
        <v>314</v>
      </c>
      <c r="CG53" s="11">
        <f t="shared" si="36"/>
        <v>316</v>
      </c>
      <c r="CH53" s="11">
        <f t="shared" si="36"/>
        <v>321</v>
      </c>
      <c r="CI53" s="11">
        <f t="shared" si="36"/>
        <v>326</v>
      </c>
      <c r="CJ53" s="11">
        <f t="shared" si="36"/>
        <v>333</v>
      </c>
      <c r="CK53" s="11">
        <f t="shared" si="36"/>
        <v>338</v>
      </c>
      <c r="CL53" s="11">
        <f t="shared" si="36"/>
        <v>345</v>
      </c>
      <c r="CM53" s="11">
        <f t="shared" si="36"/>
        <v>348</v>
      </c>
      <c r="DO53" s="4"/>
    </row>
    <row r="54" spans="1:119" ht="12" customHeight="1" x14ac:dyDescent="0.2">
      <c r="A54" s="12" t="s">
        <v>4</v>
      </c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57">
        <v>0</v>
      </c>
      <c r="AY54" s="57">
        <v>0</v>
      </c>
      <c r="AZ54" s="57">
        <v>0</v>
      </c>
      <c r="BA54" s="57">
        <v>2</v>
      </c>
      <c r="BB54" s="57">
        <v>0</v>
      </c>
      <c r="BC54" s="57">
        <v>0</v>
      </c>
      <c r="BD54" s="57">
        <v>2</v>
      </c>
      <c r="BE54" s="57">
        <v>0</v>
      </c>
      <c r="BF54" s="57">
        <v>0</v>
      </c>
      <c r="BG54" s="57">
        <v>0</v>
      </c>
      <c r="BH54" s="57">
        <v>0</v>
      </c>
      <c r="BI54" s="57">
        <v>2</v>
      </c>
      <c r="BJ54" s="57">
        <v>0</v>
      </c>
      <c r="BK54" s="57">
        <v>1</v>
      </c>
      <c r="BL54" s="57">
        <v>0</v>
      </c>
      <c r="BM54" s="57">
        <v>0</v>
      </c>
      <c r="BN54" s="57">
        <v>1</v>
      </c>
      <c r="BO54" s="57">
        <v>2</v>
      </c>
      <c r="BP54" s="57">
        <v>2</v>
      </c>
      <c r="BQ54" s="57">
        <v>0</v>
      </c>
      <c r="BR54" s="57">
        <v>2</v>
      </c>
      <c r="BS54" s="57">
        <v>0</v>
      </c>
      <c r="BT54" s="57">
        <v>0</v>
      </c>
      <c r="BU54" s="57">
        <v>0</v>
      </c>
      <c r="BV54" s="57">
        <v>0</v>
      </c>
      <c r="BW54" s="57">
        <v>2</v>
      </c>
      <c r="BX54" s="57">
        <v>0</v>
      </c>
      <c r="BY54" s="57">
        <v>0</v>
      </c>
      <c r="BZ54" s="57">
        <v>1</v>
      </c>
      <c r="CA54" s="57">
        <v>0</v>
      </c>
      <c r="CB54" s="57">
        <v>0</v>
      </c>
      <c r="CC54" s="57">
        <v>3</v>
      </c>
      <c r="CD54" s="57">
        <v>0</v>
      </c>
      <c r="CE54" s="57">
        <v>0</v>
      </c>
      <c r="CF54" s="57">
        <v>0</v>
      </c>
      <c r="CG54" s="57">
        <v>1</v>
      </c>
      <c r="CH54" s="57">
        <v>1</v>
      </c>
      <c r="CI54" s="57">
        <v>1</v>
      </c>
      <c r="CJ54" s="57">
        <v>0</v>
      </c>
      <c r="CK54" s="57">
        <v>1</v>
      </c>
      <c r="CL54" s="57">
        <v>1</v>
      </c>
      <c r="CM54" s="57">
        <v>2</v>
      </c>
      <c r="DO54" s="4"/>
    </row>
    <row r="55" spans="1:119" ht="12" customHeight="1" thickBot="1" x14ac:dyDescent="0.25">
      <c r="A55" s="23" t="s">
        <v>8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>
        <f t="shared" ref="AR55:CG55" si="37">+AQ55+AR54</f>
        <v>0</v>
      </c>
      <c r="AS55" s="24">
        <f t="shared" si="37"/>
        <v>0</v>
      </c>
      <c r="AT55" s="24">
        <f t="shared" si="37"/>
        <v>0</v>
      </c>
      <c r="AU55" s="24">
        <f t="shared" si="37"/>
        <v>0</v>
      </c>
      <c r="AV55" s="24">
        <f t="shared" si="37"/>
        <v>0</v>
      </c>
      <c r="AW55" s="24">
        <f t="shared" si="37"/>
        <v>0</v>
      </c>
      <c r="AX55" s="24">
        <f t="shared" si="37"/>
        <v>0</v>
      </c>
      <c r="AY55" s="24">
        <f t="shared" si="37"/>
        <v>0</v>
      </c>
      <c r="AZ55" s="24">
        <f t="shared" si="37"/>
        <v>0</v>
      </c>
      <c r="BA55" s="24">
        <f t="shared" si="37"/>
        <v>2</v>
      </c>
      <c r="BB55" s="24">
        <f t="shared" si="37"/>
        <v>2</v>
      </c>
      <c r="BC55" s="24">
        <f t="shared" si="37"/>
        <v>2</v>
      </c>
      <c r="BD55" s="24">
        <f t="shared" si="37"/>
        <v>4</v>
      </c>
      <c r="BE55" s="24">
        <f t="shared" si="37"/>
        <v>4</v>
      </c>
      <c r="BF55" s="24">
        <f t="shared" si="37"/>
        <v>4</v>
      </c>
      <c r="BG55" s="24">
        <f t="shared" si="37"/>
        <v>4</v>
      </c>
      <c r="BH55" s="24">
        <f t="shared" si="37"/>
        <v>4</v>
      </c>
      <c r="BI55" s="24">
        <f t="shared" si="37"/>
        <v>6</v>
      </c>
      <c r="BJ55" s="24">
        <f t="shared" si="37"/>
        <v>6</v>
      </c>
      <c r="BK55" s="24">
        <f t="shared" si="37"/>
        <v>7</v>
      </c>
      <c r="BL55" s="24">
        <f t="shared" si="37"/>
        <v>7</v>
      </c>
      <c r="BM55" s="24">
        <f t="shared" si="37"/>
        <v>7</v>
      </c>
      <c r="BN55" s="24">
        <f t="shared" si="37"/>
        <v>8</v>
      </c>
      <c r="BO55" s="24">
        <f t="shared" si="37"/>
        <v>10</v>
      </c>
      <c r="BP55" s="24">
        <f t="shared" si="37"/>
        <v>12</v>
      </c>
      <c r="BQ55" s="24">
        <f t="shared" si="37"/>
        <v>12</v>
      </c>
      <c r="BR55" s="24">
        <f t="shared" si="37"/>
        <v>14</v>
      </c>
      <c r="BS55" s="24">
        <f t="shared" si="37"/>
        <v>14</v>
      </c>
      <c r="BT55" s="24">
        <f t="shared" si="37"/>
        <v>14</v>
      </c>
      <c r="BU55" s="24">
        <f t="shared" si="37"/>
        <v>14</v>
      </c>
      <c r="BV55" s="24">
        <f t="shared" si="37"/>
        <v>14</v>
      </c>
      <c r="BW55" s="24">
        <f t="shared" si="37"/>
        <v>16</v>
      </c>
      <c r="BX55" s="24">
        <f t="shared" si="37"/>
        <v>16</v>
      </c>
      <c r="BY55" s="24">
        <f t="shared" si="37"/>
        <v>16</v>
      </c>
      <c r="BZ55" s="24">
        <f t="shared" si="37"/>
        <v>17</v>
      </c>
      <c r="CA55" s="24">
        <f t="shared" si="37"/>
        <v>17</v>
      </c>
      <c r="CB55" s="24">
        <f t="shared" si="37"/>
        <v>17</v>
      </c>
      <c r="CC55" s="24">
        <f t="shared" si="37"/>
        <v>20</v>
      </c>
      <c r="CD55" s="24">
        <f t="shared" si="37"/>
        <v>20</v>
      </c>
      <c r="CE55" s="24">
        <f t="shared" si="37"/>
        <v>20</v>
      </c>
      <c r="CF55" s="24">
        <f t="shared" si="37"/>
        <v>20</v>
      </c>
      <c r="CG55" s="24">
        <f t="shared" si="37"/>
        <v>21</v>
      </c>
      <c r="CH55" s="24">
        <f>+CG55+CH54</f>
        <v>22</v>
      </c>
      <c r="CI55" s="24">
        <f>+CH55+CI54</f>
        <v>23</v>
      </c>
      <c r="CJ55" s="24">
        <f>+CI55+CJ54</f>
        <v>23</v>
      </c>
      <c r="CK55" s="24">
        <f>+CJ55+CK54</f>
        <v>24</v>
      </c>
      <c r="CL55" s="24">
        <f t="shared" ref="CL55:CM55" si="38">+CK55+CL54</f>
        <v>25</v>
      </c>
      <c r="CM55" s="24">
        <f t="shared" si="38"/>
        <v>27</v>
      </c>
      <c r="DO55" s="4"/>
    </row>
    <row r="56" spans="1:119" ht="12" customHeight="1" thickTop="1" x14ac:dyDescent="0.2">
      <c r="A56" s="34" t="s">
        <v>14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>
        <v>81</v>
      </c>
      <c r="AW56" s="26">
        <v>51</v>
      </c>
      <c r="AX56" s="60">
        <v>27</v>
      </c>
      <c r="AY56" s="60">
        <v>28</v>
      </c>
      <c r="AZ56" s="60">
        <v>2</v>
      </c>
      <c r="BA56" s="60">
        <v>1</v>
      </c>
      <c r="BB56" s="60">
        <v>5</v>
      </c>
      <c r="BC56" s="60">
        <v>4</v>
      </c>
      <c r="BD56" s="60">
        <v>3</v>
      </c>
      <c r="BE56" s="60">
        <v>0</v>
      </c>
      <c r="BF56" s="60">
        <v>4</v>
      </c>
      <c r="BG56" s="60">
        <v>4</v>
      </c>
      <c r="BH56" s="60">
        <v>2</v>
      </c>
      <c r="BI56" s="60">
        <v>1</v>
      </c>
      <c r="BJ56" s="60">
        <v>0</v>
      </c>
      <c r="BK56" s="60">
        <v>1</v>
      </c>
      <c r="BL56" s="60">
        <v>0</v>
      </c>
      <c r="BM56" s="60">
        <v>0</v>
      </c>
      <c r="BN56" s="60">
        <v>1</v>
      </c>
      <c r="BO56" s="60">
        <v>2</v>
      </c>
      <c r="BP56" s="60">
        <v>0</v>
      </c>
      <c r="BQ56" s="60">
        <v>0</v>
      </c>
      <c r="BR56" s="60">
        <v>2</v>
      </c>
      <c r="BS56" s="60">
        <v>1</v>
      </c>
      <c r="BT56" s="60">
        <v>0</v>
      </c>
      <c r="BU56" s="60">
        <v>3</v>
      </c>
      <c r="BV56" s="60">
        <v>0</v>
      </c>
      <c r="BW56" s="60">
        <v>0</v>
      </c>
      <c r="BX56" s="60">
        <v>2</v>
      </c>
      <c r="BY56" s="60">
        <v>3</v>
      </c>
      <c r="BZ56" s="60">
        <v>0</v>
      </c>
      <c r="CA56" s="60">
        <v>2</v>
      </c>
      <c r="CB56" s="60">
        <v>1</v>
      </c>
      <c r="CC56" s="60">
        <v>6</v>
      </c>
      <c r="CD56" s="60">
        <v>2</v>
      </c>
      <c r="CE56" s="60">
        <v>1</v>
      </c>
      <c r="CF56" s="60">
        <v>1</v>
      </c>
      <c r="CG56" s="60">
        <v>0</v>
      </c>
      <c r="CH56" s="60">
        <v>2</v>
      </c>
      <c r="CI56" s="60">
        <v>3</v>
      </c>
      <c r="CJ56" s="60">
        <v>6</v>
      </c>
      <c r="CK56" s="60">
        <v>7</v>
      </c>
      <c r="CL56" s="60">
        <v>5</v>
      </c>
      <c r="CM56" s="60">
        <v>4</v>
      </c>
      <c r="DO56" s="4"/>
    </row>
    <row r="57" spans="1:119" ht="12" customHeight="1" x14ac:dyDescent="0.2">
      <c r="A57" s="12" t="s">
        <v>6</v>
      </c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>
        <f t="shared" ref="AV57:AY57" si="39">+AV56+AU57-AV60</f>
        <v>81</v>
      </c>
      <c r="AW57" s="11">
        <f t="shared" si="39"/>
        <v>132</v>
      </c>
      <c r="AX57" s="11">
        <f t="shared" si="39"/>
        <v>159</v>
      </c>
      <c r="AY57" s="11">
        <f t="shared" si="39"/>
        <v>187</v>
      </c>
      <c r="AZ57" s="11">
        <f>+AZ56+AY57-AZ60</f>
        <v>187</v>
      </c>
      <c r="BA57" s="11">
        <f t="shared" ref="BA57:CJ57" si="40">+BA56+AZ57-BA60</f>
        <v>188</v>
      </c>
      <c r="BB57" s="11">
        <f t="shared" si="40"/>
        <v>189</v>
      </c>
      <c r="BC57" s="11">
        <f t="shared" si="40"/>
        <v>188</v>
      </c>
      <c r="BD57" s="11">
        <f t="shared" si="40"/>
        <v>190</v>
      </c>
      <c r="BE57" s="11">
        <f t="shared" si="40"/>
        <v>190</v>
      </c>
      <c r="BF57" s="11">
        <f t="shared" si="40"/>
        <v>190</v>
      </c>
      <c r="BG57" s="11">
        <f t="shared" si="40"/>
        <v>185</v>
      </c>
      <c r="BH57" s="11">
        <f t="shared" si="40"/>
        <v>184</v>
      </c>
      <c r="BI57" s="11">
        <f t="shared" si="40"/>
        <v>184</v>
      </c>
      <c r="BJ57" s="11">
        <f t="shared" si="40"/>
        <v>183</v>
      </c>
      <c r="BK57" s="11">
        <f t="shared" si="40"/>
        <v>180</v>
      </c>
      <c r="BL57" s="11">
        <f t="shared" si="40"/>
        <v>179</v>
      </c>
      <c r="BM57" s="11">
        <f t="shared" si="40"/>
        <v>179</v>
      </c>
      <c r="BN57" s="11">
        <f t="shared" si="40"/>
        <v>178</v>
      </c>
      <c r="BO57" s="11">
        <f t="shared" si="40"/>
        <v>180</v>
      </c>
      <c r="BP57" s="11">
        <f t="shared" si="40"/>
        <v>178</v>
      </c>
      <c r="BQ57" s="11">
        <f t="shared" si="40"/>
        <v>173</v>
      </c>
      <c r="BR57" s="11">
        <f t="shared" si="40"/>
        <v>168</v>
      </c>
      <c r="BS57" s="11">
        <f t="shared" si="40"/>
        <v>163</v>
      </c>
      <c r="BT57" s="11">
        <f t="shared" si="40"/>
        <v>161</v>
      </c>
      <c r="BU57" s="11">
        <f t="shared" si="40"/>
        <v>164</v>
      </c>
      <c r="BV57" s="11">
        <f t="shared" si="40"/>
        <v>164</v>
      </c>
      <c r="BW57" s="11">
        <f t="shared" si="40"/>
        <v>161</v>
      </c>
      <c r="BX57" s="11">
        <f t="shared" si="40"/>
        <v>163</v>
      </c>
      <c r="BY57" s="11">
        <f t="shared" si="40"/>
        <v>166</v>
      </c>
      <c r="BZ57" s="11">
        <f t="shared" si="40"/>
        <v>166</v>
      </c>
      <c r="CA57" s="11">
        <f t="shared" si="40"/>
        <v>167</v>
      </c>
      <c r="CB57" s="11">
        <f t="shared" si="40"/>
        <v>167</v>
      </c>
      <c r="CC57" s="11">
        <f t="shared" si="40"/>
        <v>173</v>
      </c>
      <c r="CD57" s="11">
        <f t="shared" si="40"/>
        <v>175</v>
      </c>
      <c r="CE57" s="11">
        <f t="shared" si="40"/>
        <v>176</v>
      </c>
      <c r="CF57" s="11">
        <f t="shared" si="40"/>
        <v>177</v>
      </c>
      <c r="CG57" s="11">
        <f t="shared" si="40"/>
        <v>175</v>
      </c>
      <c r="CH57" s="11">
        <f t="shared" si="40"/>
        <v>175</v>
      </c>
      <c r="CI57" s="11">
        <f t="shared" si="40"/>
        <v>176</v>
      </c>
      <c r="CJ57" s="11">
        <f t="shared" si="40"/>
        <v>179</v>
      </c>
      <c r="CK57" s="11">
        <f>+CK56+CJ57-CK60</f>
        <v>181</v>
      </c>
      <c r="CL57" s="11">
        <f>+CL56+CK57-CL60</f>
        <v>184</v>
      </c>
      <c r="CM57" s="11">
        <f>+CM56+CL57-CM60</f>
        <v>185</v>
      </c>
      <c r="DO57" s="4"/>
    </row>
    <row r="58" spans="1:119" ht="12" customHeight="1" x14ac:dyDescent="0.2">
      <c r="A58" s="13" t="s">
        <v>3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>
        <v>50</v>
      </c>
      <c r="AW58" s="14">
        <v>50</v>
      </c>
      <c r="AX58" s="14">
        <v>20</v>
      </c>
      <c r="AY58" s="14">
        <v>15</v>
      </c>
      <c r="AZ58" s="14">
        <v>15</v>
      </c>
      <c r="BA58" s="14">
        <v>8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32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DO58" s="4"/>
    </row>
    <row r="59" spans="1:119" ht="12" customHeight="1" x14ac:dyDescent="0.2">
      <c r="A59" s="12" t="s">
        <v>7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>
        <f t="shared" ref="AV59:CM59" si="41">+AU59+AV58</f>
        <v>50</v>
      </c>
      <c r="AW59" s="11">
        <f t="shared" si="41"/>
        <v>100</v>
      </c>
      <c r="AX59" s="11">
        <f t="shared" si="41"/>
        <v>120</v>
      </c>
      <c r="AY59" s="11">
        <f t="shared" si="41"/>
        <v>135</v>
      </c>
      <c r="AZ59" s="11">
        <f t="shared" si="41"/>
        <v>150</v>
      </c>
      <c r="BA59" s="11">
        <f t="shared" si="41"/>
        <v>158</v>
      </c>
      <c r="BB59" s="11">
        <f t="shared" si="41"/>
        <v>158</v>
      </c>
      <c r="BC59" s="11">
        <f t="shared" si="41"/>
        <v>158</v>
      </c>
      <c r="BD59" s="11">
        <f t="shared" si="41"/>
        <v>158</v>
      </c>
      <c r="BE59" s="11">
        <f t="shared" si="41"/>
        <v>158</v>
      </c>
      <c r="BF59" s="11">
        <f t="shared" si="41"/>
        <v>158</v>
      </c>
      <c r="BG59" s="11">
        <f t="shared" si="41"/>
        <v>158</v>
      </c>
      <c r="BH59" s="11">
        <f t="shared" si="41"/>
        <v>190</v>
      </c>
      <c r="BI59" s="11">
        <f t="shared" si="41"/>
        <v>190</v>
      </c>
      <c r="BJ59" s="11">
        <f t="shared" si="41"/>
        <v>190</v>
      </c>
      <c r="BK59" s="11">
        <f t="shared" si="41"/>
        <v>190</v>
      </c>
      <c r="BL59" s="11">
        <f t="shared" si="41"/>
        <v>190</v>
      </c>
      <c r="BM59" s="11">
        <f t="shared" si="41"/>
        <v>190</v>
      </c>
      <c r="BN59" s="11">
        <f t="shared" si="41"/>
        <v>190</v>
      </c>
      <c r="BO59" s="11">
        <f t="shared" si="41"/>
        <v>190</v>
      </c>
      <c r="BP59" s="11">
        <f t="shared" si="41"/>
        <v>190</v>
      </c>
      <c r="BQ59" s="11">
        <f t="shared" si="41"/>
        <v>190</v>
      </c>
      <c r="BR59" s="11">
        <f t="shared" si="41"/>
        <v>190</v>
      </c>
      <c r="BS59" s="11">
        <f t="shared" si="41"/>
        <v>190</v>
      </c>
      <c r="BT59" s="11">
        <f t="shared" si="41"/>
        <v>190</v>
      </c>
      <c r="BU59" s="11">
        <f t="shared" si="41"/>
        <v>190</v>
      </c>
      <c r="BV59" s="11">
        <f t="shared" si="41"/>
        <v>190</v>
      </c>
      <c r="BW59" s="11">
        <f t="shared" si="41"/>
        <v>190</v>
      </c>
      <c r="BX59" s="11">
        <f t="shared" si="41"/>
        <v>190</v>
      </c>
      <c r="BY59" s="11">
        <f t="shared" si="41"/>
        <v>190</v>
      </c>
      <c r="BZ59" s="11">
        <f t="shared" si="41"/>
        <v>190</v>
      </c>
      <c r="CA59" s="11">
        <f t="shared" si="41"/>
        <v>190</v>
      </c>
      <c r="CB59" s="11">
        <f t="shared" si="41"/>
        <v>190</v>
      </c>
      <c r="CC59" s="11">
        <f t="shared" si="41"/>
        <v>190</v>
      </c>
      <c r="CD59" s="11">
        <f t="shared" si="41"/>
        <v>190</v>
      </c>
      <c r="CE59" s="11">
        <f t="shared" si="41"/>
        <v>190</v>
      </c>
      <c r="CF59" s="11">
        <f t="shared" si="41"/>
        <v>190</v>
      </c>
      <c r="CG59" s="11">
        <f t="shared" si="41"/>
        <v>190</v>
      </c>
      <c r="CH59" s="11">
        <f t="shared" si="41"/>
        <v>190</v>
      </c>
      <c r="CI59" s="11">
        <f t="shared" si="41"/>
        <v>190</v>
      </c>
      <c r="CJ59" s="11">
        <f t="shared" si="41"/>
        <v>190</v>
      </c>
      <c r="CK59" s="11">
        <f t="shared" si="41"/>
        <v>190</v>
      </c>
      <c r="CL59" s="11">
        <f t="shared" si="41"/>
        <v>190</v>
      </c>
      <c r="CM59" s="11">
        <f t="shared" si="41"/>
        <v>190</v>
      </c>
      <c r="DO59" s="4"/>
    </row>
    <row r="60" spans="1:119" ht="12" customHeight="1" x14ac:dyDescent="0.2">
      <c r="A60" s="12" t="s">
        <v>4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>
        <v>0</v>
      </c>
      <c r="AW60" s="11">
        <v>0</v>
      </c>
      <c r="AX60" s="57">
        <v>0</v>
      </c>
      <c r="AY60" s="57">
        <v>0</v>
      </c>
      <c r="AZ60" s="57">
        <v>2</v>
      </c>
      <c r="BA60" s="57">
        <v>0</v>
      </c>
      <c r="BB60" s="57">
        <v>4</v>
      </c>
      <c r="BC60" s="57">
        <v>5</v>
      </c>
      <c r="BD60" s="57">
        <v>1</v>
      </c>
      <c r="BE60" s="57">
        <v>0</v>
      </c>
      <c r="BF60" s="57">
        <v>4</v>
      </c>
      <c r="BG60" s="57">
        <v>9</v>
      </c>
      <c r="BH60" s="57">
        <v>3</v>
      </c>
      <c r="BI60" s="57">
        <v>1</v>
      </c>
      <c r="BJ60" s="57">
        <v>1</v>
      </c>
      <c r="BK60" s="57">
        <v>4</v>
      </c>
      <c r="BL60" s="57">
        <v>1</v>
      </c>
      <c r="BM60" s="57">
        <v>0</v>
      </c>
      <c r="BN60" s="57">
        <v>2</v>
      </c>
      <c r="BO60" s="57">
        <v>0</v>
      </c>
      <c r="BP60" s="57">
        <v>2</v>
      </c>
      <c r="BQ60" s="57">
        <v>5</v>
      </c>
      <c r="BR60" s="57">
        <v>7</v>
      </c>
      <c r="BS60" s="57">
        <v>6</v>
      </c>
      <c r="BT60" s="57">
        <v>2</v>
      </c>
      <c r="BU60" s="57">
        <v>0</v>
      </c>
      <c r="BV60" s="57">
        <v>0</v>
      </c>
      <c r="BW60" s="57">
        <v>3</v>
      </c>
      <c r="BX60" s="57">
        <v>0</v>
      </c>
      <c r="BY60" s="57">
        <v>0</v>
      </c>
      <c r="BZ60" s="57">
        <v>0</v>
      </c>
      <c r="CA60" s="57">
        <v>1</v>
      </c>
      <c r="CB60" s="57">
        <v>1</v>
      </c>
      <c r="CC60" s="57">
        <v>0</v>
      </c>
      <c r="CD60" s="57">
        <v>0</v>
      </c>
      <c r="CE60" s="57">
        <v>0</v>
      </c>
      <c r="CF60" s="57">
        <v>0</v>
      </c>
      <c r="CG60" s="57">
        <v>2</v>
      </c>
      <c r="CH60" s="57">
        <v>2</v>
      </c>
      <c r="CI60" s="57">
        <v>2</v>
      </c>
      <c r="CJ60" s="57">
        <v>3</v>
      </c>
      <c r="CK60" s="57">
        <v>5</v>
      </c>
      <c r="CL60" s="57">
        <v>2</v>
      </c>
      <c r="CM60" s="57">
        <v>3</v>
      </c>
      <c r="DO60" s="4"/>
    </row>
    <row r="61" spans="1:119" ht="12" customHeight="1" thickBot="1" x14ac:dyDescent="0.25">
      <c r="A61" s="23" t="s">
        <v>8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>
        <f t="shared" ref="AV61:CM61" si="42">+AU61+AV60</f>
        <v>0</v>
      </c>
      <c r="AW61" s="24">
        <f t="shared" si="42"/>
        <v>0</v>
      </c>
      <c r="AX61" s="24">
        <f t="shared" si="42"/>
        <v>0</v>
      </c>
      <c r="AY61" s="24">
        <f t="shared" si="42"/>
        <v>0</v>
      </c>
      <c r="AZ61" s="24">
        <f t="shared" si="42"/>
        <v>2</v>
      </c>
      <c r="BA61" s="24">
        <f t="shared" si="42"/>
        <v>2</v>
      </c>
      <c r="BB61" s="24">
        <f t="shared" si="42"/>
        <v>6</v>
      </c>
      <c r="BC61" s="24">
        <f t="shared" si="42"/>
        <v>11</v>
      </c>
      <c r="BD61" s="24">
        <f t="shared" si="42"/>
        <v>12</v>
      </c>
      <c r="BE61" s="24">
        <f t="shared" si="42"/>
        <v>12</v>
      </c>
      <c r="BF61" s="24">
        <f t="shared" si="42"/>
        <v>16</v>
      </c>
      <c r="BG61" s="24">
        <f t="shared" si="42"/>
        <v>25</v>
      </c>
      <c r="BH61" s="24">
        <f t="shared" si="42"/>
        <v>28</v>
      </c>
      <c r="BI61" s="24">
        <f t="shared" si="42"/>
        <v>29</v>
      </c>
      <c r="BJ61" s="24">
        <f t="shared" si="42"/>
        <v>30</v>
      </c>
      <c r="BK61" s="24">
        <f t="shared" si="42"/>
        <v>34</v>
      </c>
      <c r="BL61" s="24">
        <f t="shared" si="42"/>
        <v>35</v>
      </c>
      <c r="BM61" s="24">
        <f t="shared" si="42"/>
        <v>35</v>
      </c>
      <c r="BN61" s="24">
        <f t="shared" si="42"/>
        <v>37</v>
      </c>
      <c r="BO61" s="24">
        <f t="shared" si="42"/>
        <v>37</v>
      </c>
      <c r="BP61" s="24">
        <f t="shared" si="42"/>
        <v>39</v>
      </c>
      <c r="BQ61" s="24">
        <f t="shared" si="42"/>
        <v>44</v>
      </c>
      <c r="BR61" s="24">
        <f t="shared" si="42"/>
        <v>51</v>
      </c>
      <c r="BS61" s="24">
        <f t="shared" si="42"/>
        <v>57</v>
      </c>
      <c r="BT61" s="24">
        <f t="shared" si="42"/>
        <v>59</v>
      </c>
      <c r="BU61" s="24">
        <f t="shared" si="42"/>
        <v>59</v>
      </c>
      <c r="BV61" s="24">
        <f t="shared" si="42"/>
        <v>59</v>
      </c>
      <c r="BW61" s="24">
        <f t="shared" si="42"/>
        <v>62</v>
      </c>
      <c r="BX61" s="24">
        <f t="shared" si="42"/>
        <v>62</v>
      </c>
      <c r="BY61" s="24">
        <f t="shared" si="42"/>
        <v>62</v>
      </c>
      <c r="BZ61" s="24">
        <f t="shared" si="42"/>
        <v>62</v>
      </c>
      <c r="CA61" s="24">
        <f t="shared" si="42"/>
        <v>63</v>
      </c>
      <c r="CB61" s="24">
        <f t="shared" si="42"/>
        <v>64</v>
      </c>
      <c r="CC61" s="24">
        <f t="shared" si="42"/>
        <v>64</v>
      </c>
      <c r="CD61" s="24">
        <f t="shared" si="42"/>
        <v>64</v>
      </c>
      <c r="CE61" s="24">
        <f t="shared" si="42"/>
        <v>64</v>
      </c>
      <c r="CF61" s="24">
        <f t="shared" si="42"/>
        <v>64</v>
      </c>
      <c r="CG61" s="24">
        <f t="shared" si="42"/>
        <v>66</v>
      </c>
      <c r="CH61" s="24">
        <f t="shared" si="42"/>
        <v>68</v>
      </c>
      <c r="CI61" s="24">
        <f t="shared" si="42"/>
        <v>70</v>
      </c>
      <c r="CJ61" s="24">
        <f t="shared" si="42"/>
        <v>73</v>
      </c>
      <c r="CK61" s="24">
        <f t="shared" si="42"/>
        <v>78</v>
      </c>
      <c r="CL61" s="24">
        <f t="shared" si="42"/>
        <v>80</v>
      </c>
      <c r="CM61" s="24">
        <f t="shared" si="42"/>
        <v>83</v>
      </c>
      <c r="DO61" s="4"/>
    </row>
    <row r="62" spans="1:119" ht="12" customHeight="1" thickTop="1" x14ac:dyDescent="0.2">
      <c r="A62" s="34" t="s">
        <v>15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>
        <v>92</v>
      </c>
      <c r="X62" s="11">
        <v>132</v>
      </c>
      <c r="Y62" s="11">
        <v>36</v>
      </c>
      <c r="Z62" s="11">
        <v>37</v>
      </c>
      <c r="AA62" s="11">
        <v>37</v>
      </c>
      <c r="AB62" s="11">
        <v>13</v>
      </c>
      <c r="AC62" s="11">
        <v>6</v>
      </c>
      <c r="AD62" s="11">
        <v>5</v>
      </c>
      <c r="AE62" s="11">
        <v>5</v>
      </c>
      <c r="AF62" s="11">
        <v>12</v>
      </c>
      <c r="AG62" s="11">
        <v>11</v>
      </c>
      <c r="AH62" s="11">
        <v>9</v>
      </c>
      <c r="AI62" s="11">
        <v>13</v>
      </c>
      <c r="AJ62" s="11">
        <v>6</v>
      </c>
      <c r="AK62" s="11">
        <v>4</v>
      </c>
      <c r="AL62" s="11">
        <v>7</v>
      </c>
      <c r="AM62" s="11">
        <v>5</v>
      </c>
      <c r="AN62" s="11">
        <v>12</v>
      </c>
      <c r="AO62" s="11">
        <v>10</v>
      </c>
      <c r="AP62" s="11">
        <v>6</v>
      </c>
      <c r="AQ62" s="11">
        <v>8</v>
      </c>
      <c r="AR62" s="11">
        <v>11</v>
      </c>
      <c r="AS62" s="11">
        <v>7</v>
      </c>
      <c r="AT62" s="11">
        <v>11</v>
      </c>
      <c r="AU62" s="11">
        <v>11</v>
      </c>
      <c r="AV62" s="11">
        <v>11</v>
      </c>
      <c r="AW62" s="11">
        <v>6</v>
      </c>
      <c r="AX62" s="57">
        <v>4</v>
      </c>
      <c r="AY62" s="57">
        <v>8</v>
      </c>
      <c r="AZ62" s="57">
        <v>8</v>
      </c>
      <c r="BA62" s="57">
        <v>4</v>
      </c>
      <c r="BB62" s="57">
        <v>1</v>
      </c>
      <c r="BC62" s="57">
        <v>4</v>
      </c>
      <c r="BD62" s="57">
        <v>1</v>
      </c>
      <c r="BE62" s="57">
        <v>6</v>
      </c>
      <c r="BF62" s="57">
        <v>4</v>
      </c>
      <c r="BG62" s="57">
        <v>6</v>
      </c>
      <c r="BH62" s="57">
        <v>9</v>
      </c>
      <c r="BI62" s="57">
        <v>2</v>
      </c>
      <c r="BJ62" s="57">
        <v>2</v>
      </c>
      <c r="BK62" s="57">
        <v>5</v>
      </c>
      <c r="BL62" s="57">
        <v>5</v>
      </c>
      <c r="BM62" s="57">
        <v>7</v>
      </c>
      <c r="BN62" s="57">
        <v>7</v>
      </c>
      <c r="BO62" s="57">
        <v>12</v>
      </c>
      <c r="BP62" s="57">
        <v>22</v>
      </c>
      <c r="BQ62" s="57">
        <v>36</v>
      </c>
      <c r="BR62" s="57">
        <v>13</v>
      </c>
      <c r="BS62" s="57">
        <v>9</v>
      </c>
      <c r="BT62" s="57">
        <v>0</v>
      </c>
      <c r="BU62" s="57">
        <v>1</v>
      </c>
      <c r="BV62" s="57">
        <v>1</v>
      </c>
      <c r="BW62" s="57">
        <v>1</v>
      </c>
      <c r="BX62" s="57">
        <v>2</v>
      </c>
      <c r="BY62" s="57">
        <v>2</v>
      </c>
      <c r="BZ62" s="57">
        <v>3</v>
      </c>
      <c r="CA62" s="57">
        <v>2</v>
      </c>
      <c r="CB62" s="57">
        <v>0</v>
      </c>
      <c r="CC62" s="57">
        <v>3</v>
      </c>
      <c r="CD62" s="57">
        <v>3</v>
      </c>
      <c r="CE62" s="57">
        <v>5</v>
      </c>
      <c r="CF62" s="57">
        <v>7</v>
      </c>
      <c r="CG62" s="57">
        <v>5</v>
      </c>
      <c r="CH62" s="57">
        <v>4</v>
      </c>
      <c r="CI62" s="57">
        <v>5</v>
      </c>
      <c r="CJ62" s="57">
        <v>9</v>
      </c>
      <c r="CK62" s="57">
        <v>7</v>
      </c>
      <c r="CL62" s="57">
        <v>6</v>
      </c>
      <c r="CM62" s="57">
        <v>2</v>
      </c>
    </row>
    <row r="63" spans="1:119" ht="12" customHeight="1" x14ac:dyDescent="0.2">
      <c r="A63" s="12" t="s">
        <v>6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>
        <f>+N62</f>
        <v>0</v>
      </c>
      <c r="O63" s="11">
        <f t="shared" ref="O63:V63" si="43">+N63+O62</f>
        <v>0</v>
      </c>
      <c r="P63" s="11">
        <f t="shared" si="43"/>
        <v>0</v>
      </c>
      <c r="Q63" s="11">
        <f t="shared" si="43"/>
        <v>0</v>
      </c>
      <c r="R63" s="11">
        <f t="shared" si="43"/>
        <v>0</v>
      </c>
      <c r="S63" s="11">
        <f t="shared" si="43"/>
        <v>0</v>
      </c>
      <c r="T63" s="11">
        <f t="shared" si="43"/>
        <v>0</v>
      </c>
      <c r="U63" s="11">
        <f t="shared" si="43"/>
        <v>0</v>
      </c>
      <c r="V63" s="11">
        <f t="shared" si="43"/>
        <v>0</v>
      </c>
      <c r="W63" s="11">
        <f t="shared" ref="W63:CH63" si="44">+V63+W62-W66</f>
        <v>92</v>
      </c>
      <c r="X63" s="11">
        <f t="shared" si="44"/>
        <v>224</v>
      </c>
      <c r="Y63" s="11">
        <f t="shared" si="44"/>
        <v>253</v>
      </c>
      <c r="Z63" s="11">
        <f t="shared" si="44"/>
        <v>287</v>
      </c>
      <c r="AA63" s="11">
        <f t="shared" si="44"/>
        <v>322</v>
      </c>
      <c r="AB63" s="11">
        <f t="shared" si="44"/>
        <v>333</v>
      </c>
      <c r="AC63" s="11">
        <f t="shared" si="44"/>
        <v>339</v>
      </c>
      <c r="AD63" s="11">
        <f t="shared" si="44"/>
        <v>344</v>
      </c>
      <c r="AE63" s="11">
        <f t="shared" si="44"/>
        <v>345</v>
      </c>
      <c r="AF63" s="11">
        <f t="shared" si="44"/>
        <v>351</v>
      </c>
      <c r="AG63" s="11">
        <f t="shared" si="44"/>
        <v>357</v>
      </c>
      <c r="AH63" s="11">
        <f t="shared" si="44"/>
        <v>358</v>
      </c>
      <c r="AI63" s="11">
        <f t="shared" si="44"/>
        <v>366</v>
      </c>
      <c r="AJ63" s="11">
        <f t="shared" si="44"/>
        <v>368</v>
      </c>
      <c r="AK63" s="11">
        <f t="shared" si="44"/>
        <v>369</v>
      </c>
      <c r="AL63" s="11">
        <f t="shared" si="44"/>
        <v>376</v>
      </c>
      <c r="AM63" s="11">
        <f t="shared" si="44"/>
        <v>378</v>
      </c>
      <c r="AN63" s="11">
        <f t="shared" si="44"/>
        <v>385</v>
      </c>
      <c r="AO63" s="11">
        <f t="shared" si="44"/>
        <v>390</v>
      </c>
      <c r="AP63" s="11">
        <f t="shared" si="44"/>
        <v>395</v>
      </c>
      <c r="AQ63" s="11">
        <f t="shared" si="44"/>
        <v>402</v>
      </c>
      <c r="AR63" s="11">
        <f t="shared" si="44"/>
        <v>409</v>
      </c>
      <c r="AS63" s="11">
        <f t="shared" si="44"/>
        <v>412</v>
      </c>
      <c r="AT63" s="11">
        <f t="shared" si="44"/>
        <v>417</v>
      </c>
      <c r="AU63" s="11">
        <f t="shared" si="44"/>
        <v>425</v>
      </c>
      <c r="AV63" s="11">
        <f t="shared" si="44"/>
        <v>428</v>
      </c>
      <c r="AW63" s="11">
        <f t="shared" si="44"/>
        <v>423</v>
      </c>
      <c r="AX63" s="11">
        <f t="shared" si="44"/>
        <v>423</v>
      </c>
      <c r="AY63" s="11">
        <f t="shared" si="44"/>
        <v>424</v>
      </c>
      <c r="AZ63" s="11">
        <f t="shared" si="44"/>
        <v>421</v>
      </c>
      <c r="BA63" s="11">
        <f t="shared" si="44"/>
        <v>424</v>
      </c>
      <c r="BB63" s="11">
        <f t="shared" si="44"/>
        <v>424</v>
      </c>
      <c r="BC63" s="11">
        <f t="shared" si="44"/>
        <v>428</v>
      </c>
      <c r="BD63" s="11">
        <f t="shared" si="44"/>
        <v>423</v>
      </c>
      <c r="BE63" s="11">
        <f t="shared" si="44"/>
        <v>425</v>
      </c>
      <c r="BF63" s="11">
        <f t="shared" si="44"/>
        <v>421</v>
      </c>
      <c r="BG63" s="11">
        <f t="shared" si="44"/>
        <v>417</v>
      </c>
      <c r="BH63" s="11">
        <f t="shared" si="44"/>
        <v>396</v>
      </c>
      <c r="BI63" s="11">
        <f t="shared" si="44"/>
        <v>358</v>
      </c>
      <c r="BJ63" s="11">
        <f t="shared" si="44"/>
        <v>352</v>
      </c>
      <c r="BK63" s="11">
        <f t="shared" si="44"/>
        <v>357</v>
      </c>
      <c r="BL63" s="11">
        <f t="shared" si="44"/>
        <v>359</v>
      </c>
      <c r="BM63" s="11">
        <f t="shared" si="44"/>
        <v>364</v>
      </c>
      <c r="BN63" s="11">
        <f t="shared" si="44"/>
        <v>365</v>
      </c>
      <c r="BO63" s="11">
        <f t="shared" si="44"/>
        <v>374</v>
      </c>
      <c r="BP63" s="11">
        <f t="shared" si="44"/>
        <v>391</v>
      </c>
      <c r="BQ63" s="11">
        <f t="shared" si="44"/>
        <v>422</v>
      </c>
      <c r="BR63" s="11">
        <f t="shared" si="44"/>
        <v>433</v>
      </c>
      <c r="BS63" s="11">
        <f t="shared" si="44"/>
        <v>442</v>
      </c>
      <c r="BT63" s="11">
        <f t="shared" si="44"/>
        <v>442</v>
      </c>
      <c r="BU63" s="11">
        <f t="shared" si="44"/>
        <v>443</v>
      </c>
      <c r="BV63" s="11">
        <f t="shared" si="44"/>
        <v>444</v>
      </c>
      <c r="BW63" s="11">
        <f t="shared" si="44"/>
        <v>443</v>
      </c>
      <c r="BX63" s="11">
        <f t="shared" si="44"/>
        <v>444</v>
      </c>
      <c r="BY63" s="11">
        <f t="shared" si="44"/>
        <v>445</v>
      </c>
      <c r="BZ63" s="11">
        <f t="shared" si="44"/>
        <v>445</v>
      </c>
      <c r="CA63" s="11">
        <f t="shared" si="44"/>
        <v>445</v>
      </c>
      <c r="CB63" s="11">
        <f t="shared" si="44"/>
        <v>445</v>
      </c>
      <c r="CC63" s="11">
        <f t="shared" si="44"/>
        <v>448</v>
      </c>
      <c r="CD63" s="11">
        <f t="shared" si="44"/>
        <v>451</v>
      </c>
      <c r="CE63" s="11">
        <f t="shared" si="44"/>
        <v>454</v>
      </c>
      <c r="CF63" s="11">
        <f t="shared" si="44"/>
        <v>457</v>
      </c>
      <c r="CG63" s="11">
        <f t="shared" si="44"/>
        <v>461</v>
      </c>
      <c r="CH63" s="11">
        <f t="shared" si="44"/>
        <v>464</v>
      </c>
      <c r="CI63" s="11">
        <f t="shared" ref="CI63:CM63" si="45">+CH63+CI62-CI66</f>
        <v>469</v>
      </c>
      <c r="CJ63" s="11">
        <f t="shared" si="45"/>
        <v>476</v>
      </c>
      <c r="CK63" s="11">
        <f t="shared" si="45"/>
        <v>479</v>
      </c>
      <c r="CL63" s="11">
        <f t="shared" si="45"/>
        <v>484</v>
      </c>
      <c r="CM63" s="11">
        <f t="shared" si="45"/>
        <v>483</v>
      </c>
    </row>
    <row r="64" spans="1:119" s="15" customFormat="1" ht="12" customHeight="1" x14ac:dyDescent="0.2">
      <c r="A64" s="13" t="s">
        <v>3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>
        <v>30</v>
      </c>
      <c r="X64" s="14">
        <v>30</v>
      </c>
      <c r="Y64" s="14">
        <v>30</v>
      </c>
      <c r="Z64" s="14">
        <v>30</v>
      </c>
      <c r="AA64" s="14">
        <v>25</v>
      </c>
      <c r="AB64" s="14">
        <v>25</v>
      </c>
      <c r="AC64" s="14">
        <v>25</v>
      </c>
      <c r="AD64" s="14">
        <v>20</v>
      </c>
      <c r="AE64" s="14">
        <v>20</v>
      </c>
      <c r="AF64" s="14">
        <v>20</v>
      </c>
      <c r="AG64" s="14">
        <v>20</v>
      </c>
      <c r="AH64" s="14">
        <v>10</v>
      </c>
      <c r="AI64" s="14">
        <v>10</v>
      </c>
      <c r="AJ64" s="14">
        <v>10</v>
      </c>
      <c r="AK64" s="14">
        <v>10</v>
      </c>
      <c r="AL64" s="14">
        <v>10</v>
      </c>
      <c r="AM64" s="14">
        <v>10</v>
      </c>
      <c r="AN64" s="14">
        <v>10</v>
      </c>
      <c r="AO64" s="14">
        <v>10</v>
      </c>
      <c r="AP64" s="14">
        <v>10</v>
      </c>
      <c r="AQ64" s="14">
        <v>10</v>
      </c>
      <c r="AR64" s="14">
        <v>10</v>
      </c>
      <c r="AS64" s="14">
        <v>10</v>
      </c>
      <c r="AT64" s="14">
        <v>10</v>
      </c>
      <c r="AU64" s="14">
        <v>10</v>
      </c>
      <c r="AV64" s="14">
        <v>10</v>
      </c>
      <c r="AW64" s="14">
        <v>10</v>
      </c>
      <c r="AX64" s="14">
        <v>10</v>
      </c>
      <c r="AY64" s="14">
        <v>10</v>
      </c>
      <c r="AZ64" s="14">
        <v>10</v>
      </c>
      <c r="BA64" s="14">
        <v>10</v>
      </c>
      <c r="BB64" s="14">
        <v>10</v>
      </c>
      <c r="BC64" s="14">
        <v>10</v>
      </c>
      <c r="BD64" s="14">
        <v>10</v>
      </c>
      <c r="BE64" s="14">
        <v>10</v>
      </c>
      <c r="BF64" s="14">
        <v>10</v>
      </c>
      <c r="BG64" s="14">
        <v>10</v>
      </c>
      <c r="BH64" s="14">
        <v>8</v>
      </c>
      <c r="BI64" s="14">
        <v>8</v>
      </c>
      <c r="BJ64" s="14">
        <v>8</v>
      </c>
      <c r="BK64" s="14">
        <v>8</v>
      </c>
      <c r="BL64" s="14">
        <v>8</v>
      </c>
      <c r="BM64" s="14">
        <v>8</v>
      </c>
      <c r="BN64" s="14">
        <v>8</v>
      </c>
      <c r="BO64" s="14">
        <v>8</v>
      </c>
      <c r="BP64" s="14">
        <v>8</v>
      </c>
      <c r="BQ64" s="14">
        <v>6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</row>
    <row r="65" spans="1:119" ht="12" customHeight="1" x14ac:dyDescent="0.2">
      <c r="A65" s="12" t="s">
        <v>7</v>
      </c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>
        <f>+N64</f>
        <v>0</v>
      </c>
      <c r="O65" s="11">
        <f t="shared" ref="O65:W65" si="46">+N65+O64</f>
        <v>0</v>
      </c>
      <c r="P65" s="11">
        <f t="shared" si="46"/>
        <v>0</v>
      </c>
      <c r="Q65" s="11">
        <f t="shared" si="46"/>
        <v>0</v>
      </c>
      <c r="R65" s="11">
        <f t="shared" si="46"/>
        <v>0</v>
      </c>
      <c r="S65" s="11">
        <f t="shared" si="46"/>
        <v>0</v>
      </c>
      <c r="T65" s="11">
        <f t="shared" si="46"/>
        <v>0</v>
      </c>
      <c r="U65" s="11">
        <f t="shared" si="46"/>
        <v>0</v>
      </c>
      <c r="V65" s="11">
        <f t="shared" si="46"/>
        <v>0</v>
      </c>
      <c r="W65" s="11">
        <f t="shared" si="46"/>
        <v>30</v>
      </c>
      <c r="X65" s="11">
        <f>+W65+X64</f>
        <v>60</v>
      </c>
      <c r="Y65" s="11">
        <f t="shared" ref="Y65:CJ65" si="47">+X65+Y64</f>
        <v>90</v>
      </c>
      <c r="Z65" s="11">
        <f t="shared" si="47"/>
        <v>120</v>
      </c>
      <c r="AA65" s="11">
        <f t="shared" si="47"/>
        <v>145</v>
      </c>
      <c r="AB65" s="11">
        <f t="shared" si="47"/>
        <v>170</v>
      </c>
      <c r="AC65" s="11">
        <f t="shared" si="47"/>
        <v>195</v>
      </c>
      <c r="AD65" s="11">
        <f t="shared" si="47"/>
        <v>215</v>
      </c>
      <c r="AE65" s="11">
        <f t="shared" si="47"/>
        <v>235</v>
      </c>
      <c r="AF65" s="11">
        <f t="shared" si="47"/>
        <v>255</v>
      </c>
      <c r="AG65" s="11">
        <f t="shared" si="47"/>
        <v>275</v>
      </c>
      <c r="AH65" s="11">
        <f t="shared" si="47"/>
        <v>285</v>
      </c>
      <c r="AI65" s="11">
        <f t="shared" si="47"/>
        <v>295</v>
      </c>
      <c r="AJ65" s="11">
        <f t="shared" si="47"/>
        <v>305</v>
      </c>
      <c r="AK65" s="11">
        <f t="shared" si="47"/>
        <v>315</v>
      </c>
      <c r="AL65" s="11">
        <f t="shared" si="47"/>
        <v>325</v>
      </c>
      <c r="AM65" s="11">
        <f t="shared" si="47"/>
        <v>335</v>
      </c>
      <c r="AN65" s="11">
        <f t="shared" si="47"/>
        <v>345</v>
      </c>
      <c r="AO65" s="11">
        <f t="shared" si="47"/>
        <v>355</v>
      </c>
      <c r="AP65" s="11">
        <f t="shared" si="47"/>
        <v>365</v>
      </c>
      <c r="AQ65" s="11">
        <f t="shared" si="47"/>
        <v>375</v>
      </c>
      <c r="AR65" s="11">
        <f t="shared" si="47"/>
        <v>385</v>
      </c>
      <c r="AS65" s="11">
        <f t="shared" si="47"/>
        <v>395</v>
      </c>
      <c r="AT65" s="11">
        <f t="shared" si="47"/>
        <v>405</v>
      </c>
      <c r="AU65" s="11">
        <f t="shared" si="47"/>
        <v>415</v>
      </c>
      <c r="AV65" s="11">
        <f t="shared" si="47"/>
        <v>425</v>
      </c>
      <c r="AW65" s="11">
        <f t="shared" si="47"/>
        <v>435</v>
      </c>
      <c r="AX65" s="11">
        <f t="shared" si="47"/>
        <v>445</v>
      </c>
      <c r="AY65" s="11">
        <f t="shared" si="47"/>
        <v>455</v>
      </c>
      <c r="AZ65" s="11">
        <f t="shared" si="47"/>
        <v>465</v>
      </c>
      <c r="BA65" s="11">
        <f t="shared" si="47"/>
        <v>475</v>
      </c>
      <c r="BB65" s="11">
        <f t="shared" si="47"/>
        <v>485</v>
      </c>
      <c r="BC65" s="11">
        <f t="shared" si="47"/>
        <v>495</v>
      </c>
      <c r="BD65" s="11">
        <f t="shared" si="47"/>
        <v>505</v>
      </c>
      <c r="BE65" s="11">
        <f t="shared" si="47"/>
        <v>515</v>
      </c>
      <c r="BF65" s="11">
        <f t="shared" si="47"/>
        <v>525</v>
      </c>
      <c r="BG65" s="11">
        <f t="shared" si="47"/>
        <v>535</v>
      </c>
      <c r="BH65" s="11">
        <f t="shared" si="47"/>
        <v>543</v>
      </c>
      <c r="BI65" s="11">
        <f t="shared" si="47"/>
        <v>551</v>
      </c>
      <c r="BJ65" s="11">
        <f t="shared" si="47"/>
        <v>559</v>
      </c>
      <c r="BK65" s="11">
        <f t="shared" si="47"/>
        <v>567</v>
      </c>
      <c r="BL65" s="11">
        <f t="shared" si="47"/>
        <v>575</v>
      </c>
      <c r="BM65" s="11">
        <f t="shared" si="47"/>
        <v>583</v>
      </c>
      <c r="BN65" s="11">
        <f t="shared" si="47"/>
        <v>591</v>
      </c>
      <c r="BO65" s="11">
        <f t="shared" si="47"/>
        <v>599</v>
      </c>
      <c r="BP65" s="11">
        <f t="shared" si="47"/>
        <v>607</v>
      </c>
      <c r="BQ65" s="11">
        <f t="shared" si="47"/>
        <v>613</v>
      </c>
      <c r="BR65" s="11">
        <f t="shared" si="47"/>
        <v>613</v>
      </c>
      <c r="BS65" s="11">
        <f t="shared" si="47"/>
        <v>613</v>
      </c>
      <c r="BT65" s="11">
        <f t="shared" si="47"/>
        <v>613</v>
      </c>
      <c r="BU65" s="11">
        <f t="shared" si="47"/>
        <v>613</v>
      </c>
      <c r="BV65" s="11">
        <f t="shared" si="47"/>
        <v>613</v>
      </c>
      <c r="BW65" s="11">
        <f t="shared" si="47"/>
        <v>613</v>
      </c>
      <c r="BX65" s="11">
        <f t="shared" si="47"/>
        <v>613</v>
      </c>
      <c r="BY65" s="11">
        <f t="shared" si="47"/>
        <v>613</v>
      </c>
      <c r="BZ65" s="11">
        <f t="shared" si="47"/>
        <v>613</v>
      </c>
      <c r="CA65" s="11">
        <f t="shared" si="47"/>
        <v>613</v>
      </c>
      <c r="CB65" s="11">
        <f t="shared" si="47"/>
        <v>613</v>
      </c>
      <c r="CC65" s="11">
        <f t="shared" si="47"/>
        <v>613</v>
      </c>
      <c r="CD65" s="11">
        <f t="shared" si="47"/>
        <v>613</v>
      </c>
      <c r="CE65" s="11">
        <f t="shared" si="47"/>
        <v>613</v>
      </c>
      <c r="CF65" s="11">
        <f t="shared" si="47"/>
        <v>613</v>
      </c>
      <c r="CG65" s="11">
        <f t="shared" si="47"/>
        <v>613</v>
      </c>
      <c r="CH65" s="11">
        <f t="shared" si="47"/>
        <v>613</v>
      </c>
      <c r="CI65" s="11">
        <f t="shared" si="47"/>
        <v>613</v>
      </c>
      <c r="CJ65" s="11">
        <f t="shared" si="47"/>
        <v>613</v>
      </c>
      <c r="CK65" s="11">
        <f t="shared" ref="CK65:CM65" si="48">+CJ65+CK64</f>
        <v>613</v>
      </c>
      <c r="CL65" s="11">
        <f t="shared" si="48"/>
        <v>613</v>
      </c>
      <c r="CM65" s="11">
        <f t="shared" si="48"/>
        <v>613</v>
      </c>
    </row>
    <row r="66" spans="1:119" ht="12" customHeight="1" x14ac:dyDescent="0.2">
      <c r="A66" s="12" t="s">
        <v>4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>
        <v>0</v>
      </c>
      <c r="X66" s="11">
        <v>0</v>
      </c>
      <c r="Y66" s="11">
        <v>7</v>
      </c>
      <c r="Z66" s="11">
        <v>3</v>
      </c>
      <c r="AA66" s="11">
        <v>2</v>
      </c>
      <c r="AB66" s="11">
        <v>2</v>
      </c>
      <c r="AC66" s="11">
        <v>0</v>
      </c>
      <c r="AD66" s="11">
        <v>0</v>
      </c>
      <c r="AE66" s="11">
        <v>4</v>
      </c>
      <c r="AF66" s="11">
        <v>6</v>
      </c>
      <c r="AG66" s="11">
        <v>5</v>
      </c>
      <c r="AH66" s="11">
        <v>8</v>
      </c>
      <c r="AI66" s="11">
        <v>5</v>
      </c>
      <c r="AJ66" s="11">
        <v>4</v>
      </c>
      <c r="AK66" s="11">
        <v>3</v>
      </c>
      <c r="AL66" s="11">
        <v>0</v>
      </c>
      <c r="AM66" s="11">
        <v>3</v>
      </c>
      <c r="AN66" s="11">
        <v>5</v>
      </c>
      <c r="AO66" s="11">
        <v>5</v>
      </c>
      <c r="AP66" s="11">
        <v>1</v>
      </c>
      <c r="AQ66" s="11">
        <v>1</v>
      </c>
      <c r="AR66" s="11">
        <v>4</v>
      </c>
      <c r="AS66" s="11">
        <v>4</v>
      </c>
      <c r="AT66" s="11">
        <v>6</v>
      </c>
      <c r="AU66" s="11">
        <v>3</v>
      </c>
      <c r="AV66" s="11">
        <v>8</v>
      </c>
      <c r="AW66" s="11">
        <v>11</v>
      </c>
      <c r="AX66" s="57">
        <v>4</v>
      </c>
      <c r="AY66" s="57">
        <v>7</v>
      </c>
      <c r="AZ66" s="57">
        <v>11</v>
      </c>
      <c r="BA66" s="57">
        <v>1</v>
      </c>
      <c r="BB66" s="57">
        <v>1</v>
      </c>
      <c r="BC66" s="57">
        <v>0</v>
      </c>
      <c r="BD66" s="57">
        <v>6</v>
      </c>
      <c r="BE66" s="57">
        <v>4</v>
      </c>
      <c r="BF66" s="57">
        <v>8</v>
      </c>
      <c r="BG66" s="57">
        <v>10</v>
      </c>
      <c r="BH66" s="57">
        <v>30</v>
      </c>
      <c r="BI66" s="57">
        <v>40</v>
      </c>
      <c r="BJ66" s="57">
        <v>8</v>
      </c>
      <c r="BK66" s="57">
        <v>0</v>
      </c>
      <c r="BL66" s="57">
        <v>3</v>
      </c>
      <c r="BM66" s="57">
        <v>2</v>
      </c>
      <c r="BN66" s="57">
        <v>6</v>
      </c>
      <c r="BO66" s="57">
        <v>3</v>
      </c>
      <c r="BP66" s="57">
        <v>5</v>
      </c>
      <c r="BQ66" s="57">
        <v>5</v>
      </c>
      <c r="BR66" s="57">
        <v>2</v>
      </c>
      <c r="BS66" s="57">
        <v>0</v>
      </c>
      <c r="BT66" s="57">
        <v>0</v>
      </c>
      <c r="BU66" s="57">
        <v>0</v>
      </c>
      <c r="BV66" s="57">
        <v>0</v>
      </c>
      <c r="BW66" s="57">
        <v>2</v>
      </c>
      <c r="BX66" s="57">
        <v>1</v>
      </c>
      <c r="BY66" s="57">
        <v>1</v>
      </c>
      <c r="BZ66" s="57">
        <v>3</v>
      </c>
      <c r="CA66" s="57">
        <v>2</v>
      </c>
      <c r="CB66" s="57">
        <v>0</v>
      </c>
      <c r="CC66" s="57">
        <v>0</v>
      </c>
      <c r="CD66" s="57">
        <v>0</v>
      </c>
      <c r="CE66" s="57">
        <v>2</v>
      </c>
      <c r="CF66" s="57">
        <v>4</v>
      </c>
      <c r="CG66" s="57">
        <v>1</v>
      </c>
      <c r="CH66" s="57">
        <v>1</v>
      </c>
      <c r="CI66" s="57">
        <v>0</v>
      </c>
      <c r="CJ66" s="57">
        <v>2</v>
      </c>
      <c r="CK66" s="57">
        <v>4</v>
      </c>
      <c r="CL66" s="57">
        <v>1</v>
      </c>
      <c r="CM66" s="57">
        <v>3</v>
      </c>
      <c r="DO66" s="4"/>
    </row>
    <row r="67" spans="1:119" ht="12" customHeight="1" thickBot="1" x14ac:dyDescent="0.25">
      <c r="A67" s="23" t="s">
        <v>8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>
        <f t="shared" ref="W67:X67" si="49">+W66</f>
        <v>0</v>
      </c>
      <c r="X67" s="24">
        <f t="shared" si="49"/>
        <v>0</v>
      </c>
      <c r="Y67" s="24">
        <f>+Y66</f>
        <v>7</v>
      </c>
      <c r="Z67" s="24">
        <f>+Y67+Z66</f>
        <v>10</v>
      </c>
      <c r="AA67" s="24">
        <f t="shared" ref="AA67:CL67" si="50">+Z67+AA66</f>
        <v>12</v>
      </c>
      <c r="AB67" s="24">
        <f t="shared" si="50"/>
        <v>14</v>
      </c>
      <c r="AC67" s="24">
        <f t="shared" si="50"/>
        <v>14</v>
      </c>
      <c r="AD67" s="24">
        <f t="shared" si="50"/>
        <v>14</v>
      </c>
      <c r="AE67" s="24">
        <f t="shared" si="50"/>
        <v>18</v>
      </c>
      <c r="AF67" s="24">
        <f t="shared" si="50"/>
        <v>24</v>
      </c>
      <c r="AG67" s="24">
        <f t="shared" si="50"/>
        <v>29</v>
      </c>
      <c r="AH67" s="24">
        <f t="shared" si="50"/>
        <v>37</v>
      </c>
      <c r="AI67" s="24">
        <f t="shared" si="50"/>
        <v>42</v>
      </c>
      <c r="AJ67" s="24">
        <f t="shared" si="50"/>
        <v>46</v>
      </c>
      <c r="AK67" s="24">
        <f t="shared" si="50"/>
        <v>49</v>
      </c>
      <c r="AL67" s="24">
        <f t="shared" si="50"/>
        <v>49</v>
      </c>
      <c r="AM67" s="24">
        <f t="shared" si="50"/>
        <v>52</v>
      </c>
      <c r="AN67" s="24">
        <f t="shared" si="50"/>
        <v>57</v>
      </c>
      <c r="AO67" s="24">
        <f t="shared" si="50"/>
        <v>62</v>
      </c>
      <c r="AP67" s="24">
        <f t="shared" si="50"/>
        <v>63</v>
      </c>
      <c r="AQ67" s="24">
        <f t="shared" si="50"/>
        <v>64</v>
      </c>
      <c r="AR67" s="24">
        <f t="shared" si="50"/>
        <v>68</v>
      </c>
      <c r="AS67" s="24">
        <f t="shared" si="50"/>
        <v>72</v>
      </c>
      <c r="AT67" s="24">
        <f t="shared" si="50"/>
        <v>78</v>
      </c>
      <c r="AU67" s="24">
        <f t="shared" si="50"/>
        <v>81</v>
      </c>
      <c r="AV67" s="24">
        <f t="shared" si="50"/>
        <v>89</v>
      </c>
      <c r="AW67" s="24">
        <f t="shared" si="50"/>
        <v>100</v>
      </c>
      <c r="AX67" s="24">
        <f t="shared" si="50"/>
        <v>104</v>
      </c>
      <c r="AY67" s="24">
        <f t="shared" si="50"/>
        <v>111</v>
      </c>
      <c r="AZ67" s="24">
        <f t="shared" si="50"/>
        <v>122</v>
      </c>
      <c r="BA67" s="24">
        <f t="shared" si="50"/>
        <v>123</v>
      </c>
      <c r="BB67" s="24">
        <f t="shared" si="50"/>
        <v>124</v>
      </c>
      <c r="BC67" s="24">
        <f t="shared" si="50"/>
        <v>124</v>
      </c>
      <c r="BD67" s="24">
        <f t="shared" si="50"/>
        <v>130</v>
      </c>
      <c r="BE67" s="24">
        <f t="shared" si="50"/>
        <v>134</v>
      </c>
      <c r="BF67" s="24">
        <f t="shared" si="50"/>
        <v>142</v>
      </c>
      <c r="BG67" s="24">
        <f t="shared" si="50"/>
        <v>152</v>
      </c>
      <c r="BH67" s="24">
        <f t="shared" si="50"/>
        <v>182</v>
      </c>
      <c r="BI67" s="24">
        <f t="shared" si="50"/>
        <v>222</v>
      </c>
      <c r="BJ67" s="24">
        <f t="shared" si="50"/>
        <v>230</v>
      </c>
      <c r="BK67" s="24">
        <f t="shared" si="50"/>
        <v>230</v>
      </c>
      <c r="BL67" s="24">
        <f t="shared" si="50"/>
        <v>233</v>
      </c>
      <c r="BM67" s="24">
        <f t="shared" si="50"/>
        <v>235</v>
      </c>
      <c r="BN67" s="24">
        <f t="shared" si="50"/>
        <v>241</v>
      </c>
      <c r="BO67" s="24">
        <f t="shared" si="50"/>
        <v>244</v>
      </c>
      <c r="BP67" s="24">
        <f t="shared" si="50"/>
        <v>249</v>
      </c>
      <c r="BQ67" s="24">
        <f t="shared" si="50"/>
        <v>254</v>
      </c>
      <c r="BR67" s="24">
        <f t="shared" si="50"/>
        <v>256</v>
      </c>
      <c r="BS67" s="24">
        <f t="shared" si="50"/>
        <v>256</v>
      </c>
      <c r="BT67" s="24">
        <f t="shared" si="50"/>
        <v>256</v>
      </c>
      <c r="BU67" s="24">
        <f t="shared" si="50"/>
        <v>256</v>
      </c>
      <c r="BV67" s="24">
        <f t="shared" si="50"/>
        <v>256</v>
      </c>
      <c r="BW67" s="24">
        <f t="shared" si="50"/>
        <v>258</v>
      </c>
      <c r="BX67" s="24">
        <f t="shared" si="50"/>
        <v>259</v>
      </c>
      <c r="BY67" s="24">
        <f t="shared" si="50"/>
        <v>260</v>
      </c>
      <c r="BZ67" s="24">
        <f t="shared" si="50"/>
        <v>263</v>
      </c>
      <c r="CA67" s="24">
        <f t="shared" si="50"/>
        <v>265</v>
      </c>
      <c r="CB67" s="24">
        <f t="shared" si="50"/>
        <v>265</v>
      </c>
      <c r="CC67" s="24">
        <f t="shared" si="50"/>
        <v>265</v>
      </c>
      <c r="CD67" s="24">
        <f t="shared" si="50"/>
        <v>265</v>
      </c>
      <c r="CE67" s="24">
        <f t="shared" si="50"/>
        <v>267</v>
      </c>
      <c r="CF67" s="24">
        <f t="shared" si="50"/>
        <v>271</v>
      </c>
      <c r="CG67" s="24">
        <f t="shared" si="50"/>
        <v>272</v>
      </c>
      <c r="CH67" s="24">
        <f t="shared" si="50"/>
        <v>273</v>
      </c>
      <c r="CI67" s="24">
        <f t="shared" si="50"/>
        <v>273</v>
      </c>
      <c r="CJ67" s="24">
        <f t="shared" si="50"/>
        <v>275</v>
      </c>
      <c r="CK67" s="24">
        <f t="shared" si="50"/>
        <v>279</v>
      </c>
      <c r="CL67" s="24">
        <f t="shared" si="50"/>
        <v>280</v>
      </c>
      <c r="CM67" s="24">
        <f t="shared" ref="CM67" si="51">+CL67+CM66</f>
        <v>283</v>
      </c>
      <c r="DO67" s="4"/>
    </row>
    <row r="68" spans="1:119" ht="12" customHeight="1" thickTop="1" x14ac:dyDescent="0.2">
      <c r="A68" s="34" t="s">
        <v>16</v>
      </c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60"/>
      <c r="AY68" s="60"/>
      <c r="AZ68" s="60"/>
      <c r="BA68" s="60"/>
      <c r="BB68" s="60"/>
      <c r="BC68" s="60">
        <v>33</v>
      </c>
      <c r="BD68" s="60">
        <v>12</v>
      </c>
      <c r="BE68" s="60">
        <v>9</v>
      </c>
      <c r="BF68" s="60">
        <v>8</v>
      </c>
      <c r="BG68" s="60">
        <v>8</v>
      </c>
      <c r="BH68" s="60">
        <v>6</v>
      </c>
      <c r="BI68" s="60">
        <v>1</v>
      </c>
      <c r="BJ68" s="60">
        <v>0</v>
      </c>
      <c r="BK68" s="60">
        <v>3</v>
      </c>
      <c r="BL68" s="60">
        <v>3</v>
      </c>
      <c r="BM68" s="60">
        <v>0</v>
      </c>
      <c r="BN68" s="60">
        <v>14</v>
      </c>
      <c r="BO68" s="60">
        <v>11</v>
      </c>
      <c r="BP68" s="60">
        <v>11</v>
      </c>
      <c r="BQ68" s="60">
        <v>11</v>
      </c>
      <c r="BR68" s="60">
        <v>4</v>
      </c>
      <c r="BS68" s="60">
        <v>10</v>
      </c>
      <c r="BT68" s="60">
        <v>5</v>
      </c>
      <c r="BU68" s="60">
        <v>3</v>
      </c>
      <c r="BV68" s="60">
        <v>6</v>
      </c>
      <c r="BW68" s="60">
        <v>6</v>
      </c>
      <c r="BX68" s="60">
        <v>2</v>
      </c>
      <c r="BY68" s="60">
        <v>10</v>
      </c>
      <c r="BZ68" s="60">
        <v>7</v>
      </c>
      <c r="CA68" s="60">
        <v>18</v>
      </c>
      <c r="CB68" s="60">
        <v>10</v>
      </c>
      <c r="CC68" s="60">
        <v>0</v>
      </c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DO68" s="4"/>
    </row>
    <row r="69" spans="1:119" ht="12" customHeight="1" x14ac:dyDescent="0.2">
      <c r="A69" s="12" t="s">
        <v>6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>
        <f t="shared" ref="BC69:BL69" si="52">+BC68+BB69-BC72</f>
        <v>33</v>
      </c>
      <c r="BD69" s="11">
        <f t="shared" si="52"/>
        <v>45</v>
      </c>
      <c r="BE69" s="11">
        <f t="shared" si="52"/>
        <v>54</v>
      </c>
      <c r="BF69" s="11">
        <f t="shared" si="52"/>
        <v>62</v>
      </c>
      <c r="BG69" s="11">
        <f t="shared" si="52"/>
        <v>70</v>
      </c>
      <c r="BH69" s="11">
        <f t="shared" si="52"/>
        <v>76</v>
      </c>
      <c r="BI69" s="11">
        <f t="shared" si="52"/>
        <v>77</v>
      </c>
      <c r="BJ69" s="11">
        <f t="shared" si="52"/>
        <v>76</v>
      </c>
      <c r="BK69" s="11">
        <f t="shared" si="52"/>
        <v>79</v>
      </c>
      <c r="BL69" s="11">
        <f t="shared" si="52"/>
        <v>81</v>
      </c>
      <c r="BM69" s="11">
        <f>+BM68+BL69-BM72</f>
        <v>80</v>
      </c>
      <c r="BN69" s="11">
        <f>+BN68+BM69-BN72</f>
        <v>90</v>
      </c>
      <c r="BO69" s="11">
        <f>+BO68+BN69-BO72</f>
        <v>101</v>
      </c>
      <c r="BP69" s="11">
        <f>+BP68+BO69-BP72</f>
        <v>112</v>
      </c>
      <c r="BQ69" s="11">
        <f t="shared" ref="BQ69:CC69" si="53">+BQ68+BP69-BQ72</f>
        <v>121</v>
      </c>
      <c r="BR69" s="11">
        <f t="shared" si="53"/>
        <v>125</v>
      </c>
      <c r="BS69" s="11">
        <f t="shared" si="53"/>
        <v>134</v>
      </c>
      <c r="BT69" s="11">
        <f t="shared" si="53"/>
        <v>139</v>
      </c>
      <c r="BU69" s="11">
        <f t="shared" si="53"/>
        <v>139</v>
      </c>
      <c r="BV69" s="11">
        <f t="shared" si="53"/>
        <v>144</v>
      </c>
      <c r="BW69" s="11">
        <f t="shared" si="53"/>
        <v>148</v>
      </c>
      <c r="BX69" s="11">
        <f t="shared" si="53"/>
        <v>149</v>
      </c>
      <c r="BY69" s="11">
        <f t="shared" si="53"/>
        <v>157</v>
      </c>
      <c r="BZ69" s="11">
        <f t="shared" si="53"/>
        <v>164</v>
      </c>
      <c r="CA69" s="11">
        <f t="shared" si="53"/>
        <v>181</v>
      </c>
      <c r="CB69" s="11">
        <f t="shared" si="53"/>
        <v>190</v>
      </c>
      <c r="CC69" s="11">
        <f t="shared" si="53"/>
        <v>190</v>
      </c>
      <c r="CD69" s="11"/>
      <c r="CE69" s="52"/>
      <c r="CF69" s="52"/>
      <c r="CG69" s="52"/>
      <c r="CH69" s="52"/>
      <c r="CI69" s="52"/>
      <c r="CJ69" s="52"/>
      <c r="CK69" s="52"/>
      <c r="CL69" s="52"/>
      <c r="CM69" s="52"/>
      <c r="DO69" s="4"/>
    </row>
    <row r="70" spans="1:119" ht="12" customHeight="1" x14ac:dyDescent="0.2">
      <c r="A70" s="13" t="s">
        <v>3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>
        <v>15</v>
      </c>
      <c r="BD70" s="14">
        <v>15</v>
      </c>
      <c r="BE70" s="14">
        <v>15</v>
      </c>
      <c r="BF70" s="14">
        <v>15</v>
      </c>
      <c r="BG70" s="14">
        <v>15</v>
      </c>
      <c r="BH70" s="14">
        <v>15</v>
      </c>
      <c r="BI70" s="14">
        <v>15</v>
      </c>
      <c r="BJ70" s="14">
        <v>15</v>
      </c>
      <c r="BK70" s="14">
        <v>15</v>
      </c>
      <c r="BL70" s="14">
        <v>15</v>
      </c>
      <c r="BM70" s="14">
        <v>10</v>
      </c>
      <c r="BN70" s="14">
        <v>10</v>
      </c>
      <c r="BO70" s="14">
        <v>10</v>
      </c>
      <c r="BP70" s="14">
        <v>10</v>
      </c>
      <c r="BQ70" s="14">
        <v>10</v>
      </c>
      <c r="BR70" s="14">
        <v>10</v>
      </c>
      <c r="BS70" s="14">
        <v>10</v>
      </c>
      <c r="BT70" s="14">
        <v>10</v>
      </c>
      <c r="BU70" s="14">
        <v>10</v>
      </c>
      <c r="BV70" s="14">
        <v>10</v>
      </c>
      <c r="BW70" s="14">
        <v>10</v>
      </c>
      <c r="BX70" s="14">
        <v>10</v>
      </c>
      <c r="BY70" s="14">
        <v>10</v>
      </c>
      <c r="BZ70" s="14">
        <v>10</v>
      </c>
      <c r="CA70" s="14">
        <v>10</v>
      </c>
      <c r="CB70" s="14">
        <v>11</v>
      </c>
      <c r="CC70" s="14">
        <v>10</v>
      </c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DO70" s="4"/>
    </row>
    <row r="71" spans="1:119" ht="12" customHeight="1" x14ac:dyDescent="0.2">
      <c r="A71" s="12" t="s">
        <v>7</v>
      </c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>
        <f t="shared" ref="BC71:CC71" si="54">+BB71+BC70</f>
        <v>15</v>
      </c>
      <c r="BD71" s="11">
        <f t="shared" si="54"/>
        <v>30</v>
      </c>
      <c r="BE71" s="11">
        <f t="shared" si="54"/>
        <v>45</v>
      </c>
      <c r="BF71" s="11">
        <f t="shared" si="54"/>
        <v>60</v>
      </c>
      <c r="BG71" s="11">
        <f t="shared" si="54"/>
        <v>75</v>
      </c>
      <c r="BH71" s="11">
        <f t="shared" si="54"/>
        <v>90</v>
      </c>
      <c r="BI71" s="11">
        <f t="shared" si="54"/>
        <v>105</v>
      </c>
      <c r="BJ71" s="11">
        <f t="shared" si="54"/>
        <v>120</v>
      </c>
      <c r="BK71" s="11">
        <f t="shared" si="54"/>
        <v>135</v>
      </c>
      <c r="BL71" s="11">
        <f t="shared" si="54"/>
        <v>150</v>
      </c>
      <c r="BM71" s="11">
        <f t="shared" si="54"/>
        <v>160</v>
      </c>
      <c r="BN71" s="11">
        <f t="shared" si="54"/>
        <v>170</v>
      </c>
      <c r="BO71" s="11">
        <f t="shared" si="54"/>
        <v>180</v>
      </c>
      <c r="BP71" s="11">
        <f t="shared" si="54"/>
        <v>190</v>
      </c>
      <c r="BQ71" s="11">
        <f t="shared" si="54"/>
        <v>200</v>
      </c>
      <c r="BR71" s="11">
        <f t="shared" si="54"/>
        <v>210</v>
      </c>
      <c r="BS71" s="11">
        <f t="shared" si="54"/>
        <v>220</v>
      </c>
      <c r="BT71" s="11">
        <f t="shared" si="54"/>
        <v>230</v>
      </c>
      <c r="BU71" s="11">
        <f t="shared" si="54"/>
        <v>240</v>
      </c>
      <c r="BV71" s="11">
        <f t="shared" si="54"/>
        <v>250</v>
      </c>
      <c r="BW71" s="11">
        <f t="shared" si="54"/>
        <v>260</v>
      </c>
      <c r="BX71" s="11">
        <f t="shared" si="54"/>
        <v>270</v>
      </c>
      <c r="BY71" s="11">
        <f t="shared" si="54"/>
        <v>280</v>
      </c>
      <c r="BZ71" s="11">
        <f t="shared" si="54"/>
        <v>290</v>
      </c>
      <c r="CA71" s="11">
        <f t="shared" si="54"/>
        <v>300</v>
      </c>
      <c r="CB71" s="11">
        <f t="shared" si="54"/>
        <v>311</v>
      </c>
      <c r="CC71" s="11">
        <f t="shared" si="54"/>
        <v>321</v>
      </c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DO71" s="4"/>
    </row>
    <row r="72" spans="1:119" ht="12" customHeight="1" x14ac:dyDescent="0.2">
      <c r="A72" s="12" t="s">
        <v>4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57"/>
      <c r="AY72" s="57"/>
      <c r="AZ72" s="57"/>
      <c r="BA72" s="57"/>
      <c r="BB72" s="57"/>
      <c r="BC72" s="57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7">
        <v>1</v>
      </c>
      <c r="BK72" s="57">
        <v>0</v>
      </c>
      <c r="BL72" s="57">
        <v>1</v>
      </c>
      <c r="BM72" s="57">
        <v>1</v>
      </c>
      <c r="BN72" s="57">
        <v>4</v>
      </c>
      <c r="BO72" s="57">
        <v>0</v>
      </c>
      <c r="BP72" s="57">
        <v>0</v>
      </c>
      <c r="BQ72" s="57">
        <v>2</v>
      </c>
      <c r="BR72" s="57">
        <v>0</v>
      </c>
      <c r="BS72" s="57">
        <v>1</v>
      </c>
      <c r="BT72" s="57">
        <v>0</v>
      </c>
      <c r="BU72" s="57">
        <v>3</v>
      </c>
      <c r="BV72" s="57">
        <v>1</v>
      </c>
      <c r="BW72" s="57">
        <v>2</v>
      </c>
      <c r="BX72" s="57">
        <v>1</v>
      </c>
      <c r="BY72" s="57">
        <v>2</v>
      </c>
      <c r="BZ72" s="57">
        <v>0</v>
      </c>
      <c r="CA72" s="57">
        <v>1</v>
      </c>
      <c r="CB72" s="57">
        <v>1</v>
      </c>
      <c r="CC72" s="57">
        <v>0</v>
      </c>
      <c r="CD72" s="57"/>
      <c r="CE72" s="57"/>
      <c r="CF72" s="57"/>
      <c r="CG72" s="57"/>
      <c r="CH72" s="57"/>
      <c r="CI72" s="57"/>
      <c r="CJ72" s="57"/>
      <c r="CK72" s="57"/>
      <c r="CL72" s="57"/>
      <c r="CM72" s="57"/>
      <c r="DO72" s="4"/>
    </row>
    <row r="73" spans="1:119" ht="12" customHeight="1" thickBot="1" x14ac:dyDescent="0.25">
      <c r="A73" s="23" t="s">
        <v>8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>
        <f t="shared" ref="BC73:CC73" si="55">+BB73+BC72</f>
        <v>0</v>
      </c>
      <c r="BD73" s="24">
        <f t="shared" si="55"/>
        <v>0</v>
      </c>
      <c r="BE73" s="24">
        <f t="shared" si="55"/>
        <v>0</v>
      </c>
      <c r="BF73" s="24">
        <f t="shared" si="55"/>
        <v>0</v>
      </c>
      <c r="BG73" s="24">
        <f t="shared" si="55"/>
        <v>0</v>
      </c>
      <c r="BH73" s="24">
        <f t="shared" si="55"/>
        <v>0</v>
      </c>
      <c r="BI73" s="24">
        <f t="shared" si="55"/>
        <v>0</v>
      </c>
      <c r="BJ73" s="24">
        <f t="shared" si="55"/>
        <v>1</v>
      </c>
      <c r="BK73" s="24">
        <f t="shared" si="55"/>
        <v>1</v>
      </c>
      <c r="BL73" s="24">
        <f t="shared" si="55"/>
        <v>2</v>
      </c>
      <c r="BM73" s="24">
        <f t="shared" si="55"/>
        <v>3</v>
      </c>
      <c r="BN73" s="24">
        <f t="shared" si="55"/>
        <v>7</v>
      </c>
      <c r="BO73" s="24">
        <f t="shared" si="55"/>
        <v>7</v>
      </c>
      <c r="BP73" s="24">
        <f t="shared" si="55"/>
        <v>7</v>
      </c>
      <c r="BQ73" s="24">
        <f t="shared" si="55"/>
        <v>9</v>
      </c>
      <c r="BR73" s="24">
        <f t="shared" si="55"/>
        <v>9</v>
      </c>
      <c r="BS73" s="24">
        <f t="shared" si="55"/>
        <v>10</v>
      </c>
      <c r="BT73" s="24">
        <f t="shared" si="55"/>
        <v>10</v>
      </c>
      <c r="BU73" s="24">
        <f t="shared" si="55"/>
        <v>13</v>
      </c>
      <c r="BV73" s="24">
        <f t="shared" si="55"/>
        <v>14</v>
      </c>
      <c r="BW73" s="24">
        <f t="shared" si="55"/>
        <v>16</v>
      </c>
      <c r="BX73" s="24">
        <f t="shared" si="55"/>
        <v>17</v>
      </c>
      <c r="BY73" s="24">
        <f t="shared" si="55"/>
        <v>19</v>
      </c>
      <c r="BZ73" s="24">
        <f t="shared" si="55"/>
        <v>19</v>
      </c>
      <c r="CA73" s="24">
        <f t="shared" si="55"/>
        <v>20</v>
      </c>
      <c r="CB73" s="24">
        <f t="shared" si="55"/>
        <v>21</v>
      </c>
      <c r="CC73" s="24">
        <f t="shared" si="55"/>
        <v>21</v>
      </c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DO73" s="4"/>
    </row>
    <row r="74" spans="1:119" ht="12" customHeight="1" thickTop="1" x14ac:dyDescent="0.2">
      <c r="A74" s="34" t="s">
        <v>17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>
        <v>55</v>
      </c>
      <c r="AU74" s="11">
        <v>155</v>
      </c>
      <c r="AV74" s="11">
        <v>19</v>
      </c>
      <c r="AW74" s="11">
        <v>10</v>
      </c>
      <c r="AX74" s="57">
        <v>15</v>
      </c>
      <c r="AY74" s="57">
        <v>17</v>
      </c>
      <c r="AZ74" s="57">
        <v>17</v>
      </c>
      <c r="BA74" s="57">
        <v>22</v>
      </c>
      <c r="BB74" s="57">
        <v>16</v>
      </c>
      <c r="BC74" s="57">
        <v>6</v>
      </c>
      <c r="BD74" s="57">
        <v>5</v>
      </c>
      <c r="BE74" s="57">
        <v>0</v>
      </c>
      <c r="BF74" s="57">
        <v>2</v>
      </c>
      <c r="BG74" s="57">
        <v>3</v>
      </c>
      <c r="BH74" s="57">
        <v>1</v>
      </c>
      <c r="BI74" s="57">
        <v>0</v>
      </c>
      <c r="BJ74" s="57">
        <v>2</v>
      </c>
      <c r="BK74" s="57">
        <v>4</v>
      </c>
      <c r="BL74" s="57">
        <v>5</v>
      </c>
      <c r="BM74" s="57">
        <v>3</v>
      </c>
      <c r="BN74" s="57">
        <v>4</v>
      </c>
      <c r="BO74" s="57">
        <v>1</v>
      </c>
      <c r="BP74" s="57">
        <v>1</v>
      </c>
      <c r="BQ74" s="57">
        <v>4</v>
      </c>
      <c r="BR74" s="57">
        <v>7</v>
      </c>
      <c r="BS74" s="57">
        <v>5</v>
      </c>
      <c r="BT74" s="57">
        <v>0</v>
      </c>
      <c r="BU74" s="57">
        <v>2</v>
      </c>
      <c r="BV74" s="57">
        <v>4</v>
      </c>
      <c r="BW74" s="57">
        <v>5</v>
      </c>
      <c r="BX74" s="57">
        <v>3</v>
      </c>
      <c r="BY74" s="57">
        <v>6</v>
      </c>
      <c r="BZ74" s="57">
        <v>3</v>
      </c>
      <c r="CA74" s="57">
        <v>2</v>
      </c>
      <c r="CB74" s="57">
        <v>2</v>
      </c>
      <c r="CC74" s="57">
        <v>3</v>
      </c>
      <c r="CD74" s="57">
        <v>0</v>
      </c>
      <c r="CE74" s="57">
        <v>4</v>
      </c>
      <c r="CF74" s="57">
        <v>4</v>
      </c>
      <c r="CG74" s="57">
        <v>2</v>
      </c>
      <c r="CH74" s="57">
        <v>4</v>
      </c>
      <c r="CI74" s="57">
        <v>1</v>
      </c>
      <c r="CJ74" s="57">
        <v>3</v>
      </c>
      <c r="CK74" s="57">
        <v>3</v>
      </c>
      <c r="CL74" s="57">
        <v>4</v>
      </c>
      <c r="CM74" s="57">
        <v>3</v>
      </c>
    </row>
    <row r="75" spans="1:119" ht="12" customHeight="1" x14ac:dyDescent="0.2">
      <c r="A75" s="12" t="s">
        <v>6</v>
      </c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>
        <f>+AS75+AT74-AT78</f>
        <v>55</v>
      </c>
      <c r="AU75" s="11">
        <f>+AT75+AU74-AU78</f>
        <v>210</v>
      </c>
      <c r="AV75" s="11">
        <f t="shared" ref="AV75:BD75" si="56">+AU75+AV74-AV78</f>
        <v>229</v>
      </c>
      <c r="AW75" s="11">
        <f t="shared" si="56"/>
        <v>239</v>
      </c>
      <c r="AX75" s="11">
        <f t="shared" si="56"/>
        <v>246</v>
      </c>
      <c r="AY75" s="11">
        <f t="shared" si="56"/>
        <v>254</v>
      </c>
      <c r="AZ75" s="11">
        <f t="shared" si="56"/>
        <v>259</v>
      </c>
      <c r="BA75" s="11">
        <f t="shared" si="56"/>
        <v>274</v>
      </c>
      <c r="BB75" s="11">
        <f t="shared" si="56"/>
        <v>286</v>
      </c>
      <c r="BC75" s="11">
        <f t="shared" si="56"/>
        <v>289</v>
      </c>
      <c r="BD75" s="11">
        <f t="shared" si="56"/>
        <v>293</v>
      </c>
      <c r="BE75" s="11">
        <f>+BD75+BE74-BE78</f>
        <v>292</v>
      </c>
      <c r="BF75" s="11">
        <f>+BE75+BF74-BF78</f>
        <v>291</v>
      </c>
      <c r="BG75" s="11">
        <f>+BF75+BG74-BG78</f>
        <v>294</v>
      </c>
      <c r="BH75" s="11">
        <f>+BG75+BH74-BH78</f>
        <v>294</v>
      </c>
      <c r="BI75" s="11">
        <f>+BH75+BI74-BI78</f>
        <v>294</v>
      </c>
      <c r="BJ75" s="11">
        <f t="shared" ref="BJ75:CM75" si="57">+BI75+BJ74-BJ78</f>
        <v>293</v>
      </c>
      <c r="BK75" s="11">
        <f t="shared" si="57"/>
        <v>293</v>
      </c>
      <c r="BL75" s="11">
        <f>+BK75+BL74-BL78</f>
        <v>291</v>
      </c>
      <c r="BM75" s="11">
        <f t="shared" si="57"/>
        <v>289</v>
      </c>
      <c r="BN75" s="11">
        <f t="shared" si="57"/>
        <v>291</v>
      </c>
      <c r="BO75" s="11">
        <f t="shared" si="57"/>
        <v>284</v>
      </c>
      <c r="BP75" s="11">
        <f t="shared" si="57"/>
        <v>263</v>
      </c>
      <c r="BQ75" s="11">
        <f t="shared" si="57"/>
        <v>267</v>
      </c>
      <c r="BR75" s="11">
        <f t="shared" si="57"/>
        <v>273</v>
      </c>
      <c r="BS75" s="11">
        <f t="shared" si="57"/>
        <v>271</v>
      </c>
      <c r="BT75" s="11">
        <f t="shared" si="57"/>
        <v>269</v>
      </c>
      <c r="BU75" s="11">
        <f t="shared" si="57"/>
        <v>271</v>
      </c>
      <c r="BV75" s="11">
        <f t="shared" si="57"/>
        <v>273</v>
      </c>
      <c r="BW75" s="11">
        <f t="shared" si="57"/>
        <v>278</v>
      </c>
      <c r="BX75" s="11">
        <f t="shared" si="57"/>
        <v>281</v>
      </c>
      <c r="BY75" s="11">
        <f t="shared" si="57"/>
        <v>283</v>
      </c>
      <c r="BZ75" s="11">
        <f t="shared" si="57"/>
        <v>284</v>
      </c>
      <c r="CA75" s="11">
        <f t="shared" si="57"/>
        <v>285</v>
      </c>
      <c r="CB75" s="11">
        <f t="shared" si="57"/>
        <v>286</v>
      </c>
      <c r="CC75" s="11">
        <f t="shared" si="57"/>
        <v>285</v>
      </c>
      <c r="CD75" s="11">
        <f t="shared" si="57"/>
        <v>281</v>
      </c>
      <c r="CE75" s="11">
        <f t="shared" si="57"/>
        <v>282</v>
      </c>
      <c r="CF75" s="11">
        <f t="shared" si="57"/>
        <v>285</v>
      </c>
      <c r="CG75" s="11">
        <f t="shared" si="57"/>
        <v>284</v>
      </c>
      <c r="CH75" s="11">
        <f t="shared" si="57"/>
        <v>286</v>
      </c>
      <c r="CI75" s="11">
        <f t="shared" si="57"/>
        <v>286</v>
      </c>
      <c r="CJ75" s="11">
        <f t="shared" si="57"/>
        <v>287</v>
      </c>
      <c r="CK75" s="11">
        <f t="shared" si="57"/>
        <v>286</v>
      </c>
      <c r="CL75" s="11">
        <f t="shared" si="57"/>
        <v>290</v>
      </c>
      <c r="CM75" s="11">
        <f t="shared" si="57"/>
        <v>291</v>
      </c>
    </row>
    <row r="76" spans="1:119" s="15" customFormat="1" ht="12" customHeight="1" x14ac:dyDescent="0.2">
      <c r="A76" s="13" t="s">
        <v>3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>
        <v>10</v>
      </c>
      <c r="AU76" s="14">
        <v>50</v>
      </c>
      <c r="AV76" s="14">
        <v>20</v>
      </c>
      <c r="AW76" s="14">
        <v>20</v>
      </c>
      <c r="AX76" s="14">
        <v>10</v>
      </c>
      <c r="AY76" s="14">
        <v>10</v>
      </c>
      <c r="AZ76" s="14">
        <v>10</v>
      </c>
      <c r="BA76" s="14">
        <v>10</v>
      </c>
      <c r="BB76" s="14">
        <v>10</v>
      </c>
      <c r="BC76" s="14">
        <v>10</v>
      </c>
      <c r="BD76" s="14">
        <v>10</v>
      </c>
      <c r="BE76" s="14">
        <v>10</v>
      </c>
      <c r="BF76" s="14">
        <v>10</v>
      </c>
      <c r="BG76" s="14">
        <v>10</v>
      </c>
      <c r="BH76" s="14">
        <v>10</v>
      </c>
      <c r="BI76" s="14">
        <v>10</v>
      </c>
      <c r="BJ76" s="14">
        <v>10</v>
      </c>
      <c r="BK76" s="14">
        <v>10</v>
      </c>
      <c r="BL76" s="14">
        <v>10</v>
      </c>
      <c r="BM76" s="14">
        <v>10</v>
      </c>
      <c r="BN76" s="14">
        <v>10</v>
      </c>
      <c r="BO76" s="14">
        <v>10</v>
      </c>
      <c r="BP76" s="14">
        <v>10</v>
      </c>
      <c r="BQ76" s="14">
        <v>9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</row>
    <row r="77" spans="1:119" ht="12" customHeight="1" x14ac:dyDescent="0.2">
      <c r="A77" s="12" t="s">
        <v>7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>
        <f t="shared" ref="AT77:CM77" si="58">+AS77+AT76</f>
        <v>10</v>
      </c>
      <c r="AU77" s="11">
        <f t="shared" si="58"/>
        <v>60</v>
      </c>
      <c r="AV77" s="11">
        <f t="shared" si="58"/>
        <v>80</v>
      </c>
      <c r="AW77" s="11">
        <f t="shared" si="58"/>
        <v>100</v>
      </c>
      <c r="AX77" s="11">
        <f t="shared" si="58"/>
        <v>110</v>
      </c>
      <c r="AY77" s="11">
        <f t="shared" si="58"/>
        <v>120</v>
      </c>
      <c r="AZ77" s="11">
        <f t="shared" si="58"/>
        <v>130</v>
      </c>
      <c r="BA77" s="11">
        <f t="shared" si="58"/>
        <v>140</v>
      </c>
      <c r="BB77" s="11">
        <f t="shared" si="58"/>
        <v>150</v>
      </c>
      <c r="BC77" s="11">
        <f t="shared" si="58"/>
        <v>160</v>
      </c>
      <c r="BD77" s="11">
        <f t="shared" si="58"/>
        <v>170</v>
      </c>
      <c r="BE77" s="11">
        <f t="shared" si="58"/>
        <v>180</v>
      </c>
      <c r="BF77" s="11">
        <f t="shared" si="58"/>
        <v>190</v>
      </c>
      <c r="BG77" s="11">
        <f t="shared" si="58"/>
        <v>200</v>
      </c>
      <c r="BH77" s="11">
        <f t="shared" si="58"/>
        <v>210</v>
      </c>
      <c r="BI77" s="11">
        <f t="shared" si="58"/>
        <v>220</v>
      </c>
      <c r="BJ77" s="11">
        <f t="shared" si="58"/>
        <v>230</v>
      </c>
      <c r="BK77" s="11">
        <f t="shared" si="58"/>
        <v>240</v>
      </c>
      <c r="BL77" s="11">
        <f t="shared" si="58"/>
        <v>250</v>
      </c>
      <c r="BM77" s="11">
        <f t="shared" si="58"/>
        <v>260</v>
      </c>
      <c r="BN77" s="11">
        <f t="shared" si="58"/>
        <v>270</v>
      </c>
      <c r="BO77" s="11">
        <f t="shared" si="58"/>
        <v>280</v>
      </c>
      <c r="BP77" s="11">
        <f t="shared" si="58"/>
        <v>290</v>
      </c>
      <c r="BQ77" s="11">
        <f t="shared" si="58"/>
        <v>299</v>
      </c>
      <c r="BR77" s="11">
        <f t="shared" si="58"/>
        <v>299</v>
      </c>
      <c r="BS77" s="11">
        <f t="shared" si="58"/>
        <v>299</v>
      </c>
      <c r="BT77" s="11">
        <f t="shared" si="58"/>
        <v>299</v>
      </c>
      <c r="BU77" s="11">
        <f t="shared" si="58"/>
        <v>299</v>
      </c>
      <c r="BV77" s="11">
        <f t="shared" si="58"/>
        <v>299</v>
      </c>
      <c r="BW77" s="11">
        <f t="shared" si="58"/>
        <v>299</v>
      </c>
      <c r="BX77" s="11">
        <f t="shared" si="58"/>
        <v>299</v>
      </c>
      <c r="BY77" s="11">
        <f t="shared" si="58"/>
        <v>299</v>
      </c>
      <c r="BZ77" s="11">
        <f t="shared" si="58"/>
        <v>299</v>
      </c>
      <c r="CA77" s="11">
        <f t="shared" si="58"/>
        <v>299</v>
      </c>
      <c r="CB77" s="11">
        <f t="shared" si="58"/>
        <v>299</v>
      </c>
      <c r="CC77" s="11">
        <f t="shared" si="58"/>
        <v>299</v>
      </c>
      <c r="CD77" s="11">
        <f t="shared" si="58"/>
        <v>299</v>
      </c>
      <c r="CE77" s="11">
        <f t="shared" si="58"/>
        <v>299</v>
      </c>
      <c r="CF77" s="11">
        <f t="shared" si="58"/>
        <v>299</v>
      </c>
      <c r="CG77" s="11">
        <f t="shared" si="58"/>
        <v>299</v>
      </c>
      <c r="CH77" s="11">
        <f t="shared" si="58"/>
        <v>299</v>
      </c>
      <c r="CI77" s="11">
        <f t="shared" si="58"/>
        <v>299</v>
      </c>
      <c r="CJ77" s="11">
        <f t="shared" si="58"/>
        <v>299</v>
      </c>
      <c r="CK77" s="11">
        <f t="shared" si="58"/>
        <v>299</v>
      </c>
      <c r="CL77" s="11">
        <f t="shared" si="58"/>
        <v>299</v>
      </c>
      <c r="CM77" s="11">
        <f t="shared" si="58"/>
        <v>299</v>
      </c>
    </row>
    <row r="78" spans="1:119" ht="12" customHeight="1" x14ac:dyDescent="0.2">
      <c r="A78" s="12" t="s">
        <v>4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>
        <v>0</v>
      </c>
      <c r="AU78" s="11">
        <v>0</v>
      </c>
      <c r="AV78" s="11">
        <v>0</v>
      </c>
      <c r="AW78" s="11">
        <v>0</v>
      </c>
      <c r="AX78" s="57">
        <v>8</v>
      </c>
      <c r="AY78" s="57">
        <v>9</v>
      </c>
      <c r="AZ78" s="57">
        <v>12</v>
      </c>
      <c r="BA78" s="57">
        <v>7</v>
      </c>
      <c r="BB78" s="57">
        <v>4</v>
      </c>
      <c r="BC78" s="57">
        <v>3</v>
      </c>
      <c r="BD78" s="57">
        <v>1</v>
      </c>
      <c r="BE78" s="57">
        <v>1</v>
      </c>
      <c r="BF78" s="57">
        <v>3</v>
      </c>
      <c r="BG78" s="57">
        <v>0</v>
      </c>
      <c r="BH78" s="57">
        <v>1</v>
      </c>
      <c r="BI78" s="57">
        <v>0</v>
      </c>
      <c r="BJ78" s="57">
        <v>3</v>
      </c>
      <c r="BK78" s="57">
        <v>4</v>
      </c>
      <c r="BL78" s="57">
        <v>7</v>
      </c>
      <c r="BM78" s="57">
        <v>5</v>
      </c>
      <c r="BN78" s="57">
        <v>2</v>
      </c>
      <c r="BO78" s="57">
        <v>8</v>
      </c>
      <c r="BP78" s="57">
        <v>22</v>
      </c>
      <c r="BQ78" s="57">
        <v>0</v>
      </c>
      <c r="BR78" s="57">
        <v>1</v>
      </c>
      <c r="BS78" s="57">
        <v>7</v>
      </c>
      <c r="BT78" s="57">
        <v>2</v>
      </c>
      <c r="BU78" s="57">
        <v>0</v>
      </c>
      <c r="BV78" s="57">
        <v>2</v>
      </c>
      <c r="BW78" s="57">
        <v>0</v>
      </c>
      <c r="BX78" s="57">
        <v>0</v>
      </c>
      <c r="BY78" s="57">
        <v>4</v>
      </c>
      <c r="BZ78" s="57">
        <v>2</v>
      </c>
      <c r="CA78" s="57">
        <v>1</v>
      </c>
      <c r="CB78" s="57">
        <v>1</v>
      </c>
      <c r="CC78" s="57">
        <v>4</v>
      </c>
      <c r="CD78" s="57">
        <v>4</v>
      </c>
      <c r="CE78" s="57">
        <v>3</v>
      </c>
      <c r="CF78" s="57">
        <v>1</v>
      </c>
      <c r="CG78" s="57">
        <v>3</v>
      </c>
      <c r="CH78" s="57">
        <v>2</v>
      </c>
      <c r="CI78" s="57">
        <v>1</v>
      </c>
      <c r="CJ78" s="57">
        <v>2</v>
      </c>
      <c r="CK78" s="57">
        <v>4</v>
      </c>
      <c r="CL78" s="57">
        <v>0</v>
      </c>
      <c r="CM78" s="57">
        <v>2</v>
      </c>
      <c r="DO78" s="4"/>
    </row>
    <row r="79" spans="1:119" ht="12" customHeight="1" thickBot="1" x14ac:dyDescent="0.25">
      <c r="A79" s="23" t="s">
        <v>8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>
        <v>0</v>
      </c>
      <c r="AU79" s="24">
        <f t="shared" ref="AU79:CM79" si="59">+AU78+AT79</f>
        <v>0</v>
      </c>
      <c r="AV79" s="24">
        <f t="shared" si="59"/>
        <v>0</v>
      </c>
      <c r="AW79" s="24">
        <f t="shared" si="59"/>
        <v>0</v>
      </c>
      <c r="AX79" s="24">
        <f t="shared" si="59"/>
        <v>8</v>
      </c>
      <c r="AY79" s="24">
        <f t="shared" si="59"/>
        <v>17</v>
      </c>
      <c r="AZ79" s="24">
        <f t="shared" si="59"/>
        <v>29</v>
      </c>
      <c r="BA79" s="24">
        <f t="shared" si="59"/>
        <v>36</v>
      </c>
      <c r="BB79" s="24">
        <f t="shared" si="59"/>
        <v>40</v>
      </c>
      <c r="BC79" s="24">
        <f t="shared" si="59"/>
        <v>43</v>
      </c>
      <c r="BD79" s="24">
        <f t="shared" si="59"/>
        <v>44</v>
      </c>
      <c r="BE79" s="24">
        <f t="shared" si="59"/>
        <v>45</v>
      </c>
      <c r="BF79" s="24">
        <f t="shared" si="59"/>
        <v>48</v>
      </c>
      <c r="BG79" s="24">
        <f t="shared" si="59"/>
        <v>48</v>
      </c>
      <c r="BH79" s="24">
        <f t="shared" si="59"/>
        <v>49</v>
      </c>
      <c r="BI79" s="24">
        <f t="shared" si="59"/>
        <v>49</v>
      </c>
      <c r="BJ79" s="24">
        <f t="shared" si="59"/>
        <v>52</v>
      </c>
      <c r="BK79" s="24">
        <f t="shared" si="59"/>
        <v>56</v>
      </c>
      <c r="BL79" s="24">
        <f t="shared" si="59"/>
        <v>63</v>
      </c>
      <c r="BM79" s="24">
        <f t="shared" si="59"/>
        <v>68</v>
      </c>
      <c r="BN79" s="24">
        <f t="shared" si="59"/>
        <v>70</v>
      </c>
      <c r="BO79" s="24">
        <f t="shared" si="59"/>
        <v>78</v>
      </c>
      <c r="BP79" s="24">
        <f>+BP78+BO79</f>
        <v>100</v>
      </c>
      <c r="BQ79" s="24">
        <f t="shared" si="59"/>
        <v>100</v>
      </c>
      <c r="BR79" s="24">
        <f t="shared" si="59"/>
        <v>101</v>
      </c>
      <c r="BS79" s="24">
        <f t="shared" si="59"/>
        <v>108</v>
      </c>
      <c r="BT79" s="24">
        <f t="shared" si="59"/>
        <v>110</v>
      </c>
      <c r="BU79" s="24">
        <f t="shared" si="59"/>
        <v>110</v>
      </c>
      <c r="BV79" s="24">
        <f t="shared" si="59"/>
        <v>112</v>
      </c>
      <c r="BW79" s="24">
        <f t="shared" si="59"/>
        <v>112</v>
      </c>
      <c r="BX79" s="24">
        <f t="shared" si="59"/>
        <v>112</v>
      </c>
      <c r="BY79" s="24">
        <f t="shared" si="59"/>
        <v>116</v>
      </c>
      <c r="BZ79" s="24">
        <f t="shared" si="59"/>
        <v>118</v>
      </c>
      <c r="CA79" s="24">
        <f t="shared" si="59"/>
        <v>119</v>
      </c>
      <c r="CB79" s="24">
        <f t="shared" si="59"/>
        <v>120</v>
      </c>
      <c r="CC79" s="24">
        <f t="shared" si="59"/>
        <v>124</v>
      </c>
      <c r="CD79" s="24">
        <f t="shared" si="59"/>
        <v>128</v>
      </c>
      <c r="CE79" s="24">
        <f t="shared" si="59"/>
        <v>131</v>
      </c>
      <c r="CF79" s="24">
        <f t="shared" si="59"/>
        <v>132</v>
      </c>
      <c r="CG79" s="24">
        <f t="shared" si="59"/>
        <v>135</v>
      </c>
      <c r="CH79" s="24">
        <f t="shared" si="59"/>
        <v>137</v>
      </c>
      <c r="CI79" s="24">
        <f t="shared" si="59"/>
        <v>138</v>
      </c>
      <c r="CJ79" s="24">
        <f t="shared" si="59"/>
        <v>140</v>
      </c>
      <c r="CK79" s="24">
        <f t="shared" si="59"/>
        <v>144</v>
      </c>
      <c r="CL79" s="24">
        <f t="shared" si="59"/>
        <v>144</v>
      </c>
      <c r="CM79" s="24">
        <f t="shared" si="59"/>
        <v>146</v>
      </c>
      <c r="DO79" s="4"/>
    </row>
    <row r="80" spans="1:119" ht="12" customHeight="1" thickTop="1" x14ac:dyDescent="0.2">
      <c r="A80" s="34" t="s">
        <v>18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>
        <v>0</v>
      </c>
      <c r="AU80" s="11">
        <v>0</v>
      </c>
      <c r="AV80" s="11">
        <v>0</v>
      </c>
      <c r="AW80" s="11">
        <v>37</v>
      </c>
      <c r="AX80" s="57">
        <v>41</v>
      </c>
      <c r="AY80" s="57">
        <v>20</v>
      </c>
      <c r="AZ80" s="57">
        <v>21</v>
      </c>
      <c r="BA80" s="57">
        <v>5</v>
      </c>
      <c r="BB80" s="57">
        <v>12</v>
      </c>
      <c r="BC80" s="57">
        <v>13</v>
      </c>
      <c r="BD80" s="57">
        <v>10</v>
      </c>
      <c r="BE80" s="57">
        <v>3</v>
      </c>
      <c r="BF80" s="57">
        <v>14</v>
      </c>
      <c r="BG80" s="57">
        <v>4</v>
      </c>
      <c r="BH80" s="57">
        <v>1</v>
      </c>
      <c r="BI80" s="57">
        <v>2</v>
      </c>
      <c r="BJ80" s="57">
        <v>3</v>
      </c>
      <c r="BK80" s="57">
        <v>1</v>
      </c>
      <c r="BL80" s="57">
        <v>6</v>
      </c>
      <c r="BM80" s="57">
        <v>1</v>
      </c>
      <c r="BN80" s="57">
        <v>3</v>
      </c>
      <c r="BO80" s="57">
        <v>4</v>
      </c>
      <c r="BP80" s="57">
        <v>2</v>
      </c>
      <c r="BQ80" s="57">
        <v>1</v>
      </c>
      <c r="BR80" s="57">
        <v>5</v>
      </c>
      <c r="BS80" s="57">
        <v>1</v>
      </c>
      <c r="BT80" s="57">
        <v>2</v>
      </c>
      <c r="BU80" s="57">
        <v>2</v>
      </c>
      <c r="BV80" s="57">
        <v>1</v>
      </c>
      <c r="BW80" s="57">
        <v>2</v>
      </c>
      <c r="BX80" s="57">
        <v>2</v>
      </c>
      <c r="BY80" s="57">
        <v>2</v>
      </c>
      <c r="BZ80" s="57">
        <v>0</v>
      </c>
      <c r="CA80" s="57">
        <v>3</v>
      </c>
      <c r="CB80" s="57">
        <v>5</v>
      </c>
      <c r="CC80" s="57">
        <v>3</v>
      </c>
      <c r="CD80" s="57">
        <v>4</v>
      </c>
      <c r="CE80" s="57">
        <v>0</v>
      </c>
      <c r="CF80" s="57">
        <v>0</v>
      </c>
      <c r="CG80" s="57">
        <v>1</v>
      </c>
      <c r="CH80" s="57">
        <v>1</v>
      </c>
      <c r="CI80" s="57">
        <v>2</v>
      </c>
      <c r="CJ80" s="57">
        <v>1</v>
      </c>
      <c r="CK80" s="57">
        <v>1</v>
      </c>
      <c r="CL80" s="57">
        <v>1</v>
      </c>
      <c r="CM80" s="57">
        <v>2</v>
      </c>
    </row>
    <row r="81" spans="1:119" ht="12" customHeight="1" x14ac:dyDescent="0.2">
      <c r="A81" s="12" t="s">
        <v>6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>
        <f>+AS81+AT80-AT84</f>
        <v>0</v>
      </c>
      <c r="AU81" s="11">
        <f>+AT81+AU80-AU84</f>
        <v>0</v>
      </c>
      <c r="AV81" s="11">
        <f t="shared" ref="AV81:CM81" si="60">+AU81+AV80-AV84</f>
        <v>0</v>
      </c>
      <c r="AW81" s="11">
        <f t="shared" si="60"/>
        <v>37</v>
      </c>
      <c r="AX81" s="11">
        <f t="shared" si="60"/>
        <v>78</v>
      </c>
      <c r="AY81" s="11">
        <f t="shared" si="60"/>
        <v>98</v>
      </c>
      <c r="AZ81" s="11">
        <f t="shared" si="60"/>
        <v>119</v>
      </c>
      <c r="BA81" s="11">
        <f t="shared" si="60"/>
        <v>122</v>
      </c>
      <c r="BB81" s="11">
        <f t="shared" si="60"/>
        <v>130</v>
      </c>
      <c r="BC81" s="11">
        <f t="shared" si="60"/>
        <v>141</v>
      </c>
      <c r="BD81" s="11">
        <f t="shared" si="60"/>
        <v>149</v>
      </c>
      <c r="BE81" s="11">
        <f t="shared" si="60"/>
        <v>152</v>
      </c>
      <c r="BF81" s="11">
        <f t="shared" si="60"/>
        <v>164</v>
      </c>
      <c r="BG81" s="11">
        <f t="shared" si="60"/>
        <v>168</v>
      </c>
      <c r="BH81" s="11">
        <f t="shared" si="60"/>
        <v>169</v>
      </c>
      <c r="BI81" s="11">
        <f t="shared" si="60"/>
        <v>171</v>
      </c>
      <c r="BJ81" s="11">
        <f t="shared" si="60"/>
        <v>172</v>
      </c>
      <c r="BK81" s="11">
        <f t="shared" si="60"/>
        <v>172</v>
      </c>
      <c r="BL81" s="11">
        <f t="shared" si="60"/>
        <v>175</v>
      </c>
      <c r="BM81" s="11">
        <f t="shared" si="60"/>
        <v>172</v>
      </c>
      <c r="BN81" s="11">
        <f t="shared" si="60"/>
        <v>170</v>
      </c>
      <c r="BO81" s="11">
        <f t="shared" si="60"/>
        <v>168</v>
      </c>
      <c r="BP81" s="11">
        <f t="shared" si="60"/>
        <v>170</v>
      </c>
      <c r="BQ81" s="11">
        <f t="shared" si="60"/>
        <v>166</v>
      </c>
      <c r="BR81" s="11">
        <f t="shared" si="60"/>
        <v>168</v>
      </c>
      <c r="BS81" s="11">
        <f t="shared" si="60"/>
        <v>169</v>
      </c>
      <c r="BT81" s="11">
        <f t="shared" si="60"/>
        <v>169</v>
      </c>
      <c r="BU81" s="11">
        <f t="shared" si="60"/>
        <v>170</v>
      </c>
      <c r="BV81" s="11">
        <f t="shared" si="60"/>
        <v>169</v>
      </c>
      <c r="BW81" s="11">
        <f t="shared" si="60"/>
        <v>170</v>
      </c>
      <c r="BX81" s="11">
        <f t="shared" si="60"/>
        <v>169</v>
      </c>
      <c r="BY81" s="11">
        <f t="shared" si="60"/>
        <v>171</v>
      </c>
      <c r="BZ81" s="11">
        <f t="shared" si="60"/>
        <v>169</v>
      </c>
      <c r="CA81" s="11">
        <f t="shared" si="60"/>
        <v>171</v>
      </c>
      <c r="CB81" s="11">
        <f t="shared" si="60"/>
        <v>170</v>
      </c>
      <c r="CC81" s="11">
        <f t="shared" si="60"/>
        <v>172</v>
      </c>
      <c r="CD81" s="11">
        <f t="shared" si="60"/>
        <v>176</v>
      </c>
      <c r="CE81" s="11">
        <f t="shared" si="60"/>
        <v>175</v>
      </c>
      <c r="CF81" s="11">
        <f t="shared" si="60"/>
        <v>174</v>
      </c>
      <c r="CG81" s="11">
        <f t="shared" si="60"/>
        <v>175</v>
      </c>
      <c r="CH81" s="11">
        <f t="shared" si="60"/>
        <v>176</v>
      </c>
      <c r="CI81" s="11">
        <f t="shared" si="60"/>
        <v>177</v>
      </c>
      <c r="CJ81" s="11">
        <f t="shared" si="60"/>
        <v>176</v>
      </c>
      <c r="CK81" s="11">
        <f t="shared" si="60"/>
        <v>176</v>
      </c>
      <c r="CL81" s="11">
        <f t="shared" si="60"/>
        <v>177</v>
      </c>
      <c r="CM81" s="11">
        <f t="shared" si="60"/>
        <v>177</v>
      </c>
    </row>
    <row r="82" spans="1:119" s="15" customFormat="1" ht="12" customHeight="1" x14ac:dyDescent="0.2">
      <c r="A82" s="13" t="s">
        <v>3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>
        <v>0</v>
      </c>
      <c r="AU82" s="14">
        <v>0</v>
      </c>
      <c r="AV82" s="14">
        <v>0</v>
      </c>
      <c r="AW82" s="14">
        <v>25</v>
      </c>
      <c r="AX82" s="14">
        <v>50</v>
      </c>
      <c r="AY82" s="14">
        <v>30</v>
      </c>
      <c r="AZ82" s="14">
        <v>25</v>
      </c>
      <c r="BA82" s="14">
        <v>20</v>
      </c>
      <c r="BB82" s="14">
        <v>10</v>
      </c>
      <c r="BC82" s="14">
        <v>10</v>
      </c>
      <c r="BD82" s="14">
        <v>10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</row>
    <row r="83" spans="1:119" ht="12" customHeight="1" x14ac:dyDescent="0.2">
      <c r="A83" s="12" t="s">
        <v>7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>
        <f t="shared" ref="AT83:CM83" si="61">+AS83+AT82</f>
        <v>0</v>
      </c>
      <c r="AU83" s="11">
        <f t="shared" si="61"/>
        <v>0</v>
      </c>
      <c r="AV83" s="11">
        <f t="shared" si="61"/>
        <v>0</v>
      </c>
      <c r="AW83" s="11">
        <f t="shared" si="61"/>
        <v>25</v>
      </c>
      <c r="AX83" s="11">
        <f t="shared" si="61"/>
        <v>75</v>
      </c>
      <c r="AY83" s="11">
        <f t="shared" si="61"/>
        <v>105</v>
      </c>
      <c r="AZ83" s="11">
        <f t="shared" si="61"/>
        <v>130</v>
      </c>
      <c r="BA83" s="11">
        <f t="shared" si="61"/>
        <v>150</v>
      </c>
      <c r="BB83" s="11">
        <f t="shared" si="61"/>
        <v>160</v>
      </c>
      <c r="BC83" s="11">
        <f t="shared" si="61"/>
        <v>170</v>
      </c>
      <c r="BD83" s="11">
        <f t="shared" si="61"/>
        <v>180</v>
      </c>
      <c r="BE83" s="11">
        <f t="shared" si="61"/>
        <v>180</v>
      </c>
      <c r="BF83" s="11">
        <f t="shared" si="61"/>
        <v>180</v>
      </c>
      <c r="BG83" s="11">
        <f t="shared" si="61"/>
        <v>180</v>
      </c>
      <c r="BH83" s="11">
        <f t="shared" si="61"/>
        <v>180</v>
      </c>
      <c r="BI83" s="11">
        <f t="shared" si="61"/>
        <v>180</v>
      </c>
      <c r="BJ83" s="11">
        <f t="shared" si="61"/>
        <v>180</v>
      </c>
      <c r="BK83" s="11">
        <f t="shared" si="61"/>
        <v>180</v>
      </c>
      <c r="BL83" s="11">
        <f t="shared" si="61"/>
        <v>180</v>
      </c>
      <c r="BM83" s="11">
        <f t="shared" si="61"/>
        <v>180</v>
      </c>
      <c r="BN83" s="11">
        <f t="shared" si="61"/>
        <v>180</v>
      </c>
      <c r="BO83" s="11">
        <f t="shared" si="61"/>
        <v>180</v>
      </c>
      <c r="BP83" s="11">
        <f t="shared" si="61"/>
        <v>180</v>
      </c>
      <c r="BQ83" s="11">
        <f t="shared" si="61"/>
        <v>180</v>
      </c>
      <c r="BR83" s="11">
        <f t="shared" si="61"/>
        <v>180</v>
      </c>
      <c r="BS83" s="11">
        <f t="shared" si="61"/>
        <v>180</v>
      </c>
      <c r="BT83" s="11">
        <f t="shared" si="61"/>
        <v>180</v>
      </c>
      <c r="BU83" s="11">
        <f t="shared" si="61"/>
        <v>180</v>
      </c>
      <c r="BV83" s="11">
        <f t="shared" si="61"/>
        <v>180</v>
      </c>
      <c r="BW83" s="11">
        <f t="shared" si="61"/>
        <v>180</v>
      </c>
      <c r="BX83" s="11">
        <f t="shared" si="61"/>
        <v>180</v>
      </c>
      <c r="BY83" s="11">
        <f t="shared" si="61"/>
        <v>180</v>
      </c>
      <c r="BZ83" s="11">
        <f t="shared" si="61"/>
        <v>180</v>
      </c>
      <c r="CA83" s="11">
        <f t="shared" si="61"/>
        <v>180</v>
      </c>
      <c r="CB83" s="11">
        <f t="shared" si="61"/>
        <v>180</v>
      </c>
      <c r="CC83" s="11">
        <f t="shared" si="61"/>
        <v>180</v>
      </c>
      <c r="CD83" s="11">
        <f t="shared" si="61"/>
        <v>180</v>
      </c>
      <c r="CE83" s="11">
        <f t="shared" si="61"/>
        <v>180</v>
      </c>
      <c r="CF83" s="11">
        <f t="shared" si="61"/>
        <v>180</v>
      </c>
      <c r="CG83" s="11">
        <f t="shared" si="61"/>
        <v>180</v>
      </c>
      <c r="CH83" s="11">
        <f t="shared" si="61"/>
        <v>180</v>
      </c>
      <c r="CI83" s="11">
        <f t="shared" si="61"/>
        <v>180</v>
      </c>
      <c r="CJ83" s="11">
        <f t="shared" si="61"/>
        <v>180</v>
      </c>
      <c r="CK83" s="11">
        <f t="shared" si="61"/>
        <v>180</v>
      </c>
      <c r="CL83" s="11">
        <f t="shared" si="61"/>
        <v>180</v>
      </c>
      <c r="CM83" s="11">
        <f t="shared" si="61"/>
        <v>180</v>
      </c>
    </row>
    <row r="84" spans="1:119" ht="12" customHeight="1" x14ac:dyDescent="0.2">
      <c r="A84" s="12" t="s">
        <v>4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>
        <v>0</v>
      </c>
      <c r="AV84" s="11">
        <v>0</v>
      </c>
      <c r="AW84" s="11">
        <v>0</v>
      </c>
      <c r="AX84" s="57">
        <v>0</v>
      </c>
      <c r="AY84" s="57">
        <v>0</v>
      </c>
      <c r="AZ84" s="57">
        <v>0</v>
      </c>
      <c r="BA84" s="57">
        <v>2</v>
      </c>
      <c r="BB84" s="57">
        <v>4</v>
      </c>
      <c r="BC84" s="57">
        <v>2</v>
      </c>
      <c r="BD84" s="57">
        <v>2</v>
      </c>
      <c r="BE84" s="57">
        <v>0</v>
      </c>
      <c r="BF84" s="57">
        <v>2</v>
      </c>
      <c r="BG84" s="57">
        <v>0</v>
      </c>
      <c r="BH84" s="57">
        <v>0</v>
      </c>
      <c r="BI84" s="57">
        <v>0</v>
      </c>
      <c r="BJ84" s="57">
        <v>2</v>
      </c>
      <c r="BK84" s="57">
        <v>1</v>
      </c>
      <c r="BL84" s="57">
        <v>3</v>
      </c>
      <c r="BM84" s="57">
        <v>4</v>
      </c>
      <c r="BN84" s="57">
        <v>5</v>
      </c>
      <c r="BO84" s="57">
        <v>6</v>
      </c>
      <c r="BP84" s="57">
        <v>0</v>
      </c>
      <c r="BQ84" s="57">
        <v>5</v>
      </c>
      <c r="BR84" s="57">
        <v>3</v>
      </c>
      <c r="BS84" s="57">
        <v>0</v>
      </c>
      <c r="BT84" s="57">
        <v>2</v>
      </c>
      <c r="BU84" s="57">
        <v>1</v>
      </c>
      <c r="BV84" s="57">
        <v>2</v>
      </c>
      <c r="BW84" s="57">
        <v>1</v>
      </c>
      <c r="BX84" s="57">
        <v>3</v>
      </c>
      <c r="BY84" s="57">
        <v>0</v>
      </c>
      <c r="BZ84" s="57">
        <v>2</v>
      </c>
      <c r="CA84" s="57">
        <v>1</v>
      </c>
      <c r="CB84" s="57">
        <v>6</v>
      </c>
      <c r="CC84" s="57">
        <v>1</v>
      </c>
      <c r="CD84" s="57">
        <v>0</v>
      </c>
      <c r="CE84" s="57">
        <v>1</v>
      </c>
      <c r="CF84" s="57">
        <v>1</v>
      </c>
      <c r="CG84" s="57">
        <v>0</v>
      </c>
      <c r="CH84" s="57">
        <v>0</v>
      </c>
      <c r="CI84" s="57">
        <v>1</v>
      </c>
      <c r="CJ84" s="57">
        <v>2</v>
      </c>
      <c r="CK84" s="57">
        <v>1</v>
      </c>
      <c r="CL84" s="57">
        <v>0</v>
      </c>
      <c r="CM84" s="57">
        <v>2</v>
      </c>
      <c r="DO84" s="4"/>
    </row>
    <row r="85" spans="1:119" ht="12" customHeight="1" thickBot="1" x14ac:dyDescent="0.25">
      <c r="A85" s="23" t="s">
        <v>8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ref="AU85:BD85" si="62">+AU84+AT85</f>
        <v>0</v>
      </c>
      <c r="AV85" s="24">
        <f t="shared" si="62"/>
        <v>0</v>
      </c>
      <c r="AW85" s="24">
        <f t="shared" si="62"/>
        <v>0</v>
      </c>
      <c r="AX85" s="24">
        <f t="shared" si="62"/>
        <v>0</v>
      </c>
      <c r="AY85" s="24">
        <f t="shared" si="62"/>
        <v>0</v>
      </c>
      <c r="AZ85" s="24">
        <f t="shared" si="62"/>
        <v>0</v>
      </c>
      <c r="BA85" s="24">
        <f t="shared" si="62"/>
        <v>2</v>
      </c>
      <c r="BB85" s="24">
        <f t="shared" si="62"/>
        <v>6</v>
      </c>
      <c r="BC85" s="24">
        <f t="shared" si="62"/>
        <v>8</v>
      </c>
      <c r="BD85" s="24">
        <f t="shared" si="62"/>
        <v>10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f t="shared" ref="BJ85:CM85" si="63">+BJ84+BI85</f>
        <v>2</v>
      </c>
      <c r="BK85" s="24">
        <f t="shared" si="63"/>
        <v>3</v>
      </c>
      <c r="BL85" s="24">
        <f t="shared" si="63"/>
        <v>6</v>
      </c>
      <c r="BM85" s="24">
        <f t="shared" si="63"/>
        <v>10</v>
      </c>
      <c r="BN85" s="24">
        <f t="shared" si="63"/>
        <v>15</v>
      </c>
      <c r="BO85" s="24">
        <f t="shared" si="63"/>
        <v>21</v>
      </c>
      <c r="BP85" s="24">
        <f t="shared" si="63"/>
        <v>21</v>
      </c>
      <c r="BQ85" s="24">
        <f t="shared" si="63"/>
        <v>26</v>
      </c>
      <c r="BR85" s="24">
        <f t="shared" si="63"/>
        <v>29</v>
      </c>
      <c r="BS85" s="24">
        <f t="shared" si="63"/>
        <v>29</v>
      </c>
      <c r="BT85" s="24">
        <f t="shared" si="63"/>
        <v>31</v>
      </c>
      <c r="BU85" s="24">
        <f t="shared" si="63"/>
        <v>32</v>
      </c>
      <c r="BV85" s="24">
        <f t="shared" si="63"/>
        <v>34</v>
      </c>
      <c r="BW85" s="24">
        <f t="shared" si="63"/>
        <v>35</v>
      </c>
      <c r="BX85" s="24">
        <f t="shared" si="63"/>
        <v>38</v>
      </c>
      <c r="BY85" s="24">
        <f t="shared" si="63"/>
        <v>38</v>
      </c>
      <c r="BZ85" s="24">
        <f t="shared" si="63"/>
        <v>40</v>
      </c>
      <c r="CA85" s="24">
        <f t="shared" si="63"/>
        <v>41</v>
      </c>
      <c r="CB85" s="24">
        <f t="shared" si="63"/>
        <v>47</v>
      </c>
      <c r="CC85" s="24">
        <f t="shared" si="63"/>
        <v>48</v>
      </c>
      <c r="CD85" s="24">
        <f t="shared" si="63"/>
        <v>48</v>
      </c>
      <c r="CE85" s="24">
        <f t="shared" si="63"/>
        <v>49</v>
      </c>
      <c r="CF85" s="24">
        <f t="shared" si="63"/>
        <v>50</v>
      </c>
      <c r="CG85" s="24">
        <f t="shared" si="63"/>
        <v>50</v>
      </c>
      <c r="CH85" s="24">
        <f t="shared" si="63"/>
        <v>50</v>
      </c>
      <c r="CI85" s="24">
        <f t="shared" si="63"/>
        <v>51</v>
      </c>
      <c r="CJ85" s="24">
        <f t="shared" si="63"/>
        <v>53</v>
      </c>
      <c r="CK85" s="24">
        <f t="shared" si="63"/>
        <v>54</v>
      </c>
      <c r="CL85" s="24">
        <f t="shared" si="63"/>
        <v>54</v>
      </c>
      <c r="CM85" s="24">
        <f t="shared" si="63"/>
        <v>56</v>
      </c>
      <c r="DO85" s="4"/>
    </row>
    <row r="86" spans="1:119" ht="12" customHeight="1" thickTop="1" x14ac:dyDescent="0.2">
      <c r="A86" s="34" t="s">
        <v>19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57"/>
      <c r="AY86" s="57"/>
      <c r="AZ86" s="57"/>
      <c r="BA86" s="57"/>
      <c r="BB86" s="57"/>
      <c r="BC86" s="57"/>
      <c r="BD86" s="57"/>
      <c r="BE86" s="57"/>
      <c r="BF86" s="57">
        <v>34</v>
      </c>
      <c r="BG86" s="57">
        <v>21</v>
      </c>
      <c r="BH86" s="57">
        <v>12</v>
      </c>
      <c r="BI86" s="57">
        <v>16</v>
      </c>
      <c r="BJ86" s="57">
        <v>13</v>
      </c>
      <c r="BK86" s="57">
        <v>12</v>
      </c>
      <c r="BL86" s="57">
        <v>12</v>
      </c>
      <c r="BM86" s="57">
        <v>2</v>
      </c>
      <c r="BN86" s="57">
        <v>4</v>
      </c>
      <c r="BO86" s="57">
        <v>5</v>
      </c>
      <c r="BP86" s="57">
        <v>8</v>
      </c>
      <c r="BQ86" s="57">
        <v>5</v>
      </c>
      <c r="BR86" s="57">
        <v>6</v>
      </c>
      <c r="BS86" s="57">
        <v>3</v>
      </c>
      <c r="BT86" s="57">
        <v>8</v>
      </c>
      <c r="BU86" s="57">
        <v>9</v>
      </c>
      <c r="BV86" s="57">
        <v>11</v>
      </c>
      <c r="BW86" s="57">
        <v>13</v>
      </c>
      <c r="BX86" s="57">
        <v>15</v>
      </c>
      <c r="BY86" s="57">
        <v>8</v>
      </c>
      <c r="BZ86" s="57">
        <v>4</v>
      </c>
      <c r="CA86" s="57">
        <v>13</v>
      </c>
      <c r="CB86" s="57">
        <v>16</v>
      </c>
      <c r="CC86" s="57">
        <v>11</v>
      </c>
      <c r="CD86" s="57">
        <v>11</v>
      </c>
      <c r="CE86" s="57">
        <v>12</v>
      </c>
      <c r="CF86" s="57">
        <v>13</v>
      </c>
      <c r="CG86" s="57">
        <v>10</v>
      </c>
      <c r="CH86" s="57">
        <v>11</v>
      </c>
      <c r="CI86" s="57">
        <v>10</v>
      </c>
      <c r="CJ86" s="57">
        <v>14</v>
      </c>
      <c r="CK86" s="57">
        <v>3</v>
      </c>
      <c r="CL86" s="57">
        <v>5</v>
      </c>
      <c r="CM86" s="57">
        <v>1</v>
      </c>
    </row>
    <row r="87" spans="1:119" ht="12" customHeight="1" x14ac:dyDescent="0.2">
      <c r="A87" s="12" t="s">
        <v>6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>
        <f>+BE87+BF86-BF90</f>
        <v>34</v>
      </c>
      <c r="BG87" s="11">
        <f>+BF87+BG86-BG90</f>
        <v>55</v>
      </c>
      <c r="BH87" s="11">
        <f>+BG87+BH86-BH90</f>
        <v>67</v>
      </c>
      <c r="BI87" s="11">
        <f>+BH87+BI86-BI90</f>
        <v>83</v>
      </c>
      <c r="BJ87" s="11">
        <f t="shared" ref="BJ87:BK87" si="64">+BI87+BJ86-BJ90</f>
        <v>94</v>
      </c>
      <c r="BK87" s="11">
        <f t="shared" si="64"/>
        <v>104</v>
      </c>
      <c r="BL87" s="11">
        <f>+BK87+BL86-BL90</f>
        <v>115</v>
      </c>
      <c r="BM87" s="11">
        <f>+BL87+BM86-BM90</f>
        <v>113</v>
      </c>
      <c r="BN87" s="11">
        <f>+BM87+BN86-BN90</f>
        <v>111</v>
      </c>
      <c r="BO87" s="11">
        <f>+BN87+BO86-BO90</f>
        <v>114</v>
      </c>
      <c r="BP87" s="11">
        <f>+BO87+BP86-BP90</f>
        <v>122</v>
      </c>
      <c r="BQ87" s="11">
        <f t="shared" ref="BQ87:CM87" si="65">+BP87+BQ86-BQ90</f>
        <v>126</v>
      </c>
      <c r="BR87" s="11">
        <f t="shared" si="65"/>
        <v>132</v>
      </c>
      <c r="BS87" s="11">
        <f t="shared" si="65"/>
        <v>135</v>
      </c>
      <c r="BT87" s="11">
        <f t="shared" si="65"/>
        <v>140</v>
      </c>
      <c r="BU87" s="11">
        <f t="shared" si="65"/>
        <v>149</v>
      </c>
      <c r="BV87" s="11">
        <f t="shared" si="65"/>
        <v>160</v>
      </c>
      <c r="BW87" s="11">
        <f t="shared" si="65"/>
        <v>170</v>
      </c>
      <c r="BX87" s="11">
        <f t="shared" si="65"/>
        <v>183</v>
      </c>
      <c r="BY87" s="11">
        <f t="shared" si="65"/>
        <v>190</v>
      </c>
      <c r="BZ87" s="11">
        <f t="shared" si="65"/>
        <v>193</v>
      </c>
      <c r="CA87" s="11">
        <f t="shared" si="65"/>
        <v>204</v>
      </c>
      <c r="CB87" s="11">
        <f t="shared" si="65"/>
        <v>220</v>
      </c>
      <c r="CC87" s="11">
        <f t="shared" si="65"/>
        <v>231</v>
      </c>
      <c r="CD87" s="11">
        <f t="shared" si="65"/>
        <v>242</v>
      </c>
      <c r="CE87" s="11">
        <f t="shared" si="65"/>
        <v>254</v>
      </c>
      <c r="CF87" s="11">
        <f t="shared" si="65"/>
        <v>264</v>
      </c>
      <c r="CG87" s="11">
        <f t="shared" si="65"/>
        <v>272</v>
      </c>
      <c r="CH87" s="11">
        <f t="shared" si="65"/>
        <v>280</v>
      </c>
      <c r="CI87" s="11">
        <f>+CH87+CI86-CI90</f>
        <v>287</v>
      </c>
      <c r="CJ87" s="11">
        <f t="shared" si="65"/>
        <v>300</v>
      </c>
      <c r="CK87" s="11">
        <f t="shared" si="65"/>
        <v>301</v>
      </c>
      <c r="CL87" s="11">
        <f t="shared" si="65"/>
        <v>302</v>
      </c>
      <c r="CM87" s="11">
        <f t="shared" si="65"/>
        <v>302</v>
      </c>
    </row>
    <row r="88" spans="1:119" s="15" customFormat="1" ht="12" customHeight="1" x14ac:dyDescent="0.2">
      <c r="A88" s="13" t="s">
        <v>3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>
        <v>30</v>
      </c>
      <c r="BG88" s="14">
        <v>20</v>
      </c>
      <c r="BH88" s="14">
        <v>18</v>
      </c>
      <c r="BI88" s="14">
        <v>15</v>
      </c>
      <c r="BJ88" s="14">
        <v>10</v>
      </c>
      <c r="BK88" s="14">
        <v>10</v>
      </c>
      <c r="BL88" s="14">
        <v>12</v>
      </c>
      <c r="BM88" s="14">
        <v>12</v>
      </c>
      <c r="BN88" s="14">
        <v>10</v>
      </c>
      <c r="BO88" s="14">
        <v>10</v>
      </c>
      <c r="BP88" s="14">
        <v>10</v>
      </c>
      <c r="BQ88" s="14">
        <v>10</v>
      </c>
      <c r="BR88" s="14">
        <v>10</v>
      </c>
      <c r="BS88" s="14">
        <v>10</v>
      </c>
      <c r="BT88" s="14">
        <v>10</v>
      </c>
      <c r="BU88" s="14">
        <v>10</v>
      </c>
      <c r="BV88" s="14">
        <v>10</v>
      </c>
      <c r="BW88" s="14">
        <v>10</v>
      </c>
      <c r="BX88" s="14">
        <v>10</v>
      </c>
      <c r="BY88" s="14">
        <v>10</v>
      </c>
      <c r="BZ88" s="14">
        <v>10</v>
      </c>
      <c r="CA88" s="14">
        <v>10</v>
      </c>
      <c r="CB88" s="14">
        <v>10</v>
      </c>
      <c r="CC88" s="14">
        <v>10</v>
      </c>
      <c r="CD88" s="14">
        <v>10</v>
      </c>
      <c r="CE88" s="14">
        <v>7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</row>
    <row r="89" spans="1:119" ht="12" customHeight="1" x14ac:dyDescent="0.2">
      <c r="A89" s="12" t="s">
        <v>7</v>
      </c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>
        <f t="shared" ref="BF89:CM89" si="66">+BE89+BF88</f>
        <v>30</v>
      </c>
      <c r="BG89" s="11">
        <f t="shared" si="66"/>
        <v>50</v>
      </c>
      <c r="BH89" s="11">
        <f t="shared" si="66"/>
        <v>68</v>
      </c>
      <c r="BI89" s="11">
        <f t="shared" si="66"/>
        <v>83</v>
      </c>
      <c r="BJ89" s="11">
        <f t="shared" si="66"/>
        <v>93</v>
      </c>
      <c r="BK89" s="11">
        <f t="shared" si="66"/>
        <v>103</v>
      </c>
      <c r="BL89" s="11">
        <f t="shared" si="66"/>
        <v>115</v>
      </c>
      <c r="BM89" s="11">
        <f t="shared" si="66"/>
        <v>127</v>
      </c>
      <c r="BN89" s="11">
        <f t="shared" si="66"/>
        <v>137</v>
      </c>
      <c r="BO89" s="11">
        <f t="shared" si="66"/>
        <v>147</v>
      </c>
      <c r="BP89" s="11">
        <f t="shared" si="66"/>
        <v>157</v>
      </c>
      <c r="BQ89" s="11">
        <f t="shared" si="66"/>
        <v>167</v>
      </c>
      <c r="BR89" s="11">
        <f t="shared" si="66"/>
        <v>177</v>
      </c>
      <c r="BS89" s="11">
        <f t="shared" si="66"/>
        <v>187</v>
      </c>
      <c r="BT89" s="11">
        <f t="shared" si="66"/>
        <v>197</v>
      </c>
      <c r="BU89" s="11">
        <f t="shared" si="66"/>
        <v>207</v>
      </c>
      <c r="BV89" s="11">
        <f t="shared" si="66"/>
        <v>217</v>
      </c>
      <c r="BW89" s="11">
        <f t="shared" si="66"/>
        <v>227</v>
      </c>
      <c r="BX89" s="11">
        <f t="shared" si="66"/>
        <v>237</v>
      </c>
      <c r="BY89" s="11">
        <f t="shared" si="66"/>
        <v>247</v>
      </c>
      <c r="BZ89" s="11">
        <f t="shared" si="66"/>
        <v>257</v>
      </c>
      <c r="CA89" s="11">
        <f t="shared" si="66"/>
        <v>267</v>
      </c>
      <c r="CB89" s="11">
        <f t="shared" si="66"/>
        <v>277</v>
      </c>
      <c r="CC89" s="11">
        <f t="shared" si="66"/>
        <v>287</v>
      </c>
      <c r="CD89" s="11">
        <f t="shared" si="66"/>
        <v>297</v>
      </c>
      <c r="CE89" s="11">
        <f t="shared" si="66"/>
        <v>304</v>
      </c>
      <c r="CF89" s="11">
        <f t="shared" si="66"/>
        <v>304</v>
      </c>
      <c r="CG89" s="11">
        <f t="shared" si="66"/>
        <v>304</v>
      </c>
      <c r="CH89" s="11">
        <f t="shared" si="66"/>
        <v>304</v>
      </c>
      <c r="CI89" s="11">
        <f t="shared" si="66"/>
        <v>304</v>
      </c>
      <c r="CJ89" s="11">
        <f t="shared" si="66"/>
        <v>304</v>
      </c>
      <c r="CK89" s="11">
        <f t="shared" si="66"/>
        <v>304</v>
      </c>
      <c r="CL89" s="11">
        <f t="shared" si="66"/>
        <v>304</v>
      </c>
      <c r="CM89" s="11">
        <f t="shared" si="66"/>
        <v>304</v>
      </c>
    </row>
    <row r="90" spans="1:119" ht="12" customHeight="1" x14ac:dyDescent="0.2">
      <c r="A90" s="12" t="s">
        <v>4</v>
      </c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57"/>
      <c r="AY90" s="57"/>
      <c r="AZ90" s="57"/>
      <c r="BA90" s="57"/>
      <c r="BB90" s="57"/>
      <c r="BC90" s="57"/>
      <c r="BD90" s="57"/>
      <c r="BE90" s="57"/>
      <c r="BF90" s="57">
        <v>0</v>
      </c>
      <c r="BG90" s="57">
        <v>0</v>
      </c>
      <c r="BH90" s="57">
        <v>0</v>
      </c>
      <c r="BI90" s="57">
        <v>0</v>
      </c>
      <c r="BJ90" s="57">
        <v>2</v>
      </c>
      <c r="BK90" s="57">
        <v>2</v>
      </c>
      <c r="BL90" s="57">
        <v>1</v>
      </c>
      <c r="BM90" s="57">
        <v>4</v>
      </c>
      <c r="BN90" s="57">
        <v>6</v>
      </c>
      <c r="BO90" s="57">
        <v>2</v>
      </c>
      <c r="BP90" s="57">
        <v>0</v>
      </c>
      <c r="BQ90" s="57">
        <v>1</v>
      </c>
      <c r="BR90" s="57">
        <v>0</v>
      </c>
      <c r="BS90" s="57">
        <v>0</v>
      </c>
      <c r="BT90" s="57">
        <v>3</v>
      </c>
      <c r="BU90" s="57">
        <v>0</v>
      </c>
      <c r="BV90" s="57">
        <v>0</v>
      </c>
      <c r="BW90" s="57">
        <v>3</v>
      </c>
      <c r="BX90" s="57">
        <v>2</v>
      </c>
      <c r="BY90" s="57">
        <v>1</v>
      </c>
      <c r="BZ90" s="57">
        <v>1</v>
      </c>
      <c r="CA90" s="57">
        <v>2</v>
      </c>
      <c r="CB90" s="57">
        <v>0</v>
      </c>
      <c r="CC90" s="57">
        <v>0</v>
      </c>
      <c r="CD90" s="57">
        <v>0</v>
      </c>
      <c r="CE90" s="57">
        <v>0</v>
      </c>
      <c r="CF90" s="57">
        <v>3</v>
      </c>
      <c r="CG90" s="57">
        <v>2</v>
      </c>
      <c r="CH90" s="57">
        <v>3</v>
      </c>
      <c r="CI90" s="57">
        <v>3</v>
      </c>
      <c r="CJ90" s="57">
        <v>1</v>
      </c>
      <c r="CK90" s="57">
        <v>2</v>
      </c>
      <c r="CL90" s="57">
        <v>4</v>
      </c>
      <c r="CM90" s="57">
        <v>1</v>
      </c>
      <c r="DO90" s="4"/>
    </row>
    <row r="91" spans="1:119" ht="12" customHeight="1" thickBot="1" x14ac:dyDescent="0.25">
      <c r="A91" s="23" t="s">
        <v>8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>
        <v>0</v>
      </c>
      <c r="BG91" s="24">
        <v>0</v>
      </c>
      <c r="BH91" s="24">
        <v>0</v>
      </c>
      <c r="BI91" s="24">
        <v>0</v>
      </c>
      <c r="BJ91" s="24">
        <f t="shared" ref="BJ91:CM91" si="67">+BJ90+BI91</f>
        <v>2</v>
      </c>
      <c r="BK91" s="24">
        <f t="shared" si="67"/>
        <v>4</v>
      </c>
      <c r="BL91" s="24">
        <f t="shared" si="67"/>
        <v>5</v>
      </c>
      <c r="BM91" s="24">
        <f t="shared" si="67"/>
        <v>9</v>
      </c>
      <c r="BN91" s="24">
        <f t="shared" si="67"/>
        <v>15</v>
      </c>
      <c r="BO91" s="24">
        <f t="shared" si="67"/>
        <v>17</v>
      </c>
      <c r="BP91" s="24">
        <f t="shared" si="67"/>
        <v>17</v>
      </c>
      <c r="BQ91" s="24">
        <f t="shared" si="67"/>
        <v>18</v>
      </c>
      <c r="BR91" s="24">
        <f t="shared" si="67"/>
        <v>18</v>
      </c>
      <c r="BS91" s="24">
        <f t="shared" si="67"/>
        <v>18</v>
      </c>
      <c r="BT91" s="24">
        <f t="shared" si="67"/>
        <v>21</v>
      </c>
      <c r="BU91" s="24">
        <f t="shared" si="67"/>
        <v>21</v>
      </c>
      <c r="BV91" s="24">
        <f t="shared" si="67"/>
        <v>21</v>
      </c>
      <c r="BW91" s="24">
        <f t="shared" si="67"/>
        <v>24</v>
      </c>
      <c r="BX91" s="24">
        <f t="shared" si="67"/>
        <v>26</v>
      </c>
      <c r="BY91" s="24">
        <f t="shared" si="67"/>
        <v>27</v>
      </c>
      <c r="BZ91" s="24">
        <f t="shared" si="67"/>
        <v>28</v>
      </c>
      <c r="CA91" s="24">
        <f t="shared" si="67"/>
        <v>30</v>
      </c>
      <c r="CB91" s="24">
        <f t="shared" si="67"/>
        <v>30</v>
      </c>
      <c r="CC91" s="24">
        <f t="shared" si="67"/>
        <v>30</v>
      </c>
      <c r="CD91" s="24">
        <f t="shared" si="67"/>
        <v>30</v>
      </c>
      <c r="CE91" s="24">
        <f t="shared" si="67"/>
        <v>30</v>
      </c>
      <c r="CF91" s="24">
        <f t="shared" si="67"/>
        <v>33</v>
      </c>
      <c r="CG91" s="24">
        <f t="shared" si="67"/>
        <v>35</v>
      </c>
      <c r="CH91" s="24">
        <f t="shared" si="67"/>
        <v>38</v>
      </c>
      <c r="CI91" s="24">
        <f t="shared" si="67"/>
        <v>41</v>
      </c>
      <c r="CJ91" s="24">
        <f t="shared" si="67"/>
        <v>42</v>
      </c>
      <c r="CK91" s="24">
        <f t="shared" si="67"/>
        <v>44</v>
      </c>
      <c r="CL91" s="24">
        <f t="shared" si="67"/>
        <v>48</v>
      </c>
      <c r="CM91" s="24">
        <f t="shared" si="67"/>
        <v>49</v>
      </c>
      <c r="DO91" s="4"/>
    </row>
    <row r="92" spans="1:119" ht="12" customHeight="1" thickTop="1" x14ac:dyDescent="0.2">
      <c r="A92" s="34" t="s">
        <v>20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>
        <v>1</v>
      </c>
      <c r="BM92" s="57">
        <v>2</v>
      </c>
      <c r="BN92" s="57">
        <v>1</v>
      </c>
      <c r="BO92" s="57">
        <v>0</v>
      </c>
      <c r="BP92" s="57">
        <v>1</v>
      </c>
      <c r="BQ92" s="57">
        <v>11</v>
      </c>
      <c r="BR92" s="57">
        <v>4</v>
      </c>
      <c r="BS92" s="57">
        <v>0</v>
      </c>
      <c r="BT92" s="57">
        <v>0</v>
      </c>
      <c r="BU92" s="57">
        <v>0</v>
      </c>
      <c r="BV92" s="57">
        <v>2</v>
      </c>
      <c r="BW92" s="57">
        <v>1</v>
      </c>
      <c r="BX92" s="57">
        <v>0</v>
      </c>
      <c r="BY92" s="57">
        <v>4</v>
      </c>
      <c r="BZ92" s="57">
        <v>2</v>
      </c>
      <c r="CA92" s="57">
        <v>0</v>
      </c>
      <c r="CB92" s="57">
        <v>1</v>
      </c>
      <c r="CC92" s="57">
        <v>2</v>
      </c>
      <c r="CD92" s="57"/>
      <c r="CE92" s="57"/>
      <c r="CF92" s="57"/>
      <c r="CG92" s="57"/>
      <c r="CH92" s="57"/>
      <c r="CI92" s="57"/>
      <c r="CJ92" s="57"/>
      <c r="CK92" s="57"/>
      <c r="CL92" s="57"/>
      <c r="CM92" s="57"/>
    </row>
    <row r="93" spans="1:119" ht="12" customHeight="1" x14ac:dyDescent="0.2">
      <c r="A93" s="12" t="s">
        <v>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>
        <f>+BL92+BK93</f>
        <v>1</v>
      </c>
      <c r="BM93" s="11">
        <f>+BM92+BL93</f>
        <v>3</v>
      </c>
      <c r="BN93" s="11">
        <f>+BN92+BM93</f>
        <v>4</v>
      </c>
      <c r="BO93" s="11">
        <f>+BO92+BN93</f>
        <v>4</v>
      </c>
      <c r="BP93" s="11">
        <f>+BP92+BO93</f>
        <v>5</v>
      </c>
      <c r="BQ93" s="11">
        <f t="shared" ref="BQ93:BX93" si="68">+BQ92+BP93</f>
        <v>16</v>
      </c>
      <c r="BR93" s="11">
        <f t="shared" si="68"/>
        <v>20</v>
      </c>
      <c r="BS93" s="11">
        <f t="shared" si="68"/>
        <v>20</v>
      </c>
      <c r="BT93" s="11">
        <f t="shared" si="68"/>
        <v>20</v>
      </c>
      <c r="BU93" s="11">
        <f t="shared" si="68"/>
        <v>20</v>
      </c>
      <c r="BV93" s="11">
        <f t="shared" si="68"/>
        <v>22</v>
      </c>
      <c r="BW93" s="11">
        <f t="shared" si="68"/>
        <v>23</v>
      </c>
      <c r="BX93" s="11">
        <f t="shared" si="68"/>
        <v>23</v>
      </c>
      <c r="BY93" s="11">
        <f>+BY92+BX93-BY96</f>
        <v>26</v>
      </c>
      <c r="BZ93" s="11">
        <f t="shared" ref="BZ93:CC93" si="69">+BZ92+BY93-BZ96</f>
        <v>28</v>
      </c>
      <c r="CA93" s="11">
        <f t="shared" si="69"/>
        <v>28</v>
      </c>
      <c r="CB93" s="11">
        <f t="shared" si="69"/>
        <v>29</v>
      </c>
      <c r="CC93" s="11">
        <f t="shared" si="69"/>
        <v>31</v>
      </c>
      <c r="CD93" s="11"/>
      <c r="CE93" s="11"/>
      <c r="CF93" s="11"/>
      <c r="CG93" s="11"/>
      <c r="CH93" s="11"/>
      <c r="CI93" s="11"/>
      <c r="CJ93" s="11"/>
      <c r="CK93" s="11"/>
      <c r="CL93" s="11"/>
      <c r="CM93" s="11"/>
    </row>
    <row r="94" spans="1:119" s="15" customFormat="1" ht="12" customHeight="1" x14ac:dyDescent="0.2">
      <c r="A94" s="13" t="s">
        <v>3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>
        <v>2</v>
      </c>
      <c r="BM94" s="14">
        <v>2</v>
      </c>
      <c r="BN94" s="14">
        <v>2</v>
      </c>
      <c r="BO94" s="14">
        <v>2</v>
      </c>
      <c r="BP94" s="14">
        <v>2</v>
      </c>
      <c r="BQ94" s="14">
        <v>2</v>
      </c>
      <c r="BR94" s="14">
        <v>2</v>
      </c>
      <c r="BS94" s="14">
        <v>2</v>
      </c>
      <c r="BT94" s="14">
        <v>2</v>
      </c>
      <c r="BU94" s="14">
        <v>2</v>
      </c>
      <c r="BV94" s="14">
        <v>2</v>
      </c>
      <c r="BW94" s="14">
        <v>0</v>
      </c>
      <c r="BX94" s="14">
        <v>4</v>
      </c>
      <c r="BY94" s="14">
        <v>4</v>
      </c>
      <c r="BZ94" s="14">
        <v>4</v>
      </c>
      <c r="CA94" s="14">
        <v>4</v>
      </c>
      <c r="CB94" s="14">
        <v>4</v>
      </c>
      <c r="CC94" s="14">
        <v>4</v>
      </c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</row>
    <row r="95" spans="1:119" ht="12" customHeight="1" x14ac:dyDescent="0.2">
      <c r="A95" s="12" t="s">
        <v>7</v>
      </c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>
        <f t="shared" ref="BL95:CC95" si="70">+BK95+BL94</f>
        <v>2</v>
      </c>
      <c r="BM95" s="11">
        <f t="shared" si="70"/>
        <v>4</v>
      </c>
      <c r="BN95" s="11">
        <f t="shared" si="70"/>
        <v>6</v>
      </c>
      <c r="BO95" s="11">
        <f t="shared" si="70"/>
        <v>8</v>
      </c>
      <c r="BP95" s="11">
        <f t="shared" si="70"/>
        <v>10</v>
      </c>
      <c r="BQ95" s="11">
        <f t="shared" si="70"/>
        <v>12</v>
      </c>
      <c r="BR95" s="11">
        <f t="shared" si="70"/>
        <v>14</v>
      </c>
      <c r="BS95" s="11">
        <f t="shared" si="70"/>
        <v>16</v>
      </c>
      <c r="BT95" s="11">
        <f t="shared" si="70"/>
        <v>18</v>
      </c>
      <c r="BU95" s="11">
        <f t="shared" si="70"/>
        <v>20</v>
      </c>
      <c r="BV95" s="11">
        <f t="shared" si="70"/>
        <v>22</v>
      </c>
      <c r="BW95" s="11">
        <f t="shared" si="70"/>
        <v>22</v>
      </c>
      <c r="BX95" s="11">
        <f t="shared" si="70"/>
        <v>26</v>
      </c>
      <c r="BY95" s="11">
        <f t="shared" si="70"/>
        <v>30</v>
      </c>
      <c r="BZ95" s="11">
        <f t="shared" si="70"/>
        <v>34</v>
      </c>
      <c r="CA95" s="11">
        <f t="shared" si="70"/>
        <v>38</v>
      </c>
      <c r="CB95" s="11">
        <f t="shared" si="70"/>
        <v>42</v>
      </c>
      <c r="CC95" s="11">
        <f t="shared" si="70"/>
        <v>46</v>
      </c>
      <c r="CD95" s="11"/>
      <c r="CE95" s="11"/>
      <c r="CF95" s="11"/>
      <c r="CG95" s="11"/>
      <c r="CH95" s="11"/>
      <c r="CI95" s="11"/>
      <c r="CJ95" s="11"/>
      <c r="CK95" s="11"/>
      <c r="CL95" s="11"/>
      <c r="CM95" s="11"/>
    </row>
    <row r="96" spans="1:119" ht="12" customHeight="1" x14ac:dyDescent="0.2">
      <c r="A96" s="12" t="s">
        <v>4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7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7">
        <v>0</v>
      </c>
      <c r="BY96" s="57">
        <v>1</v>
      </c>
      <c r="BZ96" s="57">
        <v>0</v>
      </c>
      <c r="CA96" s="57">
        <v>0</v>
      </c>
      <c r="CB96" s="57">
        <v>0</v>
      </c>
      <c r="CC96" s="57">
        <v>0</v>
      </c>
      <c r="CD96" s="57"/>
      <c r="CE96" s="57"/>
      <c r="CF96" s="57"/>
      <c r="CG96" s="57"/>
      <c r="CH96" s="57"/>
      <c r="CI96" s="57"/>
      <c r="CJ96" s="57"/>
      <c r="CK96" s="57"/>
      <c r="CL96" s="57"/>
      <c r="CM96" s="57"/>
      <c r="DO96" s="4"/>
    </row>
    <row r="97" spans="1:119" ht="12" customHeight="1" thickBot="1" x14ac:dyDescent="0.25">
      <c r="A97" s="23" t="s">
        <v>8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>
        <f t="shared" ref="BL97:CC97" si="71">+BL96+BK97</f>
        <v>0</v>
      </c>
      <c r="BM97" s="24">
        <f t="shared" si="71"/>
        <v>0</v>
      </c>
      <c r="BN97" s="24">
        <f t="shared" si="71"/>
        <v>0</v>
      </c>
      <c r="BO97" s="24">
        <f t="shared" si="71"/>
        <v>0</v>
      </c>
      <c r="BP97" s="24">
        <f t="shared" si="71"/>
        <v>0</v>
      </c>
      <c r="BQ97" s="24">
        <f t="shared" si="71"/>
        <v>0</v>
      </c>
      <c r="BR97" s="24">
        <f t="shared" si="71"/>
        <v>0</v>
      </c>
      <c r="BS97" s="24">
        <f t="shared" si="71"/>
        <v>0</v>
      </c>
      <c r="BT97" s="24">
        <f t="shared" si="71"/>
        <v>0</v>
      </c>
      <c r="BU97" s="24">
        <f t="shared" si="71"/>
        <v>0</v>
      </c>
      <c r="BV97" s="24">
        <f t="shared" si="71"/>
        <v>0</v>
      </c>
      <c r="BW97" s="24">
        <f t="shared" si="71"/>
        <v>0</v>
      </c>
      <c r="BX97" s="24">
        <f t="shared" si="71"/>
        <v>0</v>
      </c>
      <c r="BY97" s="24">
        <f t="shared" si="71"/>
        <v>1</v>
      </c>
      <c r="BZ97" s="24">
        <f t="shared" si="71"/>
        <v>1</v>
      </c>
      <c r="CA97" s="24">
        <f t="shared" si="71"/>
        <v>1</v>
      </c>
      <c r="CB97" s="24">
        <f t="shared" si="71"/>
        <v>1</v>
      </c>
      <c r="CC97" s="24">
        <f t="shared" si="71"/>
        <v>1</v>
      </c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DO97" s="4"/>
    </row>
    <row r="98" spans="1:119" ht="12" customHeight="1" thickTop="1" x14ac:dyDescent="0.2">
      <c r="A98" s="34" t="s">
        <v>21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>
        <v>2</v>
      </c>
      <c r="BM98" s="57">
        <v>1</v>
      </c>
      <c r="BN98" s="57">
        <v>3</v>
      </c>
      <c r="BO98" s="57">
        <v>2</v>
      </c>
      <c r="BP98" s="57">
        <v>1</v>
      </c>
      <c r="BQ98" s="57">
        <v>1</v>
      </c>
      <c r="BR98" s="57">
        <v>1</v>
      </c>
      <c r="BS98" s="57">
        <v>0</v>
      </c>
      <c r="BT98" s="57">
        <v>0</v>
      </c>
      <c r="BU98" s="57">
        <v>0</v>
      </c>
      <c r="BV98" s="57">
        <v>2</v>
      </c>
      <c r="BW98" s="57">
        <v>2</v>
      </c>
      <c r="BX98" s="57">
        <v>2</v>
      </c>
      <c r="BY98" s="57">
        <v>1</v>
      </c>
      <c r="BZ98" s="57">
        <v>0</v>
      </c>
      <c r="CA98" s="57">
        <v>1</v>
      </c>
      <c r="CB98" s="57">
        <v>0</v>
      </c>
      <c r="CC98" s="57">
        <v>0</v>
      </c>
      <c r="CD98" s="57"/>
      <c r="CE98" s="57"/>
      <c r="CF98" s="57"/>
      <c r="CG98" s="57"/>
      <c r="CH98" s="57"/>
      <c r="CI98" s="57"/>
      <c r="CJ98" s="57"/>
      <c r="CK98" s="57"/>
      <c r="CL98" s="57"/>
      <c r="CM98" s="57"/>
    </row>
    <row r="99" spans="1:119" ht="12" customHeight="1" x14ac:dyDescent="0.2">
      <c r="A99" s="12" t="s">
        <v>6</v>
      </c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>
        <f>+BL98+BK99</f>
        <v>2</v>
      </c>
      <c r="BM99" s="11">
        <f>+BM98+BL99</f>
        <v>3</v>
      </c>
      <c r="BN99" s="11">
        <f>+BN98+BM99</f>
        <v>6</v>
      </c>
      <c r="BO99" s="11">
        <f>+BO98+BN99</f>
        <v>8</v>
      </c>
      <c r="BP99" s="11">
        <f>+BP98+BO99</f>
        <v>9</v>
      </c>
      <c r="BQ99" s="11">
        <f t="shared" ref="BQ99:CC99" si="72">+BQ98+BP99</f>
        <v>10</v>
      </c>
      <c r="BR99" s="11">
        <f t="shared" si="72"/>
        <v>11</v>
      </c>
      <c r="BS99" s="11">
        <f t="shared" si="72"/>
        <v>11</v>
      </c>
      <c r="BT99" s="11">
        <f t="shared" si="72"/>
        <v>11</v>
      </c>
      <c r="BU99" s="11">
        <f t="shared" si="72"/>
        <v>11</v>
      </c>
      <c r="BV99" s="11">
        <f t="shared" si="72"/>
        <v>13</v>
      </c>
      <c r="BW99" s="11">
        <f t="shared" si="72"/>
        <v>15</v>
      </c>
      <c r="BX99" s="11">
        <f t="shared" si="72"/>
        <v>17</v>
      </c>
      <c r="BY99" s="11">
        <f t="shared" si="72"/>
        <v>18</v>
      </c>
      <c r="BZ99" s="11">
        <f t="shared" si="72"/>
        <v>18</v>
      </c>
      <c r="CA99" s="11">
        <f t="shared" si="72"/>
        <v>19</v>
      </c>
      <c r="CB99" s="11">
        <f t="shared" si="72"/>
        <v>19</v>
      </c>
      <c r="CC99" s="11">
        <f t="shared" si="72"/>
        <v>19</v>
      </c>
      <c r="CD99" s="11"/>
      <c r="CE99" s="11"/>
      <c r="CF99" s="11"/>
      <c r="CG99" s="11"/>
      <c r="CH99" s="11"/>
      <c r="CI99" s="11"/>
      <c r="CJ99" s="11"/>
      <c r="CK99" s="11"/>
      <c r="CL99" s="11"/>
      <c r="CM99" s="11"/>
    </row>
    <row r="100" spans="1:119" s="15" customFormat="1" ht="12" customHeight="1" x14ac:dyDescent="0.2">
      <c r="A100" s="13" t="s">
        <v>3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>
        <v>2</v>
      </c>
      <c r="BM100" s="14">
        <v>1</v>
      </c>
      <c r="BN100" s="14">
        <v>1</v>
      </c>
      <c r="BO100" s="14">
        <v>1</v>
      </c>
      <c r="BP100" s="14">
        <v>1</v>
      </c>
      <c r="BQ100" s="14">
        <v>2</v>
      </c>
      <c r="BR100" s="14">
        <v>1</v>
      </c>
      <c r="BS100" s="14">
        <v>2</v>
      </c>
      <c r="BT100" s="14">
        <v>1</v>
      </c>
      <c r="BU100" s="14">
        <v>1</v>
      </c>
      <c r="BV100" s="14">
        <v>2</v>
      </c>
      <c r="BW100" s="14">
        <v>1</v>
      </c>
      <c r="BX100" s="14">
        <v>3</v>
      </c>
      <c r="BY100" s="14">
        <v>3</v>
      </c>
      <c r="BZ100" s="14">
        <v>3</v>
      </c>
      <c r="CA100" s="14">
        <v>3</v>
      </c>
      <c r="CB100" s="14">
        <v>3</v>
      </c>
      <c r="CC100" s="14">
        <v>3</v>
      </c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</row>
    <row r="101" spans="1:119" ht="12" customHeight="1" x14ac:dyDescent="0.2">
      <c r="A101" s="12" t="s">
        <v>7</v>
      </c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>
        <f t="shared" ref="BL101:CC101" si="73">+BK101+BL100</f>
        <v>2</v>
      </c>
      <c r="BM101" s="11">
        <f t="shared" si="73"/>
        <v>3</v>
      </c>
      <c r="BN101" s="11">
        <f t="shared" si="73"/>
        <v>4</v>
      </c>
      <c r="BO101" s="11">
        <f t="shared" si="73"/>
        <v>5</v>
      </c>
      <c r="BP101" s="11">
        <f t="shared" si="73"/>
        <v>6</v>
      </c>
      <c r="BQ101" s="11">
        <f t="shared" si="73"/>
        <v>8</v>
      </c>
      <c r="BR101" s="11">
        <f t="shared" si="73"/>
        <v>9</v>
      </c>
      <c r="BS101" s="11">
        <f t="shared" si="73"/>
        <v>11</v>
      </c>
      <c r="BT101" s="11">
        <f t="shared" si="73"/>
        <v>12</v>
      </c>
      <c r="BU101" s="11">
        <f t="shared" si="73"/>
        <v>13</v>
      </c>
      <c r="BV101" s="11">
        <f t="shared" si="73"/>
        <v>15</v>
      </c>
      <c r="BW101" s="11">
        <f t="shared" si="73"/>
        <v>16</v>
      </c>
      <c r="BX101" s="11">
        <f t="shared" si="73"/>
        <v>19</v>
      </c>
      <c r="BY101" s="11">
        <f t="shared" si="73"/>
        <v>22</v>
      </c>
      <c r="BZ101" s="11">
        <f t="shared" si="73"/>
        <v>25</v>
      </c>
      <c r="CA101" s="11">
        <f t="shared" si="73"/>
        <v>28</v>
      </c>
      <c r="CB101" s="11">
        <f t="shared" si="73"/>
        <v>31</v>
      </c>
      <c r="CC101" s="11">
        <f t="shared" si="73"/>
        <v>34</v>
      </c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</row>
    <row r="102" spans="1:119" ht="12" customHeight="1" x14ac:dyDescent="0.2">
      <c r="A102" s="12" t="s">
        <v>4</v>
      </c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7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7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/>
      <c r="CE102" s="57"/>
      <c r="CF102" s="57"/>
      <c r="CG102" s="57"/>
      <c r="CH102" s="57"/>
      <c r="CI102" s="57"/>
      <c r="CJ102" s="57"/>
      <c r="CK102" s="57"/>
      <c r="CL102" s="57"/>
      <c r="CM102" s="57"/>
      <c r="DO102" s="4"/>
    </row>
    <row r="103" spans="1:119" ht="12" customHeight="1" thickBot="1" x14ac:dyDescent="0.25">
      <c r="A103" s="23" t="s">
        <v>8</v>
      </c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>
        <f t="shared" ref="BL103:BW103" si="74">+BL102+BK103</f>
        <v>0</v>
      </c>
      <c r="BM103" s="24">
        <f t="shared" si="74"/>
        <v>0</v>
      </c>
      <c r="BN103" s="24">
        <f t="shared" si="74"/>
        <v>0</v>
      </c>
      <c r="BO103" s="24">
        <f t="shared" si="74"/>
        <v>0</v>
      </c>
      <c r="BP103" s="24">
        <f t="shared" si="74"/>
        <v>0</v>
      </c>
      <c r="BQ103" s="24">
        <f t="shared" si="74"/>
        <v>0</v>
      </c>
      <c r="BR103" s="24">
        <f t="shared" si="74"/>
        <v>0</v>
      </c>
      <c r="BS103" s="24">
        <f t="shared" si="74"/>
        <v>0</v>
      </c>
      <c r="BT103" s="24">
        <f t="shared" si="74"/>
        <v>0</v>
      </c>
      <c r="BU103" s="24">
        <f t="shared" si="74"/>
        <v>0</v>
      </c>
      <c r="BV103" s="24">
        <f t="shared" si="74"/>
        <v>0</v>
      </c>
      <c r="BW103" s="24">
        <f t="shared" si="74"/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DO103" s="4"/>
    </row>
    <row r="104" spans="1:119" ht="12" customHeight="1" thickTop="1" x14ac:dyDescent="0.2">
      <c r="A104" s="34" t="s">
        <v>22</v>
      </c>
      <c r="B104" s="11"/>
      <c r="C104" s="11"/>
      <c r="D104" s="11">
        <v>3</v>
      </c>
      <c r="E104" s="11">
        <v>5</v>
      </c>
      <c r="F104" s="11">
        <v>1</v>
      </c>
      <c r="G104" s="11">
        <v>3</v>
      </c>
      <c r="H104" s="11">
        <v>1</v>
      </c>
      <c r="I104" s="11">
        <v>5</v>
      </c>
      <c r="J104" s="11">
        <v>6</v>
      </c>
      <c r="K104" s="11">
        <v>7</v>
      </c>
      <c r="L104" s="11">
        <v>6</v>
      </c>
      <c r="M104" s="11">
        <v>1</v>
      </c>
      <c r="N104" s="11">
        <v>5</v>
      </c>
      <c r="O104" s="11">
        <v>7</v>
      </c>
      <c r="P104" s="11">
        <v>7</v>
      </c>
      <c r="Q104" s="11">
        <v>5</v>
      </c>
      <c r="R104" s="11">
        <v>1</v>
      </c>
      <c r="S104" s="11">
        <v>7</v>
      </c>
      <c r="T104" s="11">
        <v>11</v>
      </c>
      <c r="U104" s="11">
        <v>14</v>
      </c>
      <c r="V104" s="11">
        <v>10</v>
      </c>
      <c r="W104" s="11">
        <v>5</v>
      </c>
      <c r="X104" s="11">
        <v>2</v>
      </c>
      <c r="Y104" s="11">
        <v>4</v>
      </c>
      <c r="Z104" s="11">
        <v>7</v>
      </c>
      <c r="AA104" s="11">
        <v>10</v>
      </c>
      <c r="AB104" s="11">
        <v>7</v>
      </c>
      <c r="AC104" s="11">
        <v>0</v>
      </c>
      <c r="AD104" s="11">
        <v>0</v>
      </c>
      <c r="AE104" s="11">
        <v>7</v>
      </c>
      <c r="AF104" s="11">
        <v>14</v>
      </c>
      <c r="AG104" s="11">
        <v>15</v>
      </c>
      <c r="AH104" s="11">
        <v>6</v>
      </c>
      <c r="AI104" s="11">
        <v>4</v>
      </c>
      <c r="AJ104" s="11">
        <v>2</v>
      </c>
      <c r="AK104" s="11">
        <v>0</v>
      </c>
      <c r="AL104" s="11">
        <v>2</v>
      </c>
      <c r="AM104" s="11">
        <v>0</v>
      </c>
      <c r="AN104" s="11">
        <v>2</v>
      </c>
      <c r="AO104" s="11">
        <v>0</v>
      </c>
      <c r="AP104" s="11">
        <v>0</v>
      </c>
      <c r="AQ104" s="11">
        <v>1</v>
      </c>
      <c r="AR104" s="11">
        <v>1</v>
      </c>
      <c r="AS104" s="11">
        <v>0</v>
      </c>
      <c r="AT104" s="11">
        <v>3</v>
      </c>
      <c r="AU104" s="11">
        <v>0</v>
      </c>
      <c r="AV104" s="11">
        <v>1</v>
      </c>
      <c r="AW104" s="11">
        <v>1</v>
      </c>
      <c r="AX104" s="57">
        <v>0</v>
      </c>
      <c r="AY104" s="57">
        <v>2</v>
      </c>
      <c r="AZ104" s="57">
        <v>0</v>
      </c>
      <c r="BA104" s="57">
        <v>0</v>
      </c>
      <c r="BB104" s="57">
        <v>0</v>
      </c>
      <c r="BC104" s="57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7">
        <v>1</v>
      </c>
      <c r="BK104" s="57">
        <v>0</v>
      </c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M104" s="57"/>
    </row>
    <row r="105" spans="1:119" ht="12" customHeight="1" x14ac:dyDescent="0.2">
      <c r="A105" s="12" t="s">
        <v>6</v>
      </c>
      <c r="B105" s="11"/>
      <c r="C105" s="11"/>
      <c r="D105" s="11">
        <f t="shared" ref="D105:AQ105" si="75">+C105+D104-D108</f>
        <v>3</v>
      </c>
      <c r="E105" s="11">
        <f t="shared" si="75"/>
        <v>8</v>
      </c>
      <c r="F105" s="11">
        <f t="shared" si="75"/>
        <v>9</v>
      </c>
      <c r="G105" s="11">
        <f t="shared" si="75"/>
        <v>12</v>
      </c>
      <c r="H105" s="11">
        <f t="shared" si="75"/>
        <v>13</v>
      </c>
      <c r="I105" s="11">
        <f t="shared" si="75"/>
        <v>18</v>
      </c>
      <c r="J105" s="11">
        <f t="shared" si="75"/>
        <v>24</v>
      </c>
      <c r="K105" s="11">
        <f t="shared" si="75"/>
        <v>30</v>
      </c>
      <c r="L105" s="11">
        <f t="shared" si="75"/>
        <v>36</v>
      </c>
      <c r="M105" s="11">
        <f t="shared" si="75"/>
        <v>37</v>
      </c>
      <c r="N105" s="11">
        <f t="shared" si="75"/>
        <v>39</v>
      </c>
      <c r="O105" s="11">
        <f t="shared" si="75"/>
        <v>46</v>
      </c>
      <c r="P105" s="11">
        <f t="shared" si="75"/>
        <v>53</v>
      </c>
      <c r="Q105" s="11">
        <f t="shared" si="75"/>
        <v>58</v>
      </c>
      <c r="R105" s="11">
        <f t="shared" si="75"/>
        <v>58</v>
      </c>
      <c r="S105" s="11">
        <f t="shared" si="75"/>
        <v>62</v>
      </c>
      <c r="T105" s="11">
        <f t="shared" si="75"/>
        <v>73</v>
      </c>
      <c r="U105" s="11">
        <f t="shared" si="75"/>
        <v>87</v>
      </c>
      <c r="V105" s="11">
        <f t="shared" si="75"/>
        <v>96</v>
      </c>
      <c r="W105" s="11">
        <f t="shared" si="75"/>
        <v>101</v>
      </c>
      <c r="X105" s="11">
        <f t="shared" si="75"/>
        <v>103</v>
      </c>
      <c r="Y105" s="11">
        <f t="shared" si="75"/>
        <v>107</v>
      </c>
      <c r="Z105" s="11">
        <f t="shared" si="75"/>
        <v>113</v>
      </c>
      <c r="AA105" s="11">
        <f t="shared" si="75"/>
        <v>123</v>
      </c>
      <c r="AB105" s="11">
        <f t="shared" si="75"/>
        <v>130</v>
      </c>
      <c r="AC105" s="11">
        <f t="shared" si="75"/>
        <v>130</v>
      </c>
      <c r="AD105" s="11">
        <f t="shared" si="75"/>
        <v>130</v>
      </c>
      <c r="AE105" s="11">
        <f t="shared" si="75"/>
        <v>137</v>
      </c>
      <c r="AF105" s="11">
        <f t="shared" si="75"/>
        <v>150</v>
      </c>
      <c r="AG105" s="11">
        <f t="shared" si="75"/>
        <v>164</v>
      </c>
      <c r="AH105" s="11">
        <f t="shared" si="75"/>
        <v>170</v>
      </c>
      <c r="AI105" s="11">
        <f t="shared" si="75"/>
        <v>173</v>
      </c>
      <c r="AJ105" s="11">
        <f t="shared" si="75"/>
        <v>175</v>
      </c>
      <c r="AK105" s="11">
        <f t="shared" si="75"/>
        <v>174</v>
      </c>
      <c r="AL105" s="11">
        <f t="shared" si="75"/>
        <v>176</v>
      </c>
      <c r="AM105" s="11">
        <f t="shared" si="75"/>
        <v>175</v>
      </c>
      <c r="AN105" s="11">
        <f t="shared" si="75"/>
        <v>176</v>
      </c>
      <c r="AO105" s="11">
        <f t="shared" si="75"/>
        <v>176</v>
      </c>
      <c r="AP105" s="11">
        <f t="shared" si="75"/>
        <v>175</v>
      </c>
      <c r="AQ105" s="11">
        <f t="shared" si="75"/>
        <v>175</v>
      </c>
      <c r="AR105" s="11">
        <f>+AQ105+AR104-AR108</f>
        <v>176</v>
      </c>
      <c r="AS105" s="11">
        <f>+AR105+AS104-AS108</f>
        <v>174</v>
      </c>
      <c r="AT105" s="11">
        <f>+AS105+AT104-AT108</f>
        <v>175</v>
      </c>
      <c r="AU105" s="11">
        <f>+AT105+AU104-AU108</f>
        <v>174</v>
      </c>
      <c r="AV105" s="11">
        <f t="shared" ref="AV105:BK105" si="76">+AU105+AV104-AV108</f>
        <v>174</v>
      </c>
      <c r="AW105" s="11">
        <f t="shared" si="76"/>
        <v>175</v>
      </c>
      <c r="AX105" s="11">
        <f t="shared" si="76"/>
        <v>175</v>
      </c>
      <c r="AY105" s="11">
        <f t="shared" si="76"/>
        <v>175</v>
      </c>
      <c r="AZ105" s="11">
        <f t="shared" si="76"/>
        <v>175</v>
      </c>
      <c r="BA105" s="11">
        <f t="shared" si="76"/>
        <v>175</v>
      </c>
      <c r="BB105" s="11">
        <f t="shared" si="76"/>
        <v>175</v>
      </c>
      <c r="BC105" s="11">
        <f t="shared" si="76"/>
        <v>175</v>
      </c>
      <c r="BD105" s="11">
        <f t="shared" si="76"/>
        <v>175</v>
      </c>
      <c r="BE105" s="11">
        <f t="shared" si="76"/>
        <v>175</v>
      </c>
      <c r="BF105" s="11">
        <f t="shared" si="76"/>
        <v>175</v>
      </c>
      <c r="BG105" s="11">
        <f t="shared" si="76"/>
        <v>175</v>
      </c>
      <c r="BH105" s="11">
        <f t="shared" si="76"/>
        <v>175</v>
      </c>
      <c r="BI105" s="11">
        <f t="shared" si="76"/>
        <v>175</v>
      </c>
      <c r="BJ105" s="11">
        <f t="shared" si="76"/>
        <v>176</v>
      </c>
      <c r="BK105" s="11">
        <f t="shared" si="76"/>
        <v>176</v>
      </c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52"/>
      <c r="CG105" s="52"/>
      <c r="CH105" s="52"/>
      <c r="CI105" s="52"/>
      <c r="CJ105" s="52"/>
      <c r="CK105" s="52"/>
      <c r="CL105" s="52"/>
      <c r="CM105" s="52"/>
    </row>
    <row r="106" spans="1:119" s="15" customFormat="1" ht="12" customHeight="1" x14ac:dyDescent="0.2">
      <c r="A106" s="13" t="s">
        <v>3</v>
      </c>
      <c r="B106" s="14"/>
      <c r="C106" s="14"/>
      <c r="D106" s="14">
        <v>4</v>
      </c>
      <c r="E106" s="14">
        <v>4</v>
      </c>
      <c r="F106" s="14">
        <v>4</v>
      </c>
      <c r="G106" s="14">
        <v>4</v>
      </c>
      <c r="H106" s="14">
        <v>4</v>
      </c>
      <c r="I106" s="14">
        <v>6</v>
      </c>
      <c r="J106" s="14">
        <v>6</v>
      </c>
      <c r="K106" s="14">
        <v>6</v>
      </c>
      <c r="L106" s="14">
        <v>6</v>
      </c>
      <c r="M106" s="14">
        <v>6</v>
      </c>
      <c r="N106" s="14">
        <v>6</v>
      </c>
      <c r="O106" s="14">
        <v>6</v>
      </c>
      <c r="P106" s="14">
        <v>6</v>
      </c>
      <c r="Q106" s="14">
        <v>6</v>
      </c>
      <c r="R106" s="14">
        <v>6</v>
      </c>
      <c r="S106" s="14">
        <v>6</v>
      </c>
      <c r="T106" s="14">
        <v>6</v>
      </c>
      <c r="U106" s="14">
        <v>6</v>
      </c>
      <c r="V106" s="14">
        <v>6</v>
      </c>
      <c r="W106" s="14">
        <v>6</v>
      </c>
      <c r="X106" s="14">
        <v>6</v>
      </c>
      <c r="Y106" s="14">
        <v>6</v>
      </c>
      <c r="Z106" s="14">
        <v>6</v>
      </c>
      <c r="AA106" s="14">
        <v>6</v>
      </c>
      <c r="AB106" s="14">
        <v>6</v>
      </c>
      <c r="AC106" s="14">
        <v>6</v>
      </c>
      <c r="AD106" s="14">
        <v>6</v>
      </c>
      <c r="AE106" s="14">
        <v>6</v>
      </c>
      <c r="AF106" s="14">
        <v>6</v>
      </c>
      <c r="AG106" s="14">
        <v>6</v>
      </c>
      <c r="AH106" s="14">
        <v>4</v>
      </c>
      <c r="AI106" s="14">
        <v>2</v>
      </c>
      <c r="AJ106" s="14">
        <v>0</v>
      </c>
      <c r="AK106" s="14">
        <v>0</v>
      </c>
      <c r="AL106" s="14">
        <v>0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</row>
    <row r="107" spans="1:119" ht="12" customHeight="1" x14ac:dyDescent="0.2">
      <c r="A107" s="12" t="s">
        <v>7</v>
      </c>
      <c r="B107" s="11"/>
      <c r="C107" s="11"/>
      <c r="D107" s="11">
        <f>+D106</f>
        <v>4</v>
      </c>
      <c r="E107" s="11">
        <f>+D107+E106</f>
        <v>8</v>
      </c>
      <c r="F107" s="11">
        <f t="shared" ref="F107:BK107" si="77">+E107+F106</f>
        <v>12</v>
      </c>
      <c r="G107" s="11">
        <f t="shared" si="77"/>
        <v>16</v>
      </c>
      <c r="H107" s="11">
        <f t="shared" si="77"/>
        <v>20</v>
      </c>
      <c r="I107" s="11">
        <f t="shared" si="77"/>
        <v>26</v>
      </c>
      <c r="J107" s="11">
        <f t="shared" si="77"/>
        <v>32</v>
      </c>
      <c r="K107" s="11">
        <f t="shared" si="77"/>
        <v>38</v>
      </c>
      <c r="L107" s="11">
        <f t="shared" si="77"/>
        <v>44</v>
      </c>
      <c r="M107" s="11">
        <f t="shared" si="77"/>
        <v>50</v>
      </c>
      <c r="N107" s="11">
        <f t="shared" si="77"/>
        <v>56</v>
      </c>
      <c r="O107" s="11">
        <f t="shared" si="77"/>
        <v>62</v>
      </c>
      <c r="P107" s="11">
        <f t="shared" si="77"/>
        <v>68</v>
      </c>
      <c r="Q107" s="11">
        <f t="shared" si="77"/>
        <v>74</v>
      </c>
      <c r="R107" s="11">
        <f t="shared" si="77"/>
        <v>80</v>
      </c>
      <c r="S107" s="11">
        <f t="shared" si="77"/>
        <v>86</v>
      </c>
      <c r="T107" s="11">
        <f t="shared" si="77"/>
        <v>92</v>
      </c>
      <c r="U107" s="11">
        <f t="shared" si="77"/>
        <v>98</v>
      </c>
      <c r="V107" s="11">
        <f t="shared" si="77"/>
        <v>104</v>
      </c>
      <c r="W107" s="11">
        <f t="shared" si="77"/>
        <v>110</v>
      </c>
      <c r="X107" s="11">
        <f t="shared" si="77"/>
        <v>116</v>
      </c>
      <c r="Y107" s="11">
        <f t="shared" si="77"/>
        <v>122</v>
      </c>
      <c r="Z107" s="11">
        <f t="shared" si="77"/>
        <v>128</v>
      </c>
      <c r="AA107" s="11">
        <f t="shared" si="77"/>
        <v>134</v>
      </c>
      <c r="AB107" s="11">
        <f t="shared" si="77"/>
        <v>140</v>
      </c>
      <c r="AC107" s="11">
        <f t="shared" si="77"/>
        <v>146</v>
      </c>
      <c r="AD107" s="11">
        <f t="shared" si="77"/>
        <v>152</v>
      </c>
      <c r="AE107" s="11">
        <f t="shared" si="77"/>
        <v>158</v>
      </c>
      <c r="AF107" s="11">
        <f t="shared" si="77"/>
        <v>164</v>
      </c>
      <c r="AG107" s="11">
        <f t="shared" si="77"/>
        <v>170</v>
      </c>
      <c r="AH107" s="11">
        <f t="shared" si="77"/>
        <v>174</v>
      </c>
      <c r="AI107" s="11">
        <f t="shared" si="77"/>
        <v>176</v>
      </c>
      <c r="AJ107" s="11">
        <f t="shared" si="77"/>
        <v>176</v>
      </c>
      <c r="AK107" s="11">
        <f t="shared" si="77"/>
        <v>176</v>
      </c>
      <c r="AL107" s="11">
        <f t="shared" si="77"/>
        <v>176</v>
      </c>
      <c r="AM107" s="11">
        <f t="shared" si="77"/>
        <v>176</v>
      </c>
      <c r="AN107" s="11">
        <f t="shared" si="77"/>
        <v>176</v>
      </c>
      <c r="AO107" s="11">
        <f t="shared" si="77"/>
        <v>176</v>
      </c>
      <c r="AP107" s="11">
        <f t="shared" si="77"/>
        <v>176</v>
      </c>
      <c r="AQ107" s="11">
        <f t="shared" si="77"/>
        <v>176</v>
      </c>
      <c r="AR107" s="11">
        <f t="shared" si="77"/>
        <v>176</v>
      </c>
      <c r="AS107" s="11">
        <f t="shared" si="77"/>
        <v>176</v>
      </c>
      <c r="AT107" s="11">
        <f t="shared" si="77"/>
        <v>176</v>
      </c>
      <c r="AU107" s="11">
        <f t="shared" si="77"/>
        <v>176</v>
      </c>
      <c r="AV107" s="11">
        <f t="shared" si="77"/>
        <v>176</v>
      </c>
      <c r="AW107" s="11">
        <f t="shared" si="77"/>
        <v>176</v>
      </c>
      <c r="AX107" s="11">
        <f t="shared" si="77"/>
        <v>176</v>
      </c>
      <c r="AY107" s="11">
        <f t="shared" si="77"/>
        <v>176</v>
      </c>
      <c r="AZ107" s="11">
        <f t="shared" si="77"/>
        <v>176</v>
      </c>
      <c r="BA107" s="11">
        <f t="shared" si="77"/>
        <v>176</v>
      </c>
      <c r="BB107" s="11">
        <f t="shared" si="77"/>
        <v>176</v>
      </c>
      <c r="BC107" s="11">
        <f t="shared" si="77"/>
        <v>176</v>
      </c>
      <c r="BD107" s="11">
        <f t="shared" si="77"/>
        <v>176</v>
      </c>
      <c r="BE107" s="11">
        <f t="shared" si="77"/>
        <v>176</v>
      </c>
      <c r="BF107" s="11">
        <f t="shared" si="77"/>
        <v>176</v>
      </c>
      <c r="BG107" s="11">
        <f t="shared" si="77"/>
        <v>176</v>
      </c>
      <c r="BH107" s="11">
        <f t="shared" si="77"/>
        <v>176</v>
      </c>
      <c r="BI107" s="11">
        <f t="shared" si="77"/>
        <v>176</v>
      </c>
      <c r="BJ107" s="11">
        <f t="shared" si="77"/>
        <v>176</v>
      </c>
      <c r="BK107" s="11">
        <f t="shared" si="77"/>
        <v>176</v>
      </c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</row>
    <row r="108" spans="1:119" ht="12" customHeight="1" x14ac:dyDescent="0.2">
      <c r="A108" s="12" t="s">
        <v>4</v>
      </c>
      <c r="B108" s="11"/>
      <c r="C108" s="11"/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1</v>
      </c>
      <c r="L108" s="11">
        <v>0</v>
      </c>
      <c r="M108" s="11">
        <v>0</v>
      </c>
      <c r="N108" s="11">
        <v>3</v>
      </c>
      <c r="O108" s="11">
        <v>0</v>
      </c>
      <c r="P108" s="11">
        <v>0</v>
      </c>
      <c r="Q108" s="11">
        <v>0</v>
      </c>
      <c r="R108" s="11">
        <v>1</v>
      </c>
      <c r="S108" s="11">
        <v>3</v>
      </c>
      <c r="T108" s="11">
        <v>0</v>
      </c>
      <c r="U108" s="11">
        <v>0</v>
      </c>
      <c r="V108" s="11">
        <v>1</v>
      </c>
      <c r="W108" s="11">
        <v>0</v>
      </c>
      <c r="X108" s="11">
        <v>0</v>
      </c>
      <c r="Y108" s="11">
        <v>0</v>
      </c>
      <c r="Z108" s="11">
        <v>1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1</v>
      </c>
      <c r="AG108" s="11">
        <v>1</v>
      </c>
      <c r="AH108" s="11">
        <v>0</v>
      </c>
      <c r="AI108" s="11">
        <v>1</v>
      </c>
      <c r="AJ108" s="11">
        <v>0</v>
      </c>
      <c r="AK108" s="11">
        <v>1</v>
      </c>
      <c r="AL108" s="11">
        <v>0</v>
      </c>
      <c r="AM108" s="11">
        <v>1</v>
      </c>
      <c r="AN108" s="11">
        <v>1</v>
      </c>
      <c r="AO108" s="11">
        <v>0</v>
      </c>
      <c r="AP108" s="11">
        <v>1</v>
      </c>
      <c r="AQ108" s="11">
        <v>1</v>
      </c>
      <c r="AR108" s="11">
        <v>0</v>
      </c>
      <c r="AS108" s="11">
        <v>2</v>
      </c>
      <c r="AT108" s="11">
        <v>2</v>
      </c>
      <c r="AU108" s="11">
        <v>1</v>
      </c>
      <c r="AV108" s="11">
        <v>1</v>
      </c>
      <c r="AW108" s="11">
        <v>0</v>
      </c>
      <c r="AX108" s="57">
        <v>0</v>
      </c>
      <c r="AY108" s="57">
        <v>2</v>
      </c>
      <c r="AZ108" s="57">
        <v>0</v>
      </c>
      <c r="BA108" s="57">
        <v>0</v>
      </c>
      <c r="BB108" s="57">
        <v>0</v>
      </c>
      <c r="BC108" s="57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7">
        <v>0</v>
      </c>
      <c r="BK108" s="57">
        <v>0</v>
      </c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M108" s="57"/>
      <c r="DO108" s="4"/>
    </row>
    <row r="109" spans="1:119" ht="12" customHeight="1" thickBot="1" x14ac:dyDescent="0.25">
      <c r="A109" s="23" t="s">
        <v>8</v>
      </c>
      <c r="B109" s="24"/>
      <c r="C109" s="24"/>
      <c r="D109" s="24">
        <f>+D108+C109</f>
        <v>0</v>
      </c>
      <c r="E109" s="24">
        <f t="shared" ref="E109:BK109" si="78">+E108+D109</f>
        <v>0</v>
      </c>
      <c r="F109" s="24">
        <f t="shared" si="78"/>
        <v>0</v>
      </c>
      <c r="G109" s="24">
        <f t="shared" si="78"/>
        <v>0</v>
      </c>
      <c r="H109" s="24">
        <f t="shared" si="78"/>
        <v>0</v>
      </c>
      <c r="I109" s="24">
        <f t="shared" si="78"/>
        <v>0</v>
      </c>
      <c r="J109" s="24">
        <f t="shared" si="78"/>
        <v>0</v>
      </c>
      <c r="K109" s="24">
        <f t="shared" si="78"/>
        <v>1</v>
      </c>
      <c r="L109" s="24">
        <f t="shared" si="78"/>
        <v>1</v>
      </c>
      <c r="M109" s="24">
        <f t="shared" si="78"/>
        <v>1</v>
      </c>
      <c r="N109" s="24">
        <f t="shared" si="78"/>
        <v>4</v>
      </c>
      <c r="O109" s="24">
        <f t="shared" si="78"/>
        <v>4</v>
      </c>
      <c r="P109" s="24">
        <f t="shared" si="78"/>
        <v>4</v>
      </c>
      <c r="Q109" s="24">
        <f t="shared" si="78"/>
        <v>4</v>
      </c>
      <c r="R109" s="24">
        <f t="shared" si="78"/>
        <v>5</v>
      </c>
      <c r="S109" s="24">
        <f t="shared" si="78"/>
        <v>8</v>
      </c>
      <c r="T109" s="24">
        <f t="shared" si="78"/>
        <v>8</v>
      </c>
      <c r="U109" s="24">
        <f t="shared" si="78"/>
        <v>8</v>
      </c>
      <c r="V109" s="24">
        <f t="shared" si="78"/>
        <v>9</v>
      </c>
      <c r="W109" s="24">
        <f t="shared" si="78"/>
        <v>9</v>
      </c>
      <c r="X109" s="24">
        <f t="shared" si="78"/>
        <v>9</v>
      </c>
      <c r="Y109" s="24">
        <f t="shared" si="78"/>
        <v>9</v>
      </c>
      <c r="Z109" s="24">
        <f t="shared" si="78"/>
        <v>10</v>
      </c>
      <c r="AA109" s="24">
        <f t="shared" si="78"/>
        <v>10</v>
      </c>
      <c r="AB109" s="24">
        <f t="shared" si="78"/>
        <v>10</v>
      </c>
      <c r="AC109" s="24">
        <f t="shared" si="78"/>
        <v>10</v>
      </c>
      <c r="AD109" s="24">
        <f t="shared" si="78"/>
        <v>10</v>
      </c>
      <c r="AE109" s="24">
        <f t="shared" si="78"/>
        <v>10</v>
      </c>
      <c r="AF109" s="24">
        <f t="shared" si="78"/>
        <v>11</v>
      </c>
      <c r="AG109" s="24">
        <f t="shared" si="78"/>
        <v>12</v>
      </c>
      <c r="AH109" s="24">
        <f t="shared" si="78"/>
        <v>12</v>
      </c>
      <c r="AI109" s="24">
        <f t="shared" si="78"/>
        <v>13</v>
      </c>
      <c r="AJ109" s="24">
        <f t="shared" si="78"/>
        <v>13</v>
      </c>
      <c r="AK109" s="24">
        <f t="shared" si="78"/>
        <v>14</v>
      </c>
      <c r="AL109" s="24">
        <f t="shared" si="78"/>
        <v>14</v>
      </c>
      <c r="AM109" s="24">
        <f t="shared" si="78"/>
        <v>15</v>
      </c>
      <c r="AN109" s="24">
        <f t="shared" si="78"/>
        <v>16</v>
      </c>
      <c r="AO109" s="24">
        <f t="shared" si="78"/>
        <v>16</v>
      </c>
      <c r="AP109" s="24">
        <f t="shared" si="78"/>
        <v>17</v>
      </c>
      <c r="AQ109" s="24">
        <f t="shared" si="78"/>
        <v>18</v>
      </c>
      <c r="AR109" s="24">
        <f t="shared" si="78"/>
        <v>18</v>
      </c>
      <c r="AS109" s="24">
        <f t="shared" si="78"/>
        <v>20</v>
      </c>
      <c r="AT109" s="24">
        <f t="shared" si="78"/>
        <v>22</v>
      </c>
      <c r="AU109" s="24">
        <f t="shared" si="78"/>
        <v>23</v>
      </c>
      <c r="AV109" s="24">
        <f t="shared" si="78"/>
        <v>24</v>
      </c>
      <c r="AW109" s="24">
        <f t="shared" si="78"/>
        <v>24</v>
      </c>
      <c r="AX109" s="24">
        <f t="shared" si="78"/>
        <v>24</v>
      </c>
      <c r="AY109" s="24">
        <f t="shared" si="78"/>
        <v>26</v>
      </c>
      <c r="AZ109" s="24">
        <f t="shared" si="78"/>
        <v>26</v>
      </c>
      <c r="BA109" s="24">
        <f t="shared" si="78"/>
        <v>26</v>
      </c>
      <c r="BB109" s="24">
        <f t="shared" si="78"/>
        <v>26</v>
      </c>
      <c r="BC109" s="24">
        <f t="shared" si="78"/>
        <v>26</v>
      </c>
      <c r="BD109" s="24">
        <f t="shared" si="78"/>
        <v>26</v>
      </c>
      <c r="BE109" s="24">
        <f t="shared" si="78"/>
        <v>26</v>
      </c>
      <c r="BF109" s="24">
        <f t="shared" si="78"/>
        <v>26</v>
      </c>
      <c r="BG109" s="24">
        <f t="shared" si="78"/>
        <v>26</v>
      </c>
      <c r="BH109" s="24">
        <f t="shared" si="78"/>
        <v>26</v>
      </c>
      <c r="BI109" s="24">
        <f t="shared" si="78"/>
        <v>26</v>
      </c>
      <c r="BJ109" s="24">
        <f t="shared" si="78"/>
        <v>26</v>
      </c>
      <c r="BK109" s="24">
        <f t="shared" si="78"/>
        <v>26</v>
      </c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DO109" s="4"/>
    </row>
    <row r="110" spans="1:119" ht="12" customHeight="1" thickTop="1" x14ac:dyDescent="0.2">
      <c r="A110" s="34" t="s">
        <v>23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>
        <v>16</v>
      </c>
      <c r="AJ110" s="11">
        <v>18</v>
      </c>
      <c r="AK110" s="11">
        <v>12</v>
      </c>
      <c r="AL110" s="11">
        <v>11</v>
      </c>
      <c r="AM110" s="11">
        <v>16</v>
      </c>
      <c r="AN110" s="11">
        <v>13</v>
      </c>
      <c r="AO110" s="11">
        <v>15</v>
      </c>
      <c r="AP110" s="11">
        <v>9</v>
      </c>
      <c r="AQ110" s="11">
        <v>10</v>
      </c>
      <c r="AR110" s="11">
        <v>3</v>
      </c>
      <c r="AS110" s="11">
        <v>9</v>
      </c>
      <c r="AT110" s="11">
        <v>10</v>
      </c>
      <c r="AU110" s="11">
        <v>4</v>
      </c>
      <c r="AV110" s="11">
        <v>3</v>
      </c>
      <c r="AW110" s="11">
        <v>3</v>
      </c>
      <c r="AX110" s="57">
        <v>6</v>
      </c>
      <c r="AY110" s="57">
        <v>9</v>
      </c>
      <c r="AZ110" s="57">
        <v>1</v>
      </c>
      <c r="BA110" s="57">
        <v>7</v>
      </c>
      <c r="BB110" s="57">
        <v>2</v>
      </c>
      <c r="BC110" s="57">
        <v>3</v>
      </c>
      <c r="BD110" s="57">
        <v>5</v>
      </c>
      <c r="BE110" s="57">
        <v>3</v>
      </c>
      <c r="BF110" s="57">
        <v>3</v>
      </c>
      <c r="BG110" s="57">
        <v>3</v>
      </c>
      <c r="BH110" s="57">
        <v>2</v>
      </c>
      <c r="BI110" s="57">
        <v>3</v>
      </c>
      <c r="BJ110" s="57">
        <v>1</v>
      </c>
      <c r="BK110" s="57">
        <v>0</v>
      </c>
      <c r="BL110" s="57">
        <v>0</v>
      </c>
      <c r="BM110" s="57">
        <v>1</v>
      </c>
      <c r="BN110" s="57">
        <v>0</v>
      </c>
      <c r="BO110" s="57">
        <v>0</v>
      </c>
      <c r="BP110" s="57">
        <v>3</v>
      </c>
      <c r="BQ110" s="57">
        <v>0</v>
      </c>
      <c r="BR110" s="57">
        <v>0</v>
      </c>
      <c r="BS110" s="57">
        <v>0</v>
      </c>
      <c r="BT110" s="57">
        <v>0</v>
      </c>
      <c r="BU110" s="57">
        <v>1</v>
      </c>
      <c r="BV110" s="57">
        <v>2</v>
      </c>
      <c r="BW110" s="57">
        <v>3</v>
      </c>
      <c r="BX110" s="57">
        <v>7</v>
      </c>
      <c r="BY110" s="57">
        <v>0</v>
      </c>
      <c r="BZ110" s="57">
        <v>2</v>
      </c>
      <c r="CA110" s="57">
        <v>2</v>
      </c>
      <c r="CB110" s="57">
        <v>5</v>
      </c>
      <c r="CC110" s="57">
        <v>4</v>
      </c>
      <c r="CD110" s="57">
        <v>2</v>
      </c>
      <c r="CE110" s="57">
        <v>2</v>
      </c>
      <c r="CF110" s="57">
        <v>1</v>
      </c>
      <c r="CG110" s="57">
        <v>0</v>
      </c>
      <c r="CH110" s="57">
        <v>0</v>
      </c>
      <c r="CI110" s="57">
        <v>0</v>
      </c>
      <c r="CJ110" s="57">
        <v>2</v>
      </c>
      <c r="CK110" s="57">
        <v>0</v>
      </c>
      <c r="CL110" s="57">
        <v>0</v>
      </c>
      <c r="CM110" s="57">
        <v>0</v>
      </c>
    </row>
    <row r="111" spans="1:119" ht="12" customHeight="1" x14ac:dyDescent="0.2">
      <c r="A111" s="12" t="s">
        <v>6</v>
      </c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>
        <f t="shared" ref="AI111:AQ111" si="79">+AH111+AI110-AI114</f>
        <v>16</v>
      </c>
      <c r="AJ111" s="11">
        <f t="shared" si="79"/>
        <v>34</v>
      </c>
      <c r="AK111" s="11">
        <f t="shared" si="79"/>
        <v>46</v>
      </c>
      <c r="AL111" s="11">
        <f t="shared" si="79"/>
        <v>57</v>
      </c>
      <c r="AM111" s="11">
        <f t="shared" si="79"/>
        <v>73</v>
      </c>
      <c r="AN111" s="11">
        <f t="shared" si="79"/>
        <v>85</v>
      </c>
      <c r="AO111" s="11">
        <f t="shared" si="79"/>
        <v>99</v>
      </c>
      <c r="AP111" s="11">
        <f t="shared" si="79"/>
        <v>108</v>
      </c>
      <c r="AQ111" s="11">
        <f t="shared" si="79"/>
        <v>118</v>
      </c>
      <c r="AR111" s="11">
        <f>+AQ111+AR110-AR114</f>
        <v>121</v>
      </c>
      <c r="AS111" s="11">
        <f>+AR111+AS110-AS114</f>
        <v>128</v>
      </c>
      <c r="AT111" s="11">
        <f>+AS111+AT110-AT114</f>
        <v>136</v>
      </c>
      <c r="AU111" s="11">
        <f>+AT111+AU110-AU114</f>
        <v>139</v>
      </c>
      <c r="AV111" s="11">
        <f t="shared" ref="AV111:CM111" si="80">+AU111+AV110-AV114</f>
        <v>140</v>
      </c>
      <c r="AW111" s="11">
        <f t="shared" si="80"/>
        <v>141</v>
      </c>
      <c r="AX111" s="11">
        <f t="shared" si="80"/>
        <v>145</v>
      </c>
      <c r="AY111" s="11">
        <f t="shared" si="80"/>
        <v>153</v>
      </c>
      <c r="AZ111" s="11">
        <f>+AY111+AZ110-AZ114</f>
        <v>154</v>
      </c>
      <c r="BA111" s="11">
        <f t="shared" si="80"/>
        <v>159</v>
      </c>
      <c r="BB111" s="11">
        <f t="shared" si="80"/>
        <v>160</v>
      </c>
      <c r="BC111" s="11">
        <f>+BB111+BC110-BC114</f>
        <v>161</v>
      </c>
      <c r="BD111" s="11">
        <f t="shared" si="80"/>
        <v>163</v>
      </c>
      <c r="BE111" s="11">
        <f t="shared" si="80"/>
        <v>164</v>
      </c>
      <c r="BF111" s="11">
        <f t="shared" si="80"/>
        <v>162</v>
      </c>
      <c r="BG111" s="11">
        <f t="shared" si="80"/>
        <v>163</v>
      </c>
      <c r="BH111" s="11">
        <f t="shared" si="80"/>
        <v>164</v>
      </c>
      <c r="BI111" s="11">
        <f t="shared" si="80"/>
        <v>166</v>
      </c>
      <c r="BJ111" s="11">
        <f t="shared" si="80"/>
        <v>167</v>
      </c>
      <c r="BK111" s="11">
        <f t="shared" si="80"/>
        <v>166</v>
      </c>
      <c r="BL111" s="11">
        <f t="shared" si="80"/>
        <v>164</v>
      </c>
      <c r="BM111" s="11">
        <f t="shared" si="80"/>
        <v>161</v>
      </c>
      <c r="BN111" s="11">
        <f t="shared" si="80"/>
        <v>157</v>
      </c>
      <c r="BO111" s="11">
        <f t="shared" si="80"/>
        <v>154</v>
      </c>
      <c r="BP111" s="11">
        <f t="shared" si="80"/>
        <v>157</v>
      </c>
      <c r="BQ111" s="11">
        <f t="shared" si="80"/>
        <v>157</v>
      </c>
      <c r="BR111" s="11">
        <f t="shared" si="80"/>
        <v>154</v>
      </c>
      <c r="BS111" s="11">
        <f t="shared" si="80"/>
        <v>154</v>
      </c>
      <c r="BT111" s="11">
        <f t="shared" si="80"/>
        <v>153</v>
      </c>
      <c r="BU111" s="11">
        <f t="shared" si="80"/>
        <v>154</v>
      </c>
      <c r="BV111" s="11">
        <f t="shared" si="80"/>
        <v>156</v>
      </c>
      <c r="BW111" s="11">
        <f t="shared" si="80"/>
        <v>157</v>
      </c>
      <c r="BX111" s="11">
        <f t="shared" si="80"/>
        <v>161</v>
      </c>
      <c r="BY111" s="11">
        <f t="shared" si="80"/>
        <v>160</v>
      </c>
      <c r="BZ111" s="11">
        <f t="shared" si="80"/>
        <v>161</v>
      </c>
      <c r="CA111" s="11">
        <f t="shared" si="80"/>
        <v>163</v>
      </c>
      <c r="CB111" s="11">
        <f t="shared" si="80"/>
        <v>166</v>
      </c>
      <c r="CC111" s="11">
        <f t="shared" si="80"/>
        <v>170</v>
      </c>
      <c r="CD111" s="11">
        <f t="shared" si="80"/>
        <v>172</v>
      </c>
      <c r="CE111" s="11">
        <f t="shared" si="80"/>
        <v>173</v>
      </c>
      <c r="CF111" s="11">
        <f t="shared" si="80"/>
        <v>174</v>
      </c>
      <c r="CG111" s="11">
        <f t="shared" si="80"/>
        <v>173</v>
      </c>
      <c r="CH111" s="11">
        <f t="shared" si="80"/>
        <v>173</v>
      </c>
      <c r="CI111" s="11">
        <f t="shared" si="80"/>
        <v>173</v>
      </c>
      <c r="CJ111" s="11">
        <f t="shared" si="80"/>
        <v>175</v>
      </c>
      <c r="CK111" s="11">
        <f t="shared" si="80"/>
        <v>175</v>
      </c>
      <c r="CL111" s="11">
        <f t="shared" si="80"/>
        <v>175</v>
      </c>
      <c r="CM111" s="11">
        <f t="shared" si="80"/>
        <v>175</v>
      </c>
    </row>
    <row r="112" spans="1:119" s="15" customFormat="1" ht="12" customHeight="1" x14ac:dyDescent="0.2">
      <c r="A112" s="13" t="s">
        <v>3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>
        <v>6</v>
      </c>
      <c r="AJ112" s="14">
        <v>6</v>
      </c>
      <c r="AK112" s="14">
        <v>6</v>
      </c>
      <c r="AL112" s="14">
        <v>7</v>
      </c>
      <c r="AM112" s="14">
        <v>7</v>
      </c>
      <c r="AN112" s="14">
        <v>7</v>
      </c>
      <c r="AO112" s="14">
        <v>7</v>
      </c>
      <c r="AP112" s="14">
        <v>7</v>
      </c>
      <c r="AQ112" s="14">
        <v>7</v>
      </c>
      <c r="AR112" s="14">
        <v>7</v>
      </c>
      <c r="AS112" s="14">
        <v>7</v>
      </c>
      <c r="AT112" s="14">
        <v>7</v>
      </c>
      <c r="AU112" s="14">
        <v>7</v>
      </c>
      <c r="AV112" s="14">
        <v>7</v>
      </c>
      <c r="AW112" s="14">
        <v>7</v>
      </c>
      <c r="AX112" s="14">
        <v>7</v>
      </c>
      <c r="AY112" s="14">
        <v>6</v>
      </c>
      <c r="AZ112" s="14">
        <v>6</v>
      </c>
      <c r="BA112" s="14">
        <v>6</v>
      </c>
      <c r="BB112" s="14">
        <v>6</v>
      </c>
      <c r="BC112" s="14">
        <v>5</v>
      </c>
      <c r="BD112" s="14">
        <v>5</v>
      </c>
      <c r="BE112" s="14">
        <v>5</v>
      </c>
      <c r="BF112" s="14">
        <v>5</v>
      </c>
      <c r="BG112" s="14">
        <v>1</v>
      </c>
      <c r="BH112" s="14">
        <v>1</v>
      </c>
      <c r="BI112" s="14">
        <v>1</v>
      </c>
      <c r="BJ112" s="14">
        <v>1</v>
      </c>
      <c r="BK112" s="14">
        <v>1</v>
      </c>
      <c r="BL112" s="14">
        <v>1</v>
      </c>
      <c r="BM112" s="14">
        <v>1</v>
      </c>
      <c r="BN112" s="14">
        <v>0</v>
      </c>
      <c r="BO112" s="14">
        <v>0</v>
      </c>
      <c r="BP112" s="14">
        <v>1</v>
      </c>
      <c r="BQ112" s="14">
        <v>1</v>
      </c>
      <c r="BR112" s="14">
        <v>2</v>
      </c>
      <c r="BS112" s="14">
        <v>2</v>
      </c>
      <c r="BT112" s="14">
        <v>1</v>
      </c>
      <c r="BU112" s="14">
        <v>1</v>
      </c>
      <c r="BV112" s="14">
        <v>1</v>
      </c>
      <c r="BW112" s="14">
        <v>1</v>
      </c>
      <c r="BX112" s="14">
        <v>1</v>
      </c>
      <c r="BY112" s="14">
        <v>1</v>
      </c>
      <c r="BZ112" s="14">
        <v>1</v>
      </c>
      <c r="CA112" s="14">
        <v>1</v>
      </c>
      <c r="CB112" s="14">
        <v>1</v>
      </c>
      <c r="CC112" s="14">
        <v>1</v>
      </c>
      <c r="CD112" s="14">
        <v>1</v>
      </c>
      <c r="CE112" s="14">
        <v>1</v>
      </c>
      <c r="CF112" s="14">
        <v>1</v>
      </c>
      <c r="CG112" s="14">
        <v>1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</row>
    <row r="113" spans="1:119" ht="12" customHeight="1" x14ac:dyDescent="0.2">
      <c r="A113" s="12" t="s">
        <v>7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>
        <f t="shared" ref="AI113:CM113" si="81">+AH113+AI112</f>
        <v>6</v>
      </c>
      <c r="AJ113" s="11">
        <f t="shared" si="81"/>
        <v>12</v>
      </c>
      <c r="AK113" s="11">
        <f t="shared" si="81"/>
        <v>18</v>
      </c>
      <c r="AL113" s="11">
        <f t="shared" si="81"/>
        <v>25</v>
      </c>
      <c r="AM113" s="11">
        <f t="shared" si="81"/>
        <v>32</v>
      </c>
      <c r="AN113" s="11">
        <f t="shared" si="81"/>
        <v>39</v>
      </c>
      <c r="AO113" s="11">
        <f t="shared" si="81"/>
        <v>46</v>
      </c>
      <c r="AP113" s="11">
        <f t="shared" si="81"/>
        <v>53</v>
      </c>
      <c r="AQ113" s="11">
        <f t="shared" si="81"/>
        <v>60</v>
      </c>
      <c r="AR113" s="11">
        <f t="shared" si="81"/>
        <v>67</v>
      </c>
      <c r="AS113" s="11">
        <f t="shared" si="81"/>
        <v>74</v>
      </c>
      <c r="AT113" s="11">
        <f t="shared" si="81"/>
        <v>81</v>
      </c>
      <c r="AU113" s="11">
        <f t="shared" si="81"/>
        <v>88</v>
      </c>
      <c r="AV113" s="11">
        <f t="shared" si="81"/>
        <v>95</v>
      </c>
      <c r="AW113" s="11">
        <f t="shared" si="81"/>
        <v>102</v>
      </c>
      <c r="AX113" s="11">
        <f t="shared" si="81"/>
        <v>109</v>
      </c>
      <c r="AY113" s="11">
        <f t="shared" si="81"/>
        <v>115</v>
      </c>
      <c r="AZ113" s="11">
        <f t="shared" si="81"/>
        <v>121</v>
      </c>
      <c r="BA113" s="11">
        <f t="shared" si="81"/>
        <v>127</v>
      </c>
      <c r="BB113" s="11">
        <f t="shared" si="81"/>
        <v>133</v>
      </c>
      <c r="BC113" s="11">
        <f t="shared" si="81"/>
        <v>138</v>
      </c>
      <c r="BD113" s="11">
        <f t="shared" si="81"/>
        <v>143</v>
      </c>
      <c r="BE113" s="11">
        <f t="shared" si="81"/>
        <v>148</v>
      </c>
      <c r="BF113" s="11">
        <f t="shared" si="81"/>
        <v>153</v>
      </c>
      <c r="BG113" s="11">
        <f t="shared" si="81"/>
        <v>154</v>
      </c>
      <c r="BH113" s="11">
        <f t="shared" si="81"/>
        <v>155</v>
      </c>
      <c r="BI113" s="11">
        <f t="shared" si="81"/>
        <v>156</v>
      </c>
      <c r="BJ113" s="11">
        <f t="shared" si="81"/>
        <v>157</v>
      </c>
      <c r="BK113" s="11">
        <f t="shared" si="81"/>
        <v>158</v>
      </c>
      <c r="BL113" s="11">
        <f t="shared" si="81"/>
        <v>159</v>
      </c>
      <c r="BM113" s="11">
        <f t="shared" si="81"/>
        <v>160</v>
      </c>
      <c r="BN113" s="11">
        <f t="shared" si="81"/>
        <v>160</v>
      </c>
      <c r="BO113" s="11">
        <f t="shared" si="81"/>
        <v>160</v>
      </c>
      <c r="BP113" s="11">
        <f t="shared" si="81"/>
        <v>161</v>
      </c>
      <c r="BQ113" s="11">
        <f t="shared" si="81"/>
        <v>162</v>
      </c>
      <c r="BR113" s="11">
        <f t="shared" si="81"/>
        <v>164</v>
      </c>
      <c r="BS113" s="11">
        <f t="shared" si="81"/>
        <v>166</v>
      </c>
      <c r="BT113" s="11">
        <f t="shared" si="81"/>
        <v>167</v>
      </c>
      <c r="BU113" s="11">
        <f t="shared" si="81"/>
        <v>168</v>
      </c>
      <c r="BV113" s="11">
        <f t="shared" si="81"/>
        <v>169</v>
      </c>
      <c r="BW113" s="11">
        <f t="shared" si="81"/>
        <v>170</v>
      </c>
      <c r="BX113" s="11">
        <f t="shared" si="81"/>
        <v>171</v>
      </c>
      <c r="BY113" s="11">
        <f t="shared" si="81"/>
        <v>172</v>
      </c>
      <c r="BZ113" s="11">
        <f t="shared" si="81"/>
        <v>173</v>
      </c>
      <c r="CA113" s="11">
        <f t="shared" si="81"/>
        <v>174</v>
      </c>
      <c r="CB113" s="11">
        <f t="shared" si="81"/>
        <v>175</v>
      </c>
      <c r="CC113" s="11">
        <f t="shared" si="81"/>
        <v>176</v>
      </c>
      <c r="CD113" s="11">
        <f t="shared" si="81"/>
        <v>177</v>
      </c>
      <c r="CE113" s="11">
        <f t="shared" si="81"/>
        <v>178</v>
      </c>
      <c r="CF113" s="11">
        <f t="shared" si="81"/>
        <v>179</v>
      </c>
      <c r="CG113" s="11">
        <f t="shared" si="81"/>
        <v>180</v>
      </c>
      <c r="CH113" s="11">
        <f t="shared" si="81"/>
        <v>180</v>
      </c>
      <c r="CI113" s="11">
        <f t="shared" si="81"/>
        <v>180</v>
      </c>
      <c r="CJ113" s="11">
        <f t="shared" si="81"/>
        <v>180</v>
      </c>
      <c r="CK113" s="11">
        <f t="shared" si="81"/>
        <v>180</v>
      </c>
      <c r="CL113" s="11">
        <f t="shared" si="81"/>
        <v>180</v>
      </c>
      <c r="CM113" s="11">
        <f t="shared" si="81"/>
        <v>180</v>
      </c>
    </row>
    <row r="114" spans="1:119" ht="12" customHeight="1" x14ac:dyDescent="0.2">
      <c r="A114" s="12" t="s">
        <v>4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1</v>
      </c>
      <c r="AO114" s="11">
        <v>1</v>
      </c>
      <c r="AP114" s="11">
        <v>0</v>
      </c>
      <c r="AQ114" s="11">
        <v>0</v>
      </c>
      <c r="AR114" s="11">
        <v>0</v>
      </c>
      <c r="AS114" s="11">
        <v>2</v>
      </c>
      <c r="AT114" s="11">
        <v>2</v>
      </c>
      <c r="AU114" s="11">
        <v>1</v>
      </c>
      <c r="AV114" s="11">
        <v>2</v>
      </c>
      <c r="AW114" s="11">
        <v>2</v>
      </c>
      <c r="AX114" s="57">
        <v>2</v>
      </c>
      <c r="AY114" s="57">
        <v>1</v>
      </c>
      <c r="AZ114" s="57">
        <v>0</v>
      </c>
      <c r="BA114" s="57">
        <v>2</v>
      </c>
      <c r="BB114" s="57">
        <v>1</v>
      </c>
      <c r="BC114" s="57">
        <v>2</v>
      </c>
      <c r="BD114" s="57">
        <v>3</v>
      </c>
      <c r="BE114" s="57">
        <v>2</v>
      </c>
      <c r="BF114" s="57">
        <v>5</v>
      </c>
      <c r="BG114" s="57">
        <v>2</v>
      </c>
      <c r="BH114" s="57">
        <v>1</v>
      </c>
      <c r="BI114" s="57">
        <v>1</v>
      </c>
      <c r="BJ114" s="57">
        <v>0</v>
      </c>
      <c r="BK114" s="57">
        <v>1</v>
      </c>
      <c r="BL114" s="57">
        <v>2</v>
      </c>
      <c r="BM114" s="57">
        <v>4</v>
      </c>
      <c r="BN114" s="57">
        <v>4</v>
      </c>
      <c r="BO114" s="57">
        <v>3</v>
      </c>
      <c r="BP114" s="57">
        <v>0</v>
      </c>
      <c r="BQ114" s="57">
        <v>0</v>
      </c>
      <c r="BR114" s="57">
        <v>3</v>
      </c>
      <c r="BS114" s="57">
        <v>0</v>
      </c>
      <c r="BT114" s="57">
        <v>1</v>
      </c>
      <c r="BU114" s="57">
        <v>0</v>
      </c>
      <c r="BV114" s="57">
        <v>0</v>
      </c>
      <c r="BW114" s="57">
        <v>2</v>
      </c>
      <c r="BX114" s="57">
        <v>3</v>
      </c>
      <c r="BY114" s="57">
        <v>1</v>
      </c>
      <c r="BZ114" s="57">
        <v>1</v>
      </c>
      <c r="CA114" s="57">
        <v>0</v>
      </c>
      <c r="CB114" s="57">
        <v>2</v>
      </c>
      <c r="CC114" s="57">
        <v>0</v>
      </c>
      <c r="CD114" s="57">
        <v>0</v>
      </c>
      <c r="CE114" s="57">
        <v>1</v>
      </c>
      <c r="CF114" s="57">
        <v>0</v>
      </c>
      <c r="CG114" s="57">
        <v>1</v>
      </c>
      <c r="CH114" s="57">
        <v>0</v>
      </c>
      <c r="CI114" s="57">
        <v>0</v>
      </c>
      <c r="CJ114" s="57">
        <v>0</v>
      </c>
      <c r="CK114" s="57">
        <v>0</v>
      </c>
      <c r="CL114" s="57">
        <v>0</v>
      </c>
      <c r="CM114" s="57">
        <v>0</v>
      </c>
      <c r="DO114" s="4"/>
    </row>
    <row r="115" spans="1:119" ht="12" customHeight="1" thickBot="1" x14ac:dyDescent="0.25">
      <c r="A115" s="23" t="s">
        <v>8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5"/>
      <c r="AA115" s="24"/>
      <c r="AB115" s="24"/>
      <c r="AC115" s="24"/>
      <c r="AD115" s="24"/>
      <c r="AE115" s="24"/>
      <c r="AF115" s="24"/>
      <c r="AG115" s="24"/>
      <c r="AH115" s="24"/>
      <c r="AI115" s="24">
        <f t="shared" ref="AI115:CM115" si="82">+AH115+AI114</f>
        <v>0</v>
      </c>
      <c r="AJ115" s="24">
        <f t="shared" si="82"/>
        <v>0</v>
      </c>
      <c r="AK115" s="24">
        <f t="shared" si="82"/>
        <v>0</v>
      </c>
      <c r="AL115" s="24">
        <f t="shared" si="82"/>
        <v>0</v>
      </c>
      <c r="AM115" s="24">
        <f t="shared" si="82"/>
        <v>0</v>
      </c>
      <c r="AN115" s="24">
        <f t="shared" si="82"/>
        <v>1</v>
      </c>
      <c r="AO115" s="24">
        <f t="shared" si="82"/>
        <v>2</v>
      </c>
      <c r="AP115" s="24">
        <f t="shared" si="82"/>
        <v>2</v>
      </c>
      <c r="AQ115" s="24">
        <f t="shared" si="82"/>
        <v>2</v>
      </c>
      <c r="AR115" s="24">
        <f t="shared" si="82"/>
        <v>2</v>
      </c>
      <c r="AS115" s="24">
        <f t="shared" si="82"/>
        <v>4</v>
      </c>
      <c r="AT115" s="24">
        <f t="shared" si="82"/>
        <v>6</v>
      </c>
      <c r="AU115" s="24">
        <f t="shared" si="82"/>
        <v>7</v>
      </c>
      <c r="AV115" s="24">
        <f t="shared" si="82"/>
        <v>9</v>
      </c>
      <c r="AW115" s="24">
        <f t="shared" si="82"/>
        <v>11</v>
      </c>
      <c r="AX115" s="24">
        <f t="shared" si="82"/>
        <v>13</v>
      </c>
      <c r="AY115" s="24">
        <f t="shared" si="82"/>
        <v>14</v>
      </c>
      <c r="AZ115" s="24">
        <f t="shared" si="82"/>
        <v>14</v>
      </c>
      <c r="BA115" s="24">
        <f t="shared" si="82"/>
        <v>16</v>
      </c>
      <c r="BB115" s="24">
        <f t="shared" si="82"/>
        <v>17</v>
      </c>
      <c r="BC115" s="24">
        <f t="shared" si="82"/>
        <v>19</v>
      </c>
      <c r="BD115" s="24">
        <f t="shared" si="82"/>
        <v>22</v>
      </c>
      <c r="BE115" s="24">
        <f t="shared" si="82"/>
        <v>24</v>
      </c>
      <c r="BF115" s="24">
        <f t="shared" si="82"/>
        <v>29</v>
      </c>
      <c r="BG115" s="24">
        <f t="shared" si="82"/>
        <v>31</v>
      </c>
      <c r="BH115" s="24">
        <f t="shared" si="82"/>
        <v>32</v>
      </c>
      <c r="BI115" s="24">
        <f t="shared" si="82"/>
        <v>33</v>
      </c>
      <c r="BJ115" s="24">
        <f t="shared" si="82"/>
        <v>33</v>
      </c>
      <c r="BK115" s="24">
        <f t="shared" si="82"/>
        <v>34</v>
      </c>
      <c r="BL115" s="24">
        <f t="shared" si="82"/>
        <v>36</v>
      </c>
      <c r="BM115" s="24">
        <f t="shared" si="82"/>
        <v>40</v>
      </c>
      <c r="BN115" s="24">
        <f t="shared" si="82"/>
        <v>44</v>
      </c>
      <c r="BO115" s="24">
        <f t="shared" si="82"/>
        <v>47</v>
      </c>
      <c r="BP115" s="24">
        <f t="shared" si="82"/>
        <v>47</v>
      </c>
      <c r="BQ115" s="24">
        <f t="shared" si="82"/>
        <v>47</v>
      </c>
      <c r="BR115" s="24">
        <f t="shared" si="82"/>
        <v>50</v>
      </c>
      <c r="BS115" s="24">
        <f t="shared" si="82"/>
        <v>50</v>
      </c>
      <c r="BT115" s="24">
        <f t="shared" si="82"/>
        <v>51</v>
      </c>
      <c r="BU115" s="24">
        <f t="shared" si="82"/>
        <v>51</v>
      </c>
      <c r="BV115" s="24">
        <f t="shared" si="82"/>
        <v>51</v>
      </c>
      <c r="BW115" s="24">
        <f t="shared" si="82"/>
        <v>53</v>
      </c>
      <c r="BX115" s="24">
        <f t="shared" si="82"/>
        <v>56</v>
      </c>
      <c r="BY115" s="24">
        <f t="shared" si="82"/>
        <v>57</v>
      </c>
      <c r="BZ115" s="24">
        <f t="shared" si="82"/>
        <v>58</v>
      </c>
      <c r="CA115" s="24">
        <f t="shared" si="82"/>
        <v>58</v>
      </c>
      <c r="CB115" s="24">
        <f t="shared" si="82"/>
        <v>60</v>
      </c>
      <c r="CC115" s="24">
        <f t="shared" si="82"/>
        <v>60</v>
      </c>
      <c r="CD115" s="24">
        <f t="shared" si="82"/>
        <v>60</v>
      </c>
      <c r="CE115" s="24">
        <f t="shared" si="82"/>
        <v>61</v>
      </c>
      <c r="CF115" s="24">
        <f t="shared" si="82"/>
        <v>61</v>
      </c>
      <c r="CG115" s="24">
        <f t="shared" si="82"/>
        <v>62</v>
      </c>
      <c r="CH115" s="24">
        <f t="shared" si="82"/>
        <v>62</v>
      </c>
      <c r="CI115" s="24">
        <f t="shared" si="82"/>
        <v>62</v>
      </c>
      <c r="CJ115" s="24">
        <f t="shared" si="82"/>
        <v>62</v>
      </c>
      <c r="CK115" s="24">
        <f t="shared" si="82"/>
        <v>62</v>
      </c>
      <c r="CL115" s="24">
        <f t="shared" si="82"/>
        <v>62</v>
      </c>
      <c r="CM115" s="24">
        <f t="shared" si="82"/>
        <v>62</v>
      </c>
      <c r="DO115" s="4"/>
    </row>
    <row r="116" spans="1:119" ht="12" customHeight="1" thickTop="1" x14ac:dyDescent="0.2">
      <c r="A116" s="34" t="s">
        <v>24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>
        <v>7</v>
      </c>
      <c r="AU116" s="11">
        <v>14</v>
      </c>
      <c r="AV116" s="11">
        <v>3</v>
      </c>
      <c r="AW116" s="11">
        <v>4</v>
      </c>
      <c r="AX116" s="57">
        <v>3</v>
      </c>
      <c r="AY116" s="57">
        <v>5</v>
      </c>
      <c r="AZ116" s="57">
        <v>6</v>
      </c>
      <c r="BA116" s="57">
        <v>4</v>
      </c>
      <c r="BB116" s="57">
        <v>4</v>
      </c>
      <c r="BC116" s="57">
        <v>0</v>
      </c>
      <c r="BD116" s="57">
        <v>1</v>
      </c>
      <c r="BE116" s="57">
        <v>2</v>
      </c>
      <c r="BF116" s="57">
        <v>4</v>
      </c>
      <c r="BG116" s="57">
        <v>2</v>
      </c>
      <c r="BH116" s="57">
        <v>4</v>
      </c>
      <c r="BI116" s="57">
        <v>2</v>
      </c>
      <c r="BJ116" s="57">
        <v>4</v>
      </c>
      <c r="BK116" s="57">
        <v>1</v>
      </c>
      <c r="BL116" s="57">
        <v>3</v>
      </c>
      <c r="BM116" s="57">
        <v>1</v>
      </c>
      <c r="BN116" s="57">
        <v>1</v>
      </c>
      <c r="BO116" s="57">
        <v>1</v>
      </c>
      <c r="BP116" s="57">
        <v>2</v>
      </c>
      <c r="BQ116" s="57">
        <v>0</v>
      </c>
      <c r="BR116" s="57">
        <v>6</v>
      </c>
      <c r="BS116" s="57">
        <v>1</v>
      </c>
      <c r="BT116" s="57">
        <v>0</v>
      </c>
      <c r="BU116" s="57">
        <v>0</v>
      </c>
      <c r="BV116" s="57">
        <v>0</v>
      </c>
      <c r="BW116" s="57">
        <v>1</v>
      </c>
      <c r="BX116" s="57">
        <v>0</v>
      </c>
      <c r="BY116" s="57">
        <v>0</v>
      </c>
      <c r="BZ116" s="57">
        <v>0</v>
      </c>
      <c r="CA116" s="57">
        <v>1</v>
      </c>
      <c r="CB116" s="57">
        <v>0</v>
      </c>
      <c r="CC116" s="57">
        <v>0</v>
      </c>
      <c r="CD116" s="57">
        <v>0</v>
      </c>
      <c r="CE116" s="57">
        <v>0</v>
      </c>
      <c r="CF116" s="57">
        <v>0</v>
      </c>
      <c r="CG116" s="57">
        <v>1</v>
      </c>
      <c r="CH116" s="57">
        <v>0</v>
      </c>
      <c r="CI116" s="57">
        <v>1</v>
      </c>
      <c r="CJ116" s="57">
        <v>0</v>
      </c>
      <c r="CK116" s="57">
        <v>1</v>
      </c>
      <c r="CL116" s="57">
        <v>0</v>
      </c>
      <c r="CM116" s="57">
        <v>1</v>
      </c>
      <c r="DO116" s="4"/>
    </row>
    <row r="117" spans="1:119" ht="12" customHeight="1" x14ac:dyDescent="0.2">
      <c r="A117" s="12" t="s">
        <v>6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>
        <f>+AS117+AT116-AT120</f>
        <v>7</v>
      </c>
      <c r="AU117" s="11">
        <f>+AT117+AU116-AU120</f>
        <v>21</v>
      </c>
      <c r="AV117" s="11">
        <f t="shared" ref="AV117:CM117" si="83">+AU117+AV116-AV120</f>
        <v>24</v>
      </c>
      <c r="AW117" s="11">
        <f t="shared" si="83"/>
        <v>28</v>
      </c>
      <c r="AX117" s="11">
        <f t="shared" si="83"/>
        <v>30</v>
      </c>
      <c r="AY117" s="11">
        <f t="shared" si="83"/>
        <v>35</v>
      </c>
      <c r="AZ117" s="11">
        <f t="shared" si="83"/>
        <v>41</v>
      </c>
      <c r="BA117" s="11">
        <f t="shared" si="83"/>
        <v>44</v>
      </c>
      <c r="BB117" s="11">
        <f t="shared" si="83"/>
        <v>48</v>
      </c>
      <c r="BC117" s="11">
        <f t="shared" si="83"/>
        <v>48</v>
      </c>
      <c r="BD117" s="11">
        <f t="shared" si="83"/>
        <v>49</v>
      </c>
      <c r="BE117" s="11">
        <f t="shared" si="83"/>
        <v>50</v>
      </c>
      <c r="BF117" s="11">
        <f t="shared" si="83"/>
        <v>52</v>
      </c>
      <c r="BG117" s="11">
        <f t="shared" si="83"/>
        <v>53</v>
      </c>
      <c r="BH117" s="11">
        <f t="shared" si="83"/>
        <v>56</v>
      </c>
      <c r="BI117" s="11">
        <f t="shared" si="83"/>
        <v>58</v>
      </c>
      <c r="BJ117" s="11">
        <f t="shared" si="83"/>
        <v>62</v>
      </c>
      <c r="BK117" s="11">
        <f t="shared" si="83"/>
        <v>63</v>
      </c>
      <c r="BL117" s="11">
        <f t="shared" si="83"/>
        <v>66</v>
      </c>
      <c r="BM117" s="11">
        <f t="shared" si="83"/>
        <v>67</v>
      </c>
      <c r="BN117" s="11">
        <f t="shared" si="83"/>
        <v>68</v>
      </c>
      <c r="BO117" s="11">
        <f t="shared" si="83"/>
        <v>69</v>
      </c>
      <c r="BP117" s="11">
        <f t="shared" si="83"/>
        <v>71</v>
      </c>
      <c r="BQ117" s="11">
        <f t="shared" si="83"/>
        <v>71</v>
      </c>
      <c r="BR117" s="11">
        <f t="shared" si="83"/>
        <v>77</v>
      </c>
      <c r="BS117" s="11">
        <f t="shared" si="83"/>
        <v>78</v>
      </c>
      <c r="BT117" s="11">
        <f t="shared" si="83"/>
        <v>78</v>
      </c>
      <c r="BU117" s="11">
        <f t="shared" si="83"/>
        <v>78</v>
      </c>
      <c r="BV117" s="11">
        <f t="shared" si="83"/>
        <v>78</v>
      </c>
      <c r="BW117" s="11">
        <f t="shared" si="83"/>
        <v>79</v>
      </c>
      <c r="BX117" s="11">
        <f t="shared" si="83"/>
        <v>79</v>
      </c>
      <c r="BY117" s="11">
        <f t="shared" si="83"/>
        <v>79</v>
      </c>
      <c r="BZ117" s="11">
        <f t="shared" si="83"/>
        <v>79</v>
      </c>
      <c r="CA117" s="11">
        <f t="shared" si="83"/>
        <v>80</v>
      </c>
      <c r="CB117" s="11">
        <f t="shared" si="83"/>
        <v>80</v>
      </c>
      <c r="CC117" s="11">
        <f t="shared" si="83"/>
        <v>79</v>
      </c>
      <c r="CD117" s="11">
        <f t="shared" si="83"/>
        <v>79</v>
      </c>
      <c r="CE117" s="11">
        <f t="shared" si="83"/>
        <v>79</v>
      </c>
      <c r="CF117" s="11">
        <f t="shared" si="83"/>
        <v>79</v>
      </c>
      <c r="CG117" s="11">
        <f t="shared" si="83"/>
        <v>79</v>
      </c>
      <c r="CH117" s="11">
        <f t="shared" si="83"/>
        <v>79</v>
      </c>
      <c r="CI117" s="11">
        <f t="shared" si="83"/>
        <v>80</v>
      </c>
      <c r="CJ117" s="11">
        <f t="shared" si="83"/>
        <v>80</v>
      </c>
      <c r="CK117" s="11">
        <f t="shared" si="83"/>
        <v>81</v>
      </c>
      <c r="CL117" s="11">
        <f t="shared" si="83"/>
        <v>81</v>
      </c>
      <c r="CM117" s="11">
        <f t="shared" si="83"/>
        <v>82</v>
      </c>
      <c r="DO117" s="4"/>
    </row>
    <row r="118" spans="1:119" ht="12" customHeight="1" x14ac:dyDescent="0.2">
      <c r="A118" s="13" t="s">
        <v>3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>
        <v>6</v>
      </c>
      <c r="AU118" s="14">
        <v>6</v>
      </c>
      <c r="AV118" s="14">
        <v>6</v>
      </c>
      <c r="AW118" s="14">
        <v>6</v>
      </c>
      <c r="AX118" s="14">
        <v>6</v>
      </c>
      <c r="AY118" s="14">
        <v>6</v>
      </c>
      <c r="AZ118" s="14">
        <v>4</v>
      </c>
      <c r="BA118" s="14">
        <v>4</v>
      </c>
      <c r="BB118" s="14">
        <v>4</v>
      </c>
      <c r="BC118" s="14">
        <v>0</v>
      </c>
      <c r="BD118" s="14">
        <v>1</v>
      </c>
      <c r="BE118" s="14">
        <v>1</v>
      </c>
      <c r="BF118" s="14">
        <v>2</v>
      </c>
      <c r="BG118" s="14">
        <v>2</v>
      </c>
      <c r="BH118" s="14">
        <v>2</v>
      </c>
      <c r="BI118" s="14">
        <v>2</v>
      </c>
      <c r="BJ118" s="14">
        <v>2</v>
      </c>
      <c r="BK118" s="14">
        <v>2</v>
      </c>
      <c r="BL118" s="14">
        <v>3</v>
      </c>
      <c r="BM118" s="14">
        <v>2</v>
      </c>
      <c r="BN118" s="14">
        <v>1</v>
      </c>
      <c r="BO118" s="14">
        <v>1</v>
      </c>
      <c r="BP118" s="14">
        <v>1</v>
      </c>
      <c r="BQ118" s="14">
        <v>1</v>
      </c>
      <c r="BR118" s="14">
        <v>2</v>
      </c>
      <c r="BS118" s="14">
        <v>2</v>
      </c>
      <c r="BT118" s="14">
        <v>1</v>
      </c>
      <c r="BU118" s="14">
        <v>1</v>
      </c>
      <c r="BV118" s="14">
        <v>1</v>
      </c>
      <c r="BW118" s="14">
        <v>1</v>
      </c>
      <c r="BX118" s="14">
        <v>2</v>
      </c>
      <c r="BY118" s="14">
        <v>2</v>
      </c>
      <c r="BZ118" s="14">
        <v>1</v>
      </c>
      <c r="CA118" s="14">
        <v>1</v>
      </c>
      <c r="CB118" s="14">
        <v>1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DO118" s="4"/>
    </row>
    <row r="119" spans="1:119" ht="12" customHeight="1" x14ac:dyDescent="0.2">
      <c r="A119" s="12" t="s">
        <v>7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>
        <f t="shared" ref="AT119:CM119" si="84">+AS119+AT118</f>
        <v>6</v>
      </c>
      <c r="AU119" s="11">
        <f t="shared" si="84"/>
        <v>12</v>
      </c>
      <c r="AV119" s="11">
        <f t="shared" si="84"/>
        <v>18</v>
      </c>
      <c r="AW119" s="11">
        <f t="shared" si="84"/>
        <v>24</v>
      </c>
      <c r="AX119" s="11">
        <f t="shared" si="84"/>
        <v>30</v>
      </c>
      <c r="AY119" s="11">
        <f t="shared" si="84"/>
        <v>36</v>
      </c>
      <c r="AZ119" s="11">
        <f t="shared" si="84"/>
        <v>40</v>
      </c>
      <c r="BA119" s="11">
        <f t="shared" si="84"/>
        <v>44</v>
      </c>
      <c r="BB119" s="11">
        <f t="shared" si="84"/>
        <v>48</v>
      </c>
      <c r="BC119" s="11">
        <f t="shared" si="84"/>
        <v>48</v>
      </c>
      <c r="BD119" s="11">
        <f t="shared" si="84"/>
        <v>49</v>
      </c>
      <c r="BE119" s="11">
        <f t="shared" si="84"/>
        <v>50</v>
      </c>
      <c r="BF119" s="11">
        <f t="shared" si="84"/>
        <v>52</v>
      </c>
      <c r="BG119" s="11">
        <f t="shared" si="84"/>
        <v>54</v>
      </c>
      <c r="BH119" s="11">
        <f t="shared" si="84"/>
        <v>56</v>
      </c>
      <c r="BI119" s="11">
        <f t="shared" si="84"/>
        <v>58</v>
      </c>
      <c r="BJ119" s="11">
        <f t="shared" si="84"/>
        <v>60</v>
      </c>
      <c r="BK119" s="11">
        <f t="shared" si="84"/>
        <v>62</v>
      </c>
      <c r="BL119" s="11">
        <f t="shared" si="84"/>
        <v>65</v>
      </c>
      <c r="BM119" s="11">
        <f t="shared" si="84"/>
        <v>67</v>
      </c>
      <c r="BN119" s="11">
        <f t="shared" si="84"/>
        <v>68</v>
      </c>
      <c r="BO119" s="11">
        <f t="shared" si="84"/>
        <v>69</v>
      </c>
      <c r="BP119" s="11">
        <f t="shared" si="84"/>
        <v>70</v>
      </c>
      <c r="BQ119" s="11">
        <f t="shared" si="84"/>
        <v>71</v>
      </c>
      <c r="BR119" s="11">
        <f t="shared" si="84"/>
        <v>73</v>
      </c>
      <c r="BS119" s="11">
        <f t="shared" si="84"/>
        <v>75</v>
      </c>
      <c r="BT119" s="11">
        <f t="shared" si="84"/>
        <v>76</v>
      </c>
      <c r="BU119" s="11">
        <f t="shared" si="84"/>
        <v>77</v>
      </c>
      <c r="BV119" s="11">
        <f t="shared" si="84"/>
        <v>78</v>
      </c>
      <c r="BW119" s="11">
        <f t="shared" si="84"/>
        <v>79</v>
      </c>
      <c r="BX119" s="11">
        <f t="shared" si="84"/>
        <v>81</v>
      </c>
      <c r="BY119" s="11">
        <f t="shared" si="84"/>
        <v>83</v>
      </c>
      <c r="BZ119" s="11">
        <f t="shared" si="84"/>
        <v>84</v>
      </c>
      <c r="CA119" s="11">
        <f t="shared" si="84"/>
        <v>85</v>
      </c>
      <c r="CB119" s="11">
        <f t="shared" si="84"/>
        <v>86</v>
      </c>
      <c r="CC119" s="11">
        <f t="shared" si="84"/>
        <v>86</v>
      </c>
      <c r="CD119" s="11">
        <f t="shared" si="84"/>
        <v>86</v>
      </c>
      <c r="CE119" s="11">
        <f t="shared" si="84"/>
        <v>86</v>
      </c>
      <c r="CF119" s="11">
        <f t="shared" si="84"/>
        <v>86</v>
      </c>
      <c r="CG119" s="11">
        <f t="shared" si="84"/>
        <v>86</v>
      </c>
      <c r="CH119" s="11">
        <f t="shared" si="84"/>
        <v>86</v>
      </c>
      <c r="CI119" s="11">
        <f t="shared" si="84"/>
        <v>86</v>
      </c>
      <c r="CJ119" s="11">
        <f t="shared" si="84"/>
        <v>86</v>
      </c>
      <c r="CK119" s="11">
        <f t="shared" si="84"/>
        <v>86</v>
      </c>
      <c r="CL119" s="11">
        <f t="shared" si="84"/>
        <v>86</v>
      </c>
      <c r="CM119" s="11">
        <f t="shared" si="84"/>
        <v>86</v>
      </c>
      <c r="DO119" s="4"/>
    </row>
    <row r="120" spans="1:119" ht="12" customHeight="1" x14ac:dyDescent="0.2">
      <c r="A120" s="12" t="s">
        <v>4</v>
      </c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>
        <v>0</v>
      </c>
      <c r="AU120" s="11">
        <v>0</v>
      </c>
      <c r="AV120" s="11">
        <v>0</v>
      </c>
      <c r="AW120" s="11">
        <v>0</v>
      </c>
      <c r="AX120" s="57">
        <v>1</v>
      </c>
      <c r="AY120" s="57">
        <v>0</v>
      </c>
      <c r="AZ120" s="57">
        <v>0</v>
      </c>
      <c r="BA120" s="57">
        <v>1</v>
      </c>
      <c r="BB120" s="57">
        <v>0</v>
      </c>
      <c r="BC120" s="57">
        <v>0</v>
      </c>
      <c r="BD120" s="57">
        <v>0</v>
      </c>
      <c r="BE120" s="57">
        <v>1</v>
      </c>
      <c r="BF120" s="57">
        <v>2</v>
      </c>
      <c r="BG120" s="57">
        <v>1</v>
      </c>
      <c r="BH120" s="57">
        <v>1</v>
      </c>
      <c r="BI120" s="57">
        <v>0</v>
      </c>
      <c r="BJ120" s="57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7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1</v>
      </c>
      <c r="CD120" s="57">
        <v>0</v>
      </c>
      <c r="CE120" s="57">
        <v>0</v>
      </c>
      <c r="CF120" s="57">
        <v>0</v>
      </c>
      <c r="CG120" s="57">
        <v>1</v>
      </c>
      <c r="CH120" s="57">
        <v>0</v>
      </c>
      <c r="CI120" s="57">
        <v>0</v>
      </c>
      <c r="CJ120" s="57">
        <v>0</v>
      </c>
      <c r="CK120" s="57">
        <v>0</v>
      </c>
      <c r="CL120" s="57">
        <v>0</v>
      </c>
      <c r="CM120" s="57">
        <v>0</v>
      </c>
      <c r="DO120" s="4"/>
    </row>
    <row r="121" spans="1:119" ht="12" customHeight="1" thickBot="1" x14ac:dyDescent="0.25">
      <c r="A121" s="23" t="s">
        <v>8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5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>
        <f t="shared" ref="AT121:CM121" si="85">+AS121+AT120</f>
        <v>0</v>
      </c>
      <c r="AU121" s="24">
        <f t="shared" si="85"/>
        <v>0</v>
      </c>
      <c r="AV121" s="24">
        <f t="shared" si="85"/>
        <v>0</v>
      </c>
      <c r="AW121" s="24">
        <f t="shared" si="85"/>
        <v>0</v>
      </c>
      <c r="AX121" s="24">
        <f t="shared" si="85"/>
        <v>1</v>
      </c>
      <c r="AY121" s="24">
        <f t="shared" si="85"/>
        <v>1</v>
      </c>
      <c r="AZ121" s="24">
        <f t="shared" si="85"/>
        <v>1</v>
      </c>
      <c r="BA121" s="24">
        <f t="shared" si="85"/>
        <v>2</v>
      </c>
      <c r="BB121" s="24">
        <f t="shared" si="85"/>
        <v>2</v>
      </c>
      <c r="BC121" s="24">
        <f t="shared" si="85"/>
        <v>2</v>
      </c>
      <c r="BD121" s="24">
        <f t="shared" si="85"/>
        <v>2</v>
      </c>
      <c r="BE121" s="24">
        <f t="shared" si="85"/>
        <v>3</v>
      </c>
      <c r="BF121" s="24">
        <f t="shared" si="85"/>
        <v>5</v>
      </c>
      <c r="BG121" s="24">
        <f t="shared" si="85"/>
        <v>6</v>
      </c>
      <c r="BH121" s="24">
        <f t="shared" si="85"/>
        <v>7</v>
      </c>
      <c r="BI121" s="24">
        <f t="shared" si="85"/>
        <v>7</v>
      </c>
      <c r="BJ121" s="24">
        <f t="shared" si="85"/>
        <v>7</v>
      </c>
      <c r="BK121" s="24">
        <f t="shared" si="85"/>
        <v>7</v>
      </c>
      <c r="BL121" s="24">
        <f t="shared" si="85"/>
        <v>7</v>
      </c>
      <c r="BM121" s="24">
        <f t="shared" si="85"/>
        <v>7</v>
      </c>
      <c r="BN121" s="24">
        <f t="shared" si="85"/>
        <v>7</v>
      </c>
      <c r="BO121" s="24">
        <f t="shared" si="85"/>
        <v>7</v>
      </c>
      <c r="BP121" s="24">
        <f t="shared" si="85"/>
        <v>7</v>
      </c>
      <c r="BQ121" s="24">
        <f t="shared" si="85"/>
        <v>7</v>
      </c>
      <c r="BR121" s="24">
        <f t="shared" si="85"/>
        <v>7</v>
      </c>
      <c r="BS121" s="24">
        <f t="shared" si="85"/>
        <v>7</v>
      </c>
      <c r="BT121" s="24">
        <f t="shared" si="85"/>
        <v>7</v>
      </c>
      <c r="BU121" s="24">
        <f t="shared" si="85"/>
        <v>7</v>
      </c>
      <c r="BV121" s="24">
        <f t="shared" si="85"/>
        <v>7</v>
      </c>
      <c r="BW121" s="24">
        <f t="shared" si="85"/>
        <v>7</v>
      </c>
      <c r="BX121" s="24">
        <f t="shared" si="85"/>
        <v>7</v>
      </c>
      <c r="BY121" s="24">
        <f t="shared" si="85"/>
        <v>7</v>
      </c>
      <c r="BZ121" s="24">
        <f t="shared" si="85"/>
        <v>7</v>
      </c>
      <c r="CA121" s="24">
        <f t="shared" si="85"/>
        <v>7</v>
      </c>
      <c r="CB121" s="24">
        <f t="shared" si="85"/>
        <v>7</v>
      </c>
      <c r="CC121" s="24">
        <f t="shared" si="85"/>
        <v>8</v>
      </c>
      <c r="CD121" s="24">
        <f t="shared" si="85"/>
        <v>8</v>
      </c>
      <c r="CE121" s="24">
        <f t="shared" si="85"/>
        <v>8</v>
      </c>
      <c r="CF121" s="24">
        <f t="shared" si="85"/>
        <v>8</v>
      </c>
      <c r="CG121" s="24">
        <f t="shared" si="85"/>
        <v>9</v>
      </c>
      <c r="CH121" s="24">
        <f t="shared" si="85"/>
        <v>9</v>
      </c>
      <c r="CI121" s="24">
        <f t="shared" si="85"/>
        <v>9</v>
      </c>
      <c r="CJ121" s="24">
        <f t="shared" si="85"/>
        <v>9</v>
      </c>
      <c r="CK121" s="24">
        <f t="shared" si="85"/>
        <v>9</v>
      </c>
      <c r="CL121" s="24">
        <f t="shared" si="85"/>
        <v>9</v>
      </c>
      <c r="CM121" s="24">
        <f t="shared" si="85"/>
        <v>9</v>
      </c>
      <c r="DO121" s="4"/>
    </row>
    <row r="122" spans="1:119" ht="12" customHeight="1" thickTop="1" x14ac:dyDescent="0.2">
      <c r="A122" s="34" t="s">
        <v>25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>
        <v>5</v>
      </c>
      <c r="AV122" s="11">
        <v>10</v>
      </c>
      <c r="AW122" s="11">
        <v>6</v>
      </c>
      <c r="AX122" s="57">
        <v>4</v>
      </c>
      <c r="AY122" s="57">
        <v>2</v>
      </c>
      <c r="AZ122" s="57">
        <v>3</v>
      </c>
      <c r="BA122" s="57">
        <v>0</v>
      </c>
      <c r="BB122" s="57">
        <v>1</v>
      </c>
      <c r="BC122" s="57">
        <v>2</v>
      </c>
      <c r="BD122" s="57">
        <v>1</v>
      </c>
      <c r="BE122" s="57">
        <v>0</v>
      </c>
      <c r="BF122" s="57">
        <v>2</v>
      </c>
      <c r="BG122" s="57">
        <v>2</v>
      </c>
      <c r="BH122" s="57">
        <v>0</v>
      </c>
      <c r="BI122" s="57">
        <v>1</v>
      </c>
      <c r="BJ122" s="57">
        <v>0</v>
      </c>
      <c r="BK122" s="57">
        <v>2</v>
      </c>
      <c r="BL122" s="57">
        <v>1</v>
      </c>
      <c r="BM122" s="57">
        <v>0</v>
      </c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M122" s="57"/>
      <c r="DO122" s="4"/>
    </row>
    <row r="123" spans="1:119" ht="12" customHeight="1" x14ac:dyDescent="0.2">
      <c r="A123" s="12" t="s">
        <v>6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>
        <f t="shared" ref="AU123:BM123" si="86">+AT123+AU122-AU126</f>
        <v>5</v>
      </c>
      <c r="AV123" s="11">
        <f t="shared" si="86"/>
        <v>15</v>
      </c>
      <c r="AW123" s="11">
        <f t="shared" si="86"/>
        <v>21</v>
      </c>
      <c r="AX123" s="11">
        <f t="shared" si="86"/>
        <v>25</v>
      </c>
      <c r="AY123" s="11">
        <f t="shared" si="86"/>
        <v>27</v>
      </c>
      <c r="AZ123" s="11">
        <f t="shared" si="86"/>
        <v>30</v>
      </c>
      <c r="BA123" s="11">
        <f t="shared" si="86"/>
        <v>30</v>
      </c>
      <c r="BB123" s="11">
        <f t="shared" si="86"/>
        <v>31</v>
      </c>
      <c r="BC123" s="11">
        <f t="shared" si="86"/>
        <v>33</v>
      </c>
      <c r="BD123" s="11">
        <f t="shared" si="86"/>
        <v>34</v>
      </c>
      <c r="BE123" s="11">
        <f t="shared" si="86"/>
        <v>34</v>
      </c>
      <c r="BF123" s="11">
        <f t="shared" si="86"/>
        <v>36</v>
      </c>
      <c r="BG123" s="11">
        <f t="shared" si="86"/>
        <v>38</v>
      </c>
      <c r="BH123" s="11">
        <f t="shared" si="86"/>
        <v>38</v>
      </c>
      <c r="BI123" s="11">
        <f t="shared" si="86"/>
        <v>39</v>
      </c>
      <c r="BJ123" s="11">
        <f t="shared" si="86"/>
        <v>39</v>
      </c>
      <c r="BK123" s="11">
        <f t="shared" si="86"/>
        <v>37</v>
      </c>
      <c r="BL123" s="11">
        <f t="shared" si="86"/>
        <v>38</v>
      </c>
      <c r="BM123" s="11">
        <f t="shared" si="86"/>
        <v>0</v>
      </c>
      <c r="BN123" s="11"/>
      <c r="BO123" s="11"/>
      <c r="BP123" s="11"/>
      <c r="BQ123" s="11"/>
      <c r="BR123" s="11"/>
      <c r="BS123" s="11"/>
      <c r="BT123" s="11"/>
      <c r="BU123" s="11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DO123" s="4"/>
    </row>
    <row r="124" spans="1:119" ht="12" customHeight="1" x14ac:dyDescent="0.2">
      <c r="A124" s="13" t="s">
        <v>3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>
        <v>5</v>
      </c>
      <c r="AV124" s="14">
        <v>10</v>
      </c>
      <c r="AW124" s="14">
        <v>6</v>
      </c>
      <c r="AX124" s="14">
        <v>4</v>
      </c>
      <c r="AY124" s="14">
        <v>4</v>
      </c>
      <c r="AZ124" s="14">
        <v>4</v>
      </c>
      <c r="BA124" s="14">
        <v>4</v>
      </c>
      <c r="BB124" s="14">
        <v>4</v>
      </c>
      <c r="BC124" s="14">
        <v>4</v>
      </c>
      <c r="BD124" s="14">
        <v>4</v>
      </c>
      <c r="BE124" s="14">
        <v>4</v>
      </c>
      <c r="BF124" s="14">
        <v>4</v>
      </c>
      <c r="BG124" s="14">
        <v>3</v>
      </c>
      <c r="BH124" s="14">
        <v>3</v>
      </c>
      <c r="BI124" s="14">
        <v>3</v>
      </c>
      <c r="BJ124" s="14">
        <v>2</v>
      </c>
      <c r="BK124" s="14">
        <v>2</v>
      </c>
      <c r="BL124" s="14">
        <v>2</v>
      </c>
      <c r="BM124" s="14">
        <v>0</v>
      </c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DO124" s="4"/>
    </row>
    <row r="125" spans="1:119" ht="12" customHeight="1" x14ac:dyDescent="0.2">
      <c r="A125" s="12" t="s">
        <v>7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>
        <f t="shared" ref="AU125:BL125" si="87">+AT125+AU124</f>
        <v>5</v>
      </c>
      <c r="AV125" s="11">
        <f t="shared" si="87"/>
        <v>15</v>
      </c>
      <c r="AW125" s="11">
        <f t="shared" si="87"/>
        <v>21</v>
      </c>
      <c r="AX125" s="11">
        <f t="shared" si="87"/>
        <v>25</v>
      </c>
      <c r="AY125" s="11">
        <f t="shared" si="87"/>
        <v>29</v>
      </c>
      <c r="AZ125" s="11">
        <f t="shared" si="87"/>
        <v>33</v>
      </c>
      <c r="BA125" s="11">
        <f t="shared" si="87"/>
        <v>37</v>
      </c>
      <c r="BB125" s="11">
        <f t="shared" si="87"/>
        <v>41</v>
      </c>
      <c r="BC125" s="11">
        <f t="shared" si="87"/>
        <v>45</v>
      </c>
      <c r="BD125" s="11">
        <f t="shared" si="87"/>
        <v>49</v>
      </c>
      <c r="BE125" s="11">
        <f t="shared" si="87"/>
        <v>53</v>
      </c>
      <c r="BF125" s="11">
        <f t="shared" si="87"/>
        <v>57</v>
      </c>
      <c r="BG125" s="11">
        <f t="shared" si="87"/>
        <v>60</v>
      </c>
      <c r="BH125" s="11">
        <f t="shared" si="87"/>
        <v>63</v>
      </c>
      <c r="BI125" s="11">
        <f t="shared" si="87"/>
        <v>66</v>
      </c>
      <c r="BJ125" s="11">
        <f t="shared" si="87"/>
        <v>68</v>
      </c>
      <c r="BK125" s="11">
        <f t="shared" si="87"/>
        <v>70</v>
      </c>
      <c r="BL125" s="11">
        <f t="shared" si="87"/>
        <v>72</v>
      </c>
      <c r="BM125" s="11">
        <v>0</v>
      </c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DO125" s="4"/>
    </row>
    <row r="126" spans="1:119" ht="12" customHeight="1" x14ac:dyDescent="0.2">
      <c r="A126" s="12" t="s">
        <v>4</v>
      </c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>
        <v>0</v>
      </c>
      <c r="AV126" s="11">
        <v>0</v>
      </c>
      <c r="AW126" s="11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7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7">
        <v>0</v>
      </c>
      <c r="BK126" s="57">
        <v>4</v>
      </c>
      <c r="BL126" s="57">
        <v>0</v>
      </c>
      <c r="BM126" s="57">
        <v>38</v>
      </c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M126" s="57"/>
      <c r="DO126" s="4"/>
    </row>
    <row r="127" spans="1:119" ht="12" customHeight="1" thickBot="1" x14ac:dyDescent="0.25">
      <c r="A127" s="23" t="s">
        <v>8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5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>
        <f t="shared" ref="AU127:BG127" si="88">+AT127+AU126</f>
        <v>0</v>
      </c>
      <c r="AV127" s="24">
        <f t="shared" si="88"/>
        <v>0</v>
      </c>
      <c r="AW127" s="24">
        <f t="shared" si="88"/>
        <v>0</v>
      </c>
      <c r="AX127" s="24">
        <f t="shared" si="88"/>
        <v>0</v>
      </c>
      <c r="AY127" s="24">
        <f t="shared" si="88"/>
        <v>0</v>
      </c>
      <c r="AZ127" s="24">
        <f t="shared" si="88"/>
        <v>0</v>
      </c>
      <c r="BA127" s="24">
        <f t="shared" si="88"/>
        <v>0</v>
      </c>
      <c r="BB127" s="24">
        <f t="shared" si="88"/>
        <v>0</v>
      </c>
      <c r="BC127" s="24">
        <f t="shared" si="88"/>
        <v>0</v>
      </c>
      <c r="BD127" s="24">
        <f t="shared" si="88"/>
        <v>0</v>
      </c>
      <c r="BE127" s="24">
        <f t="shared" si="88"/>
        <v>0</v>
      </c>
      <c r="BF127" s="24">
        <f t="shared" si="88"/>
        <v>0</v>
      </c>
      <c r="BG127" s="24">
        <f t="shared" si="88"/>
        <v>0</v>
      </c>
      <c r="BH127" s="24">
        <v>0</v>
      </c>
      <c r="BI127" s="24">
        <v>0</v>
      </c>
      <c r="BJ127" s="24">
        <v>0</v>
      </c>
      <c r="BK127" s="24">
        <f>+BK126+BJ127</f>
        <v>4</v>
      </c>
      <c r="BL127" s="24">
        <f>+BL126+BK127</f>
        <v>4</v>
      </c>
      <c r="BM127" s="24">
        <f>+BM126+BL127</f>
        <v>42</v>
      </c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DO127" s="4"/>
    </row>
    <row r="128" spans="1:119" ht="12" customHeight="1" thickTop="1" x14ac:dyDescent="0.2">
      <c r="A128" s="34" t="s">
        <v>26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>
        <v>15</v>
      </c>
      <c r="AJ128" s="11">
        <v>10</v>
      </c>
      <c r="AK128" s="11">
        <v>5</v>
      </c>
      <c r="AL128" s="11">
        <v>9</v>
      </c>
      <c r="AM128" s="11">
        <v>7</v>
      </c>
      <c r="AN128" s="11">
        <v>3</v>
      </c>
      <c r="AO128" s="11">
        <v>4</v>
      </c>
      <c r="AP128" s="11">
        <v>6</v>
      </c>
      <c r="AQ128" s="11">
        <v>7</v>
      </c>
      <c r="AR128" s="11">
        <v>5</v>
      </c>
      <c r="AS128" s="11">
        <v>6</v>
      </c>
      <c r="AT128" s="11">
        <v>5</v>
      </c>
      <c r="AU128" s="11">
        <v>5</v>
      </c>
      <c r="AV128" s="11">
        <v>1</v>
      </c>
      <c r="AW128" s="11">
        <v>0</v>
      </c>
      <c r="AX128" s="57">
        <v>0</v>
      </c>
      <c r="AY128" s="57">
        <v>6</v>
      </c>
      <c r="AZ128" s="57">
        <v>6</v>
      </c>
      <c r="BA128" s="57">
        <v>2</v>
      </c>
      <c r="BB128" s="57">
        <v>4</v>
      </c>
      <c r="BC128" s="57">
        <v>0</v>
      </c>
      <c r="BD128" s="57">
        <v>1</v>
      </c>
      <c r="BE128" s="57">
        <v>3</v>
      </c>
      <c r="BF128" s="57">
        <v>1</v>
      </c>
      <c r="BG128" s="57">
        <v>1</v>
      </c>
      <c r="BH128" s="57">
        <v>0</v>
      </c>
      <c r="BI128" s="57">
        <v>1</v>
      </c>
      <c r="BJ128" s="57">
        <v>0</v>
      </c>
      <c r="BK128" s="57">
        <v>0</v>
      </c>
      <c r="BL128" s="57">
        <v>1</v>
      </c>
      <c r="BM128" s="57">
        <v>1</v>
      </c>
      <c r="BN128" s="57">
        <v>0</v>
      </c>
      <c r="BO128" s="57">
        <v>1</v>
      </c>
      <c r="BP128" s="57">
        <v>0</v>
      </c>
      <c r="BQ128" s="57">
        <v>0</v>
      </c>
      <c r="BR128" s="57">
        <v>0</v>
      </c>
      <c r="BS128" s="57">
        <v>1</v>
      </c>
      <c r="BT128" s="57">
        <v>0</v>
      </c>
      <c r="BU128" s="57">
        <v>0</v>
      </c>
      <c r="BV128" s="57">
        <v>0</v>
      </c>
      <c r="BW128" s="57">
        <v>0</v>
      </c>
      <c r="BX128" s="57">
        <v>0</v>
      </c>
      <c r="BY128" s="57">
        <v>0</v>
      </c>
      <c r="BZ128" s="57">
        <v>3</v>
      </c>
      <c r="CA128" s="57">
        <v>1</v>
      </c>
      <c r="CB128" s="57">
        <v>2</v>
      </c>
      <c r="CC128" s="57">
        <v>0</v>
      </c>
      <c r="CD128" s="57">
        <v>0</v>
      </c>
      <c r="CE128" s="57">
        <v>0</v>
      </c>
      <c r="CF128" s="57">
        <v>0</v>
      </c>
      <c r="CG128" s="57">
        <v>0</v>
      </c>
      <c r="CH128" s="57">
        <v>0</v>
      </c>
      <c r="CI128" s="57">
        <v>0</v>
      </c>
      <c r="CJ128" s="57"/>
      <c r="CK128" s="57"/>
      <c r="CL128" s="57"/>
      <c r="CM128" s="57"/>
    </row>
    <row r="129" spans="1:119" ht="12" customHeight="1" x14ac:dyDescent="0.2">
      <c r="A129" s="12" t="s">
        <v>6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52">
        <f t="shared" ref="AI129:BM129" si="89">+AH129+AI128-AI132</f>
        <v>15</v>
      </c>
      <c r="AJ129" s="52">
        <f t="shared" si="89"/>
        <v>25</v>
      </c>
      <c r="AK129" s="52">
        <f t="shared" si="89"/>
        <v>30</v>
      </c>
      <c r="AL129" s="52">
        <f t="shared" si="89"/>
        <v>39</v>
      </c>
      <c r="AM129" s="52">
        <f t="shared" si="89"/>
        <v>46</v>
      </c>
      <c r="AN129" s="52">
        <f t="shared" si="89"/>
        <v>49</v>
      </c>
      <c r="AO129" s="52">
        <f t="shared" si="89"/>
        <v>53</v>
      </c>
      <c r="AP129" s="52">
        <f t="shared" si="89"/>
        <v>59</v>
      </c>
      <c r="AQ129" s="52">
        <f t="shared" si="89"/>
        <v>66</v>
      </c>
      <c r="AR129" s="52">
        <f t="shared" si="89"/>
        <v>71</v>
      </c>
      <c r="AS129" s="52">
        <f t="shared" si="89"/>
        <v>77</v>
      </c>
      <c r="AT129" s="52">
        <f t="shared" si="89"/>
        <v>82</v>
      </c>
      <c r="AU129" s="52">
        <f t="shared" si="89"/>
        <v>87</v>
      </c>
      <c r="AV129" s="52">
        <f t="shared" si="89"/>
        <v>88</v>
      </c>
      <c r="AW129" s="52">
        <f t="shared" si="89"/>
        <v>88</v>
      </c>
      <c r="AX129" s="52">
        <f t="shared" si="89"/>
        <v>88</v>
      </c>
      <c r="AY129" s="52">
        <f t="shared" si="89"/>
        <v>94</v>
      </c>
      <c r="AZ129" s="52">
        <f t="shared" si="89"/>
        <v>100</v>
      </c>
      <c r="BA129" s="52">
        <f t="shared" si="89"/>
        <v>102</v>
      </c>
      <c r="BB129" s="52">
        <f t="shared" si="89"/>
        <v>106</v>
      </c>
      <c r="BC129" s="52">
        <f t="shared" si="89"/>
        <v>106</v>
      </c>
      <c r="BD129" s="52">
        <f t="shared" si="89"/>
        <v>107</v>
      </c>
      <c r="BE129" s="52">
        <f t="shared" si="89"/>
        <v>110</v>
      </c>
      <c r="BF129" s="52">
        <f t="shared" si="89"/>
        <v>111</v>
      </c>
      <c r="BG129" s="52">
        <f t="shared" si="89"/>
        <v>112</v>
      </c>
      <c r="BH129" s="52">
        <f t="shared" si="89"/>
        <v>112</v>
      </c>
      <c r="BI129" s="52">
        <f t="shared" si="89"/>
        <v>113</v>
      </c>
      <c r="BJ129" s="52">
        <f t="shared" si="89"/>
        <v>113</v>
      </c>
      <c r="BK129" s="52">
        <f t="shared" si="89"/>
        <v>113</v>
      </c>
      <c r="BL129" s="52">
        <f t="shared" si="89"/>
        <v>114</v>
      </c>
      <c r="BM129" s="52">
        <f t="shared" si="89"/>
        <v>115</v>
      </c>
      <c r="BN129" s="52">
        <f>+BM129+BN128-BN132</f>
        <v>115</v>
      </c>
      <c r="BO129" s="52">
        <f t="shared" ref="BO129:CI129" si="90">+BN129+BO128-BO132</f>
        <v>116</v>
      </c>
      <c r="BP129" s="52">
        <f t="shared" si="90"/>
        <v>116</v>
      </c>
      <c r="BQ129" s="52">
        <f t="shared" si="90"/>
        <v>116</v>
      </c>
      <c r="BR129" s="52">
        <f t="shared" si="90"/>
        <v>115</v>
      </c>
      <c r="BS129" s="52">
        <f t="shared" si="90"/>
        <v>116</v>
      </c>
      <c r="BT129" s="52">
        <f t="shared" si="90"/>
        <v>116</v>
      </c>
      <c r="BU129" s="52">
        <f t="shared" si="90"/>
        <v>116</v>
      </c>
      <c r="BV129" s="52">
        <f t="shared" si="90"/>
        <v>116</v>
      </c>
      <c r="BW129" s="52">
        <f t="shared" si="90"/>
        <v>116</v>
      </c>
      <c r="BX129" s="52">
        <f t="shared" si="90"/>
        <v>116</v>
      </c>
      <c r="BY129" s="52">
        <f t="shared" si="90"/>
        <v>114</v>
      </c>
      <c r="BZ129" s="52">
        <f t="shared" si="90"/>
        <v>117</v>
      </c>
      <c r="CA129" s="52">
        <f t="shared" si="90"/>
        <v>118</v>
      </c>
      <c r="CB129" s="52">
        <f t="shared" si="90"/>
        <v>120</v>
      </c>
      <c r="CC129" s="52">
        <f t="shared" si="90"/>
        <v>120</v>
      </c>
      <c r="CD129" s="52">
        <f t="shared" si="90"/>
        <v>120</v>
      </c>
      <c r="CE129" s="52">
        <f t="shared" si="90"/>
        <v>120</v>
      </c>
      <c r="CF129" s="52">
        <f t="shared" si="90"/>
        <v>120</v>
      </c>
      <c r="CG129" s="52">
        <f t="shared" si="90"/>
        <v>120</v>
      </c>
      <c r="CH129" s="52">
        <f t="shared" si="90"/>
        <v>120</v>
      </c>
      <c r="CI129" s="52">
        <f t="shared" si="90"/>
        <v>120</v>
      </c>
      <c r="CJ129" s="52"/>
      <c r="CK129" s="52"/>
      <c r="CL129" s="52"/>
      <c r="CM129" s="52"/>
    </row>
    <row r="130" spans="1:119" s="15" customFormat="1" ht="12" customHeight="1" x14ac:dyDescent="0.2">
      <c r="A130" s="13" t="s">
        <v>3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>
        <v>5</v>
      </c>
      <c r="AJ130" s="14">
        <v>5</v>
      </c>
      <c r="AK130" s="14">
        <v>5</v>
      </c>
      <c r="AL130" s="14">
        <v>5</v>
      </c>
      <c r="AM130" s="14">
        <v>5</v>
      </c>
      <c r="AN130" s="14">
        <v>5</v>
      </c>
      <c r="AO130" s="14">
        <v>5</v>
      </c>
      <c r="AP130" s="14">
        <v>5</v>
      </c>
      <c r="AQ130" s="14">
        <v>5</v>
      </c>
      <c r="AR130" s="14">
        <v>5</v>
      </c>
      <c r="AS130" s="14">
        <v>5</v>
      </c>
      <c r="AT130" s="14">
        <v>5</v>
      </c>
      <c r="AU130" s="14">
        <v>5</v>
      </c>
      <c r="AV130" s="14">
        <v>3</v>
      </c>
      <c r="AW130" s="14">
        <v>3</v>
      </c>
      <c r="AX130" s="14">
        <v>3</v>
      </c>
      <c r="AY130" s="14">
        <v>3</v>
      </c>
      <c r="AZ130" s="14">
        <v>3</v>
      </c>
      <c r="BA130" s="14">
        <v>3</v>
      </c>
      <c r="BB130" s="14">
        <v>3</v>
      </c>
      <c r="BC130" s="14">
        <v>3</v>
      </c>
      <c r="BD130" s="14">
        <v>3</v>
      </c>
      <c r="BE130" s="14">
        <v>3</v>
      </c>
      <c r="BF130" s="14">
        <v>3</v>
      </c>
      <c r="BG130" s="14">
        <v>3</v>
      </c>
      <c r="BH130" s="14">
        <v>3</v>
      </c>
      <c r="BI130" s="14">
        <v>3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1</v>
      </c>
      <c r="BR130" s="14">
        <v>1</v>
      </c>
      <c r="BS130" s="14">
        <v>1</v>
      </c>
      <c r="BT130" s="14">
        <v>1</v>
      </c>
      <c r="BU130" s="14">
        <v>0</v>
      </c>
      <c r="BV130" s="14">
        <v>1</v>
      </c>
      <c r="BW130" s="14">
        <v>1</v>
      </c>
      <c r="BX130" s="14">
        <v>1</v>
      </c>
      <c r="BY130" s="14">
        <v>1</v>
      </c>
      <c r="BZ130" s="14">
        <v>0</v>
      </c>
      <c r="CA130" s="14">
        <v>0</v>
      </c>
      <c r="CB130" s="14">
        <v>1</v>
      </c>
      <c r="CC130" s="14">
        <v>1</v>
      </c>
      <c r="CD130" s="14">
        <v>1</v>
      </c>
      <c r="CE130" s="14">
        <v>1</v>
      </c>
      <c r="CF130" s="14">
        <v>1</v>
      </c>
      <c r="CG130" s="14">
        <v>0</v>
      </c>
      <c r="CH130" s="14">
        <v>0</v>
      </c>
      <c r="CI130" s="14">
        <v>0</v>
      </c>
      <c r="CJ130" s="14"/>
      <c r="CK130" s="14"/>
      <c r="CL130" s="14"/>
      <c r="CM130" s="14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</row>
    <row r="131" spans="1:119" ht="12" customHeight="1" x14ac:dyDescent="0.2">
      <c r="A131" s="12" t="s">
        <v>7</v>
      </c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>
        <f t="shared" ref="AI131:CI131" si="91">+AH131+AI130</f>
        <v>5</v>
      </c>
      <c r="AJ131" s="11">
        <f t="shared" si="91"/>
        <v>10</v>
      </c>
      <c r="AK131" s="11">
        <f t="shared" si="91"/>
        <v>15</v>
      </c>
      <c r="AL131" s="11">
        <f t="shared" si="91"/>
        <v>20</v>
      </c>
      <c r="AM131" s="11">
        <f t="shared" si="91"/>
        <v>25</v>
      </c>
      <c r="AN131" s="11">
        <f t="shared" si="91"/>
        <v>30</v>
      </c>
      <c r="AO131" s="11">
        <f t="shared" si="91"/>
        <v>35</v>
      </c>
      <c r="AP131" s="11">
        <f t="shared" si="91"/>
        <v>40</v>
      </c>
      <c r="AQ131" s="11">
        <f t="shared" si="91"/>
        <v>45</v>
      </c>
      <c r="AR131" s="11">
        <f t="shared" si="91"/>
        <v>50</v>
      </c>
      <c r="AS131" s="11">
        <f t="shared" si="91"/>
        <v>55</v>
      </c>
      <c r="AT131" s="11">
        <f t="shared" si="91"/>
        <v>60</v>
      </c>
      <c r="AU131" s="11">
        <f t="shared" si="91"/>
        <v>65</v>
      </c>
      <c r="AV131" s="11">
        <f t="shared" si="91"/>
        <v>68</v>
      </c>
      <c r="AW131" s="11">
        <f t="shared" si="91"/>
        <v>71</v>
      </c>
      <c r="AX131" s="11">
        <f t="shared" si="91"/>
        <v>74</v>
      </c>
      <c r="AY131" s="11">
        <f t="shared" si="91"/>
        <v>77</v>
      </c>
      <c r="AZ131" s="11">
        <f t="shared" si="91"/>
        <v>80</v>
      </c>
      <c r="BA131" s="11">
        <f t="shared" si="91"/>
        <v>83</v>
      </c>
      <c r="BB131" s="11">
        <f t="shared" si="91"/>
        <v>86</v>
      </c>
      <c r="BC131" s="11">
        <f t="shared" si="91"/>
        <v>89</v>
      </c>
      <c r="BD131" s="11">
        <f t="shared" si="91"/>
        <v>92</v>
      </c>
      <c r="BE131" s="11">
        <f t="shared" si="91"/>
        <v>95</v>
      </c>
      <c r="BF131" s="11">
        <f t="shared" si="91"/>
        <v>98</v>
      </c>
      <c r="BG131" s="11">
        <f t="shared" si="91"/>
        <v>101</v>
      </c>
      <c r="BH131" s="11">
        <f t="shared" si="91"/>
        <v>104</v>
      </c>
      <c r="BI131" s="11">
        <f t="shared" si="91"/>
        <v>107</v>
      </c>
      <c r="BJ131" s="11">
        <f t="shared" si="91"/>
        <v>107</v>
      </c>
      <c r="BK131" s="11">
        <f t="shared" si="91"/>
        <v>107</v>
      </c>
      <c r="BL131" s="11">
        <f t="shared" si="91"/>
        <v>107</v>
      </c>
      <c r="BM131" s="11">
        <f t="shared" si="91"/>
        <v>107</v>
      </c>
      <c r="BN131" s="11">
        <f t="shared" si="91"/>
        <v>107</v>
      </c>
      <c r="BO131" s="11">
        <f t="shared" si="91"/>
        <v>107</v>
      </c>
      <c r="BP131" s="11">
        <f t="shared" si="91"/>
        <v>107</v>
      </c>
      <c r="BQ131" s="11">
        <f t="shared" si="91"/>
        <v>108</v>
      </c>
      <c r="BR131" s="11">
        <f t="shared" si="91"/>
        <v>109</v>
      </c>
      <c r="BS131" s="11">
        <f t="shared" si="91"/>
        <v>110</v>
      </c>
      <c r="BT131" s="11">
        <f t="shared" si="91"/>
        <v>111</v>
      </c>
      <c r="BU131" s="11">
        <f t="shared" si="91"/>
        <v>111</v>
      </c>
      <c r="BV131" s="11">
        <f t="shared" si="91"/>
        <v>112</v>
      </c>
      <c r="BW131" s="11">
        <f t="shared" si="91"/>
        <v>113</v>
      </c>
      <c r="BX131" s="11">
        <f t="shared" si="91"/>
        <v>114</v>
      </c>
      <c r="BY131" s="11">
        <f t="shared" si="91"/>
        <v>115</v>
      </c>
      <c r="BZ131" s="11">
        <f t="shared" si="91"/>
        <v>115</v>
      </c>
      <c r="CA131" s="11">
        <f t="shared" si="91"/>
        <v>115</v>
      </c>
      <c r="CB131" s="11">
        <f t="shared" si="91"/>
        <v>116</v>
      </c>
      <c r="CC131" s="11">
        <f t="shared" si="91"/>
        <v>117</v>
      </c>
      <c r="CD131" s="11">
        <f t="shared" si="91"/>
        <v>118</v>
      </c>
      <c r="CE131" s="11">
        <f t="shared" si="91"/>
        <v>119</v>
      </c>
      <c r="CF131" s="11">
        <f t="shared" si="91"/>
        <v>120</v>
      </c>
      <c r="CG131" s="11">
        <f t="shared" si="91"/>
        <v>120</v>
      </c>
      <c r="CH131" s="11">
        <f t="shared" si="91"/>
        <v>120</v>
      </c>
      <c r="CI131" s="11">
        <f t="shared" si="91"/>
        <v>120</v>
      </c>
      <c r="CJ131" s="11"/>
      <c r="CK131" s="11"/>
      <c r="CL131" s="11"/>
      <c r="CM131" s="11"/>
    </row>
    <row r="132" spans="1:119" ht="12" customHeight="1" x14ac:dyDescent="0.2">
      <c r="A132" s="12" t="s">
        <v>4</v>
      </c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7">
        <v>0</v>
      </c>
      <c r="BR132" s="57">
        <v>1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7">
        <v>0</v>
      </c>
      <c r="BY132" s="57">
        <v>2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7">
        <v>0</v>
      </c>
      <c r="CF132" s="57">
        <v>0</v>
      </c>
      <c r="CG132" s="57">
        <v>0</v>
      </c>
      <c r="CH132" s="57">
        <v>0</v>
      </c>
      <c r="CI132" s="57">
        <v>0</v>
      </c>
      <c r="CJ132" s="57"/>
      <c r="CK132" s="57"/>
      <c r="CL132" s="57"/>
      <c r="CM132" s="57"/>
      <c r="DO132" s="4"/>
    </row>
    <row r="133" spans="1:119" ht="12" customHeight="1" thickBot="1" x14ac:dyDescent="0.25">
      <c r="A133" s="23" t="s">
        <v>8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5"/>
      <c r="AA133" s="24"/>
      <c r="AB133" s="24"/>
      <c r="AC133" s="24"/>
      <c r="AD133" s="24"/>
      <c r="AE133" s="24"/>
      <c r="AF133" s="24"/>
      <c r="AG133" s="24"/>
      <c r="AH133" s="24"/>
      <c r="AI133" s="24">
        <f t="shared" ref="AI133:AZ133" si="92">+AH133+AI132</f>
        <v>0</v>
      </c>
      <c r="AJ133" s="24">
        <f t="shared" si="92"/>
        <v>0</v>
      </c>
      <c r="AK133" s="24">
        <f t="shared" si="92"/>
        <v>0</v>
      </c>
      <c r="AL133" s="24">
        <f t="shared" si="92"/>
        <v>0</v>
      </c>
      <c r="AM133" s="24">
        <f t="shared" si="92"/>
        <v>0</v>
      </c>
      <c r="AN133" s="24">
        <f t="shared" si="92"/>
        <v>0</v>
      </c>
      <c r="AO133" s="24">
        <f t="shared" si="92"/>
        <v>0</v>
      </c>
      <c r="AP133" s="24">
        <f t="shared" si="92"/>
        <v>0</v>
      </c>
      <c r="AQ133" s="24">
        <f t="shared" si="92"/>
        <v>0</v>
      </c>
      <c r="AR133" s="24">
        <f t="shared" si="92"/>
        <v>0</v>
      </c>
      <c r="AS133" s="24">
        <f t="shared" si="92"/>
        <v>0</v>
      </c>
      <c r="AT133" s="24">
        <f t="shared" si="92"/>
        <v>0</v>
      </c>
      <c r="AU133" s="24">
        <f t="shared" si="92"/>
        <v>0</v>
      </c>
      <c r="AV133" s="24">
        <f t="shared" si="92"/>
        <v>0</v>
      </c>
      <c r="AW133" s="24">
        <f t="shared" si="92"/>
        <v>0</v>
      </c>
      <c r="AX133" s="24">
        <f t="shared" si="92"/>
        <v>0</v>
      </c>
      <c r="AY133" s="24">
        <f t="shared" si="92"/>
        <v>0</v>
      </c>
      <c r="AZ133" s="24">
        <f t="shared" si="92"/>
        <v>0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/>
      <c r="CK133" s="24"/>
      <c r="CL133" s="24"/>
      <c r="CM133" s="24"/>
      <c r="DO133" s="4"/>
    </row>
    <row r="134" spans="1:119" ht="12" customHeight="1" thickTop="1" x14ac:dyDescent="0.2">
      <c r="A134" s="34" t="s">
        <v>27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49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>
        <v>5</v>
      </c>
      <c r="AW134" s="11">
        <v>7</v>
      </c>
      <c r="AX134" s="57">
        <v>8</v>
      </c>
      <c r="AY134" s="57">
        <v>3</v>
      </c>
      <c r="AZ134" s="57">
        <v>1</v>
      </c>
      <c r="BA134" s="57">
        <v>3</v>
      </c>
      <c r="BB134" s="57">
        <v>2</v>
      </c>
      <c r="BC134" s="57">
        <v>1</v>
      </c>
      <c r="BD134" s="57">
        <v>2</v>
      </c>
      <c r="BE134" s="57">
        <v>2</v>
      </c>
      <c r="BF134" s="57">
        <v>3</v>
      </c>
      <c r="BG134" s="57">
        <v>5</v>
      </c>
      <c r="BH134" s="57">
        <v>5</v>
      </c>
      <c r="BI134" s="57">
        <v>1</v>
      </c>
      <c r="BJ134" s="57">
        <v>1</v>
      </c>
      <c r="BK134" s="57">
        <v>3</v>
      </c>
      <c r="BL134" s="57">
        <v>3</v>
      </c>
      <c r="BM134" s="57">
        <v>4</v>
      </c>
      <c r="BN134" s="57">
        <v>2</v>
      </c>
      <c r="BO134" s="57">
        <v>4</v>
      </c>
      <c r="BP134" s="57">
        <v>3</v>
      </c>
      <c r="BQ134" s="57">
        <v>2</v>
      </c>
      <c r="BR134" s="57">
        <v>2</v>
      </c>
      <c r="BS134" s="57">
        <v>3</v>
      </c>
      <c r="BT134" s="57">
        <v>4</v>
      </c>
      <c r="BU134" s="57">
        <v>1</v>
      </c>
      <c r="BV134" s="57">
        <v>2</v>
      </c>
      <c r="BW134" s="57">
        <v>2</v>
      </c>
      <c r="BX134" s="57">
        <v>0</v>
      </c>
      <c r="BY134" s="57">
        <v>2</v>
      </c>
      <c r="BZ134" s="57">
        <v>2</v>
      </c>
      <c r="CA134" s="57">
        <v>3</v>
      </c>
      <c r="CB134" s="57">
        <v>2</v>
      </c>
      <c r="CC134" s="57">
        <v>1</v>
      </c>
      <c r="CD134" s="57">
        <v>1</v>
      </c>
      <c r="CE134" s="57">
        <v>3</v>
      </c>
      <c r="CF134" s="57">
        <v>1</v>
      </c>
      <c r="CG134" s="57">
        <v>1</v>
      </c>
      <c r="CH134" s="57">
        <v>1</v>
      </c>
      <c r="CI134" s="57">
        <v>1</v>
      </c>
      <c r="CJ134" s="57">
        <v>1</v>
      </c>
      <c r="CK134" s="57">
        <v>4</v>
      </c>
      <c r="CL134" s="57">
        <v>4</v>
      </c>
      <c r="CM134" s="57">
        <v>4</v>
      </c>
    </row>
    <row r="135" spans="1:119" ht="12" customHeight="1" x14ac:dyDescent="0.2">
      <c r="A135" s="12" t="s">
        <v>6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>
        <v>5</v>
      </c>
      <c r="AW135" s="52">
        <f t="shared" ref="AW135:BL135" si="93">+AV135+AW134</f>
        <v>12</v>
      </c>
      <c r="AX135" s="52">
        <f t="shared" si="93"/>
        <v>20</v>
      </c>
      <c r="AY135" s="52">
        <f t="shared" si="93"/>
        <v>23</v>
      </c>
      <c r="AZ135" s="52">
        <f t="shared" si="93"/>
        <v>24</v>
      </c>
      <c r="BA135" s="52">
        <f t="shared" si="93"/>
        <v>27</v>
      </c>
      <c r="BB135" s="52">
        <f t="shared" si="93"/>
        <v>29</v>
      </c>
      <c r="BC135" s="52">
        <f t="shared" si="93"/>
        <v>30</v>
      </c>
      <c r="BD135" s="52">
        <f t="shared" si="93"/>
        <v>32</v>
      </c>
      <c r="BE135" s="52">
        <f t="shared" si="93"/>
        <v>34</v>
      </c>
      <c r="BF135" s="52">
        <f t="shared" si="93"/>
        <v>37</v>
      </c>
      <c r="BG135" s="52">
        <f t="shared" si="93"/>
        <v>42</v>
      </c>
      <c r="BH135" s="52">
        <f t="shared" si="93"/>
        <v>47</v>
      </c>
      <c r="BI135" s="52">
        <f t="shared" si="93"/>
        <v>48</v>
      </c>
      <c r="BJ135" s="52">
        <f t="shared" si="93"/>
        <v>49</v>
      </c>
      <c r="BK135" s="52">
        <f t="shared" si="93"/>
        <v>52</v>
      </c>
      <c r="BL135" s="52">
        <f t="shared" si="93"/>
        <v>55</v>
      </c>
      <c r="BM135" s="52">
        <f>+BL135+BM134-BM138</f>
        <v>58</v>
      </c>
      <c r="BN135" s="52">
        <f>+BM135+BN134-BN138</f>
        <v>60</v>
      </c>
      <c r="BO135" s="52">
        <f>+BN135+BO134-BO138</f>
        <v>64</v>
      </c>
      <c r="BP135" s="52">
        <f>+BO135+BP134-BP138</f>
        <v>67</v>
      </c>
      <c r="BQ135" s="52">
        <f t="shared" ref="BQ135:CM135" si="94">+BP135+BQ134-BQ138</f>
        <v>69</v>
      </c>
      <c r="BR135" s="52">
        <f t="shared" si="94"/>
        <v>71</v>
      </c>
      <c r="BS135" s="52">
        <f t="shared" si="94"/>
        <v>74</v>
      </c>
      <c r="BT135" s="52">
        <f t="shared" si="94"/>
        <v>78</v>
      </c>
      <c r="BU135" s="52">
        <f t="shared" si="94"/>
        <v>79</v>
      </c>
      <c r="BV135" s="52">
        <f t="shared" si="94"/>
        <v>81</v>
      </c>
      <c r="BW135" s="52">
        <f t="shared" si="94"/>
        <v>83</v>
      </c>
      <c r="BX135" s="52">
        <f t="shared" si="94"/>
        <v>83</v>
      </c>
      <c r="BY135" s="52">
        <f t="shared" si="94"/>
        <v>85</v>
      </c>
      <c r="BZ135" s="52">
        <f t="shared" si="94"/>
        <v>86</v>
      </c>
      <c r="CA135" s="52">
        <f t="shared" si="94"/>
        <v>88</v>
      </c>
      <c r="CB135" s="52">
        <f t="shared" si="94"/>
        <v>89</v>
      </c>
      <c r="CC135" s="52">
        <f t="shared" si="94"/>
        <v>90</v>
      </c>
      <c r="CD135" s="52">
        <f t="shared" si="94"/>
        <v>91</v>
      </c>
      <c r="CE135" s="52">
        <f t="shared" si="94"/>
        <v>94</v>
      </c>
      <c r="CF135" s="52">
        <f t="shared" si="94"/>
        <v>95</v>
      </c>
      <c r="CG135" s="52">
        <f t="shared" si="94"/>
        <v>94</v>
      </c>
      <c r="CH135" s="52">
        <f t="shared" si="94"/>
        <v>94</v>
      </c>
      <c r="CI135" s="52">
        <f t="shared" si="94"/>
        <v>95</v>
      </c>
      <c r="CJ135" s="52">
        <f t="shared" si="94"/>
        <v>96</v>
      </c>
      <c r="CK135" s="52">
        <f t="shared" si="94"/>
        <v>100</v>
      </c>
      <c r="CL135" s="52">
        <f t="shared" si="94"/>
        <v>103</v>
      </c>
      <c r="CM135" s="52">
        <f t="shared" si="94"/>
        <v>107</v>
      </c>
    </row>
    <row r="136" spans="1:119" s="15" customFormat="1" ht="12" customHeight="1" x14ac:dyDescent="0.2">
      <c r="A136" s="13" t="s">
        <v>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>
        <v>2</v>
      </c>
      <c r="AW136" s="14">
        <v>2</v>
      </c>
      <c r="AX136" s="14">
        <v>2</v>
      </c>
      <c r="AY136" s="14">
        <v>2</v>
      </c>
      <c r="AZ136" s="14">
        <v>2</v>
      </c>
      <c r="BA136" s="14">
        <v>2</v>
      </c>
      <c r="BB136" s="14">
        <v>2</v>
      </c>
      <c r="BC136" s="14">
        <v>2</v>
      </c>
      <c r="BD136" s="14">
        <v>2</v>
      </c>
      <c r="BE136" s="14">
        <v>2</v>
      </c>
      <c r="BF136" s="14">
        <v>2</v>
      </c>
      <c r="BG136" s="14">
        <v>2</v>
      </c>
      <c r="BH136" s="14">
        <v>2</v>
      </c>
      <c r="BI136" s="14">
        <v>2</v>
      </c>
      <c r="BJ136" s="14">
        <v>3</v>
      </c>
      <c r="BK136" s="14">
        <v>3</v>
      </c>
      <c r="BL136" s="14">
        <v>3</v>
      </c>
      <c r="BM136" s="14">
        <v>3</v>
      </c>
      <c r="BN136" s="14">
        <v>3</v>
      </c>
      <c r="BO136" s="14">
        <v>3</v>
      </c>
      <c r="BP136" s="14">
        <v>3</v>
      </c>
      <c r="BQ136" s="14">
        <v>2</v>
      </c>
      <c r="BR136" s="14">
        <v>2</v>
      </c>
      <c r="BS136" s="14">
        <v>2</v>
      </c>
      <c r="BT136" s="14">
        <v>2</v>
      </c>
      <c r="BU136" s="14">
        <v>3</v>
      </c>
      <c r="BV136" s="14">
        <v>4</v>
      </c>
      <c r="BW136" s="14">
        <v>4</v>
      </c>
      <c r="BX136" s="14">
        <v>4</v>
      </c>
      <c r="BY136" s="14">
        <v>4</v>
      </c>
      <c r="BZ136" s="14">
        <v>3</v>
      </c>
      <c r="CA136" s="14">
        <v>3</v>
      </c>
      <c r="CB136" s="14">
        <v>2</v>
      </c>
      <c r="CC136" s="14">
        <v>3</v>
      </c>
      <c r="CD136" s="14">
        <v>3</v>
      </c>
      <c r="CE136" s="14">
        <v>3</v>
      </c>
      <c r="CF136" s="14">
        <v>3</v>
      </c>
      <c r="CG136" s="14">
        <v>3</v>
      </c>
      <c r="CH136" s="14">
        <v>3</v>
      </c>
      <c r="CI136" s="14">
        <v>3</v>
      </c>
      <c r="CJ136" s="14">
        <v>3</v>
      </c>
      <c r="CK136" s="14">
        <v>3</v>
      </c>
      <c r="CL136" s="14">
        <v>3</v>
      </c>
      <c r="CM136" s="14">
        <v>3</v>
      </c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</row>
    <row r="137" spans="1:119" ht="12" customHeight="1" x14ac:dyDescent="0.2">
      <c r="A137" s="12" t="s">
        <v>7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>
        <v>3</v>
      </c>
      <c r="AW137" s="11">
        <f t="shared" ref="AW137:CM137" si="95">+AV137+AW136</f>
        <v>5</v>
      </c>
      <c r="AX137" s="11">
        <f t="shared" si="95"/>
        <v>7</v>
      </c>
      <c r="AY137" s="11">
        <f t="shared" si="95"/>
        <v>9</v>
      </c>
      <c r="AZ137" s="11">
        <f t="shared" si="95"/>
        <v>11</v>
      </c>
      <c r="BA137" s="11">
        <f t="shared" si="95"/>
        <v>13</v>
      </c>
      <c r="BB137" s="11">
        <f t="shared" si="95"/>
        <v>15</v>
      </c>
      <c r="BC137" s="11">
        <f t="shared" si="95"/>
        <v>17</v>
      </c>
      <c r="BD137" s="11">
        <f t="shared" si="95"/>
        <v>19</v>
      </c>
      <c r="BE137" s="11">
        <f t="shared" si="95"/>
        <v>21</v>
      </c>
      <c r="BF137" s="11">
        <f t="shared" si="95"/>
        <v>23</v>
      </c>
      <c r="BG137" s="11">
        <f t="shared" si="95"/>
        <v>25</v>
      </c>
      <c r="BH137" s="11">
        <f t="shared" si="95"/>
        <v>27</v>
      </c>
      <c r="BI137" s="11">
        <f t="shared" si="95"/>
        <v>29</v>
      </c>
      <c r="BJ137" s="11">
        <f t="shared" si="95"/>
        <v>32</v>
      </c>
      <c r="BK137" s="11">
        <f t="shared" si="95"/>
        <v>35</v>
      </c>
      <c r="BL137" s="11">
        <f t="shared" si="95"/>
        <v>38</v>
      </c>
      <c r="BM137" s="11">
        <f t="shared" si="95"/>
        <v>41</v>
      </c>
      <c r="BN137" s="11">
        <f t="shared" si="95"/>
        <v>44</v>
      </c>
      <c r="BO137" s="11">
        <f t="shared" si="95"/>
        <v>47</v>
      </c>
      <c r="BP137" s="11">
        <f t="shared" si="95"/>
        <v>50</v>
      </c>
      <c r="BQ137" s="11">
        <f t="shared" si="95"/>
        <v>52</v>
      </c>
      <c r="BR137" s="11">
        <f t="shared" si="95"/>
        <v>54</v>
      </c>
      <c r="BS137" s="11">
        <f t="shared" si="95"/>
        <v>56</v>
      </c>
      <c r="BT137" s="11">
        <f t="shared" si="95"/>
        <v>58</v>
      </c>
      <c r="BU137" s="11">
        <f t="shared" si="95"/>
        <v>61</v>
      </c>
      <c r="BV137" s="11">
        <f t="shared" si="95"/>
        <v>65</v>
      </c>
      <c r="BW137" s="11">
        <f t="shared" si="95"/>
        <v>69</v>
      </c>
      <c r="BX137" s="11">
        <f t="shared" si="95"/>
        <v>73</v>
      </c>
      <c r="BY137" s="11">
        <f t="shared" si="95"/>
        <v>77</v>
      </c>
      <c r="BZ137" s="11">
        <f t="shared" si="95"/>
        <v>80</v>
      </c>
      <c r="CA137" s="11">
        <f t="shared" si="95"/>
        <v>83</v>
      </c>
      <c r="CB137" s="11">
        <f t="shared" si="95"/>
        <v>85</v>
      </c>
      <c r="CC137" s="11">
        <f t="shared" si="95"/>
        <v>88</v>
      </c>
      <c r="CD137" s="11">
        <f t="shared" si="95"/>
        <v>91</v>
      </c>
      <c r="CE137" s="11">
        <f t="shared" si="95"/>
        <v>94</v>
      </c>
      <c r="CF137" s="11">
        <f t="shared" si="95"/>
        <v>97</v>
      </c>
      <c r="CG137" s="11">
        <f t="shared" si="95"/>
        <v>100</v>
      </c>
      <c r="CH137" s="11">
        <f t="shared" si="95"/>
        <v>103</v>
      </c>
      <c r="CI137" s="11">
        <f t="shared" si="95"/>
        <v>106</v>
      </c>
      <c r="CJ137" s="11">
        <f t="shared" si="95"/>
        <v>109</v>
      </c>
      <c r="CK137" s="11">
        <f t="shared" si="95"/>
        <v>112</v>
      </c>
      <c r="CL137" s="11">
        <f t="shared" si="95"/>
        <v>115</v>
      </c>
      <c r="CM137" s="11">
        <f t="shared" si="95"/>
        <v>118</v>
      </c>
    </row>
    <row r="138" spans="1:119" ht="12" customHeight="1" x14ac:dyDescent="0.2">
      <c r="A138" s="12" t="s">
        <v>4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>
        <v>0</v>
      </c>
      <c r="AW138" s="11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7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7">
        <v>0</v>
      </c>
      <c r="BK138" s="57">
        <v>0</v>
      </c>
      <c r="BL138" s="57">
        <v>0</v>
      </c>
      <c r="BM138" s="57">
        <v>1</v>
      </c>
      <c r="BN138" s="57">
        <v>0</v>
      </c>
      <c r="BO138" s="57">
        <v>0</v>
      </c>
      <c r="BP138" s="57">
        <v>0</v>
      </c>
      <c r="BQ138" s="57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7">
        <v>0</v>
      </c>
      <c r="BY138" s="57">
        <v>0</v>
      </c>
      <c r="BZ138" s="57">
        <v>1</v>
      </c>
      <c r="CA138" s="57">
        <v>1</v>
      </c>
      <c r="CB138" s="57">
        <v>1</v>
      </c>
      <c r="CC138" s="57">
        <v>0</v>
      </c>
      <c r="CD138" s="57">
        <v>0</v>
      </c>
      <c r="CE138" s="57">
        <v>0</v>
      </c>
      <c r="CF138" s="57">
        <v>0</v>
      </c>
      <c r="CG138" s="57">
        <v>2</v>
      </c>
      <c r="CH138" s="57">
        <v>1</v>
      </c>
      <c r="CI138" s="57">
        <v>0</v>
      </c>
      <c r="CJ138" s="57">
        <v>0</v>
      </c>
      <c r="CK138" s="57">
        <v>0</v>
      </c>
      <c r="CL138" s="57">
        <v>1</v>
      </c>
      <c r="CM138" s="57">
        <v>0</v>
      </c>
      <c r="DO138" s="4"/>
    </row>
    <row r="139" spans="1:119" ht="12" customHeight="1" thickBot="1" x14ac:dyDescent="0.25">
      <c r="A139" s="23" t="s">
        <v>8</v>
      </c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5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>
        <f t="shared" ref="AV139:AZ139" si="96">+AU139+AV138</f>
        <v>0</v>
      </c>
      <c r="AW139" s="24">
        <f t="shared" si="96"/>
        <v>0</v>
      </c>
      <c r="AX139" s="24">
        <f t="shared" si="96"/>
        <v>0</v>
      </c>
      <c r="AY139" s="24">
        <f t="shared" si="96"/>
        <v>0</v>
      </c>
      <c r="AZ139" s="24">
        <f t="shared" si="96"/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f>+BL139+BM138</f>
        <v>1</v>
      </c>
      <c r="BN139" s="24">
        <f>+BM139+BN138</f>
        <v>1</v>
      </c>
      <c r="BO139" s="24">
        <f>+BN139+BO138</f>
        <v>1</v>
      </c>
      <c r="BP139" s="24">
        <f>+BO139+BP138</f>
        <v>1</v>
      </c>
      <c r="BQ139" s="24">
        <f t="shared" ref="BQ139:CM139" si="97">+BP139+BQ138</f>
        <v>1</v>
      </c>
      <c r="BR139" s="24">
        <f t="shared" si="97"/>
        <v>1</v>
      </c>
      <c r="BS139" s="24">
        <f t="shared" si="97"/>
        <v>1</v>
      </c>
      <c r="BT139" s="24">
        <f t="shared" si="97"/>
        <v>1</v>
      </c>
      <c r="BU139" s="24">
        <f t="shared" si="97"/>
        <v>1</v>
      </c>
      <c r="BV139" s="24">
        <f t="shared" si="97"/>
        <v>1</v>
      </c>
      <c r="BW139" s="24">
        <f t="shared" si="97"/>
        <v>1</v>
      </c>
      <c r="BX139" s="24">
        <f t="shared" si="97"/>
        <v>1</v>
      </c>
      <c r="BY139" s="24">
        <f t="shared" si="97"/>
        <v>1</v>
      </c>
      <c r="BZ139" s="24">
        <f t="shared" si="97"/>
        <v>2</v>
      </c>
      <c r="CA139" s="24">
        <f t="shared" si="97"/>
        <v>3</v>
      </c>
      <c r="CB139" s="24">
        <f t="shared" si="97"/>
        <v>4</v>
      </c>
      <c r="CC139" s="24">
        <f t="shared" si="97"/>
        <v>4</v>
      </c>
      <c r="CD139" s="24">
        <f t="shared" si="97"/>
        <v>4</v>
      </c>
      <c r="CE139" s="24">
        <f t="shared" si="97"/>
        <v>4</v>
      </c>
      <c r="CF139" s="24">
        <f t="shared" si="97"/>
        <v>4</v>
      </c>
      <c r="CG139" s="24">
        <f t="shared" si="97"/>
        <v>6</v>
      </c>
      <c r="CH139" s="24">
        <f t="shared" si="97"/>
        <v>7</v>
      </c>
      <c r="CI139" s="24">
        <f t="shared" si="97"/>
        <v>7</v>
      </c>
      <c r="CJ139" s="24">
        <f t="shared" si="97"/>
        <v>7</v>
      </c>
      <c r="CK139" s="24">
        <f t="shared" si="97"/>
        <v>7</v>
      </c>
      <c r="CL139" s="24">
        <f t="shared" si="97"/>
        <v>8</v>
      </c>
      <c r="CM139" s="24">
        <f t="shared" si="97"/>
        <v>8</v>
      </c>
      <c r="DO139" s="4"/>
    </row>
    <row r="140" spans="1:119" ht="12" customHeight="1" thickTop="1" x14ac:dyDescent="0.2">
      <c r="A140" s="34" t="s">
        <v>28</v>
      </c>
      <c r="B140" s="11">
        <v>0</v>
      </c>
      <c r="C140" s="11">
        <v>0</v>
      </c>
      <c r="D140" s="11">
        <v>0</v>
      </c>
      <c r="E140" s="11">
        <v>1</v>
      </c>
      <c r="F140" s="11">
        <v>0</v>
      </c>
      <c r="G140" s="11">
        <v>1</v>
      </c>
      <c r="H140" s="11">
        <v>0</v>
      </c>
      <c r="I140" s="11">
        <v>1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1</v>
      </c>
      <c r="W140" s="11">
        <v>2</v>
      </c>
      <c r="X140" s="11">
        <v>1</v>
      </c>
      <c r="Y140" s="11">
        <v>0</v>
      </c>
      <c r="Z140" s="11">
        <v>0</v>
      </c>
      <c r="AA140" s="11">
        <v>0</v>
      </c>
      <c r="AB140" s="11">
        <v>-1</v>
      </c>
      <c r="AC140" s="11">
        <v>0</v>
      </c>
      <c r="AD140" s="11">
        <v>2</v>
      </c>
      <c r="AE140" s="11">
        <v>0</v>
      </c>
      <c r="AF140" s="11">
        <v>-1</v>
      </c>
      <c r="AG140" s="11">
        <v>0</v>
      </c>
      <c r="AH140" s="11">
        <v>1</v>
      </c>
      <c r="AI140" s="11">
        <v>1</v>
      </c>
      <c r="AJ140" s="11">
        <v>-1</v>
      </c>
      <c r="AK140" s="11">
        <v>1</v>
      </c>
      <c r="AL140" s="11">
        <v>0</v>
      </c>
      <c r="AM140" s="11">
        <v>-1</v>
      </c>
      <c r="AN140" s="11">
        <v>0</v>
      </c>
      <c r="AO140" s="11">
        <v>0</v>
      </c>
      <c r="AP140" s="11"/>
      <c r="AQ140" s="11"/>
      <c r="AR140" s="11"/>
      <c r="AS140" s="11"/>
      <c r="AT140" s="11"/>
      <c r="AU140" s="11"/>
      <c r="AV140" s="11"/>
      <c r="AW140" s="11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M140" s="57"/>
    </row>
    <row r="141" spans="1:119" ht="12" customHeight="1" x14ac:dyDescent="0.2">
      <c r="A141" s="12" t="s">
        <v>6</v>
      </c>
      <c r="B141" s="11">
        <v>93</v>
      </c>
      <c r="C141" s="11">
        <f>C140+B141</f>
        <v>93</v>
      </c>
      <c r="D141" s="11">
        <f t="shared" ref="D141:AO141" si="98">D140+C141</f>
        <v>93</v>
      </c>
      <c r="E141" s="11">
        <f t="shared" si="98"/>
        <v>94</v>
      </c>
      <c r="F141" s="11">
        <f t="shared" si="98"/>
        <v>94</v>
      </c>
      <c r="G141" s="11">
        <f t="shared" si="98"/>
        <v>95</v>
      </c>
      <c r="H141" s="11">
        <f t="shared" si="98"/>
        <v>95</v>
      </c>
      <c r="I141" s="11">
        <f t="shared" si="98"/>
        <v>96</v>
      </c>
      <c r="J141" s="11">
        <f t="shared" si="98"/>
        <v>96</v>
      </c>
      <c r="K141" s="11">
        <f t="shared" si="98"/>
        <v>96</v>
      </c>
      <c r="L141" s="11">
        <f t="shared" si="98"/>
        <v>96</v>
      </c>
      <c r="M141" s="11">
        <f t="shared" si="98"/>
        <v>96</v>
      </c>
      <c r="N141" s="11">
        <f t="shared" si="98"/>
        <v>96</v>
      </c>
      <c r="O141" s="11">
        <f t="shared" si="98"/>
        <v>96</v>
      </c>
      <c r="P141" s="11">
        <f t="shared" si="98"/>
        <v>96</v>
      </c>
      <c r="Q141" s="11">
        <f t="shared" si="98"/>
        <v>96</v>
      </c>
      <c r="R141" s="11">
        <f t="shared" si="98"/>
        <v>96</v>
      </c>
      <c r="S141" s="11">
        <f t="shared" si="98"/>
        <v>96</v>
      </c>
      <c r="T141" s="11">
        <f t="shared" si="98"/>
        <v>96</v>
      </c>
      <c r="U141" s="11">
        <f t="shared" si="98"/>
        <v>96</v>
      </c>
      <c r="V141" s="11">
        <f t="shared" si="98"/>
        <v>97</v>
      </c>
      <c r="W141" s="11">
        <f t="shared" si="98"/>
        <v>99</v>
      </c>
      <c r="X141" s="11">
        <f t="shared" si="98"/>
        <v>100</v>
      </c>
      <c r="Y141" s="11">
        <f t="shared" si="98"/>
        <v>100</v>
      </c>
      <c r="Z141" s="11">
        <f t="shared" si="98"/>
        <v>100</v>
      </c>
      <c r="AA141" s="11">
        <f t="shared" si="98"/>
        <v>100</v>
      </c>
      <c r="AB141" s="11">
        <f t="shared" si="98"/>
        <v>99</v>
      </c>
      <c r="AC141" s="11">
        <f t="shared" si="98"/>
        <v>99</v>
      </c>
      <c r="AD141" s="11">
        <f t="shared" si="98"/>
        <v>101</v>
      </c>
      <c r="AE141" s="11">
        <f t="shared" si="98"/>
        <v>101</v>
      </c>
      <c r="AF141" s="11">
        <f t="shared" si="98"/>
        <v>100</v>
      </c>
      <c r="AG141" s="11">
        <f t="shared" si="98"/>
        <v>100</v>
      </c>
      <c r="AH141" s="11">
        <f t="shared" si="98"/>
        <v>101</v>
      </c>
      <c r="AI141" s="11">
        <f t="shared" si="98"/>
        <v>102</v>
      </c>
      <c r="AJ141" s="11">
        <f t="shared" si="98"/>
        <v>101</v>
      </c>
      <c r="AK141" s="11">
        <f t="shared" si="98"/>
        <v>102</v>
      </c>
      <c r="AL141" s="11">
        <f t="shared" si="98"/>
        <v>102</v>
      </c>
      <c r="AM141" s="11">
        <f t="shared" si="98"/>
        <v>101</v>
      </c>
      <c r="AN141" s="11">
        <f t="shared" si="98"/>
        <v>101</v>
      </c>
      <c r="AO141" s="11">
        <f t="shared" si="98"/>
        <v>101</v>
      </c>
      <c r="AP141" s="11"/>
      <c r="AQ141" s="11"/>
      <c r="AR141" s="11"/>
      <c r="AS141" s="11"/>
      <c r="AT141" s="11"/>
      <c r="AU141" s="11"/>
      <c r="AV141" s="11"/>
      <c r="AW141" s="11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L141" s="52"/>
      <c r="CM141" s="52"/>
    </row>
    <row r="142" spans="1:119" s="15" customFormat="1" ht="12" customHeight="1" x14ac:dyDescent="0.2">
      <c r="A142" s="13" t="s">
        <v>3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</row>
    <row r="143" spans="1:119" ht="12" customHeight="1" x14ac:dyDescent="0.2">
      <c r="A143" s="12" t="s">
        <v>7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>
        <f>+N142</f>
        <v>0</v>
      </c>
      <c r="O143" s="11">
        <f t="shared" ref="O143:AI143" si="99">+N143+O142</f>
        <v>0</v>
      </c>
      <c r="P143" s="11">
        <f t="shared" si="99"/>
        <v>0</v>
      </c>
      <c r="Q143" s="11">
        <f t="shared" si="99"/>
        <v>0</v>
      </c>
      <c r="R143" s="11">
        <f t="shared" si="99"/>
        <v>0</v>
      </c>
      <c r="S143" s="11">
        <f t="shared" si="99"/>
        <v>0</v>
      </c>
      <c r="T143" s="11">
        <f t="shared" si="99"/>
        <v>0</v>
      </c>
      <c r="U143" s="11">
        <f t="shared" si="99"/>
        <v>0</v>
      </c>
      <c r="V143" s="11">
        <f t="shared" si="99"/>
        <v>0</v>
      </c>
      <c r="W143" s="11">
        <f t="shared" si="99"/>
        <v>0</v>
      </c>
      <c r="X143" s="11">
        <f t="shared" si="99"/>
        <v>0</v>
      </c>
      <c r="Y143" s="11">
        <f t="shared" si="99"/>
        <v>0</v>
      </c>
      <c r="Z143" s="11">
        <f t="shared" si="99"/>
        <v>0</v>
      </c>
      <c r="AA143" s="11">
        <f t="shared" si="99"/>
        <v>0</v>
      </c>
      <c r="AB143" s="11">
        <f t="shared" si="99"/>
        <v>0</v>
      </c>
      <c r="AC143" s="11">
        <f t="shared" si="99"/>
        <v>0</v>
      </c>
      <c r="AD143" s="11">
        <f t="shared" si="99"/>
        <v>0</v>
      </c>
      <c r="AE143" s="11">
        <f t="shared" si="99"/>
        <v>0</v>
      </c>
      <c r="AF143" s="11">
        <f t="shared" si="99"/>
        <v>0</v>
      </c>
      <c r="AG143" s="11">
        <f t="shared" si="99"/>
        <v>0</v>
      </c>
      <c r="AH143" s="11">
        <f t="shared" si="99"/>
        <v>0</v>
      </c>
      <c r="AI143" s="11">
        <f t="shared" si="99"/>
        <v>0</v>
      </c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</row>
    <row r="144" spans="1:119" ht="12" customHeight="1" x14ac:dyDescent="0.2">
      <c r="A144" s="12" t="s">
        <v>4</v>
      </c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1</v>
      </c>
      <c r="AC144" s="11"/>
      <c r="AD144" s="11"/>
      <c r="AE144" s="11"/>
      <c r="AF144" s="11">
        <v>1</v>
      </c>
      <c r="AG144" s="11"/>
      <c r="AH144" s="11">
        <v>0</v>
      </c>
      <c r="AI144" s="11">
        <v>0</v>
      </c>
      <c r="AJ144" s="11">
        <v>1</v>
      </c>
      <c r="AK144" s="11"/>
      <c r="AL144" s="11">
        <v>0</v>
      </c>
      <c r="AM144" s="11">
        <v>1</v>
      </c>
      <c r="AN144" s="11">
        <v>0</v>
      </c>
      <c r="AO144" s="11">
        <v>0</v>
      </c>
      <c r="AP144" s="11"/>
      <c r="AQ144" s="11"/>
      <c r="AR144" s="11"/>
      <c r="AS144" s="11"/>
      <c r="AT144" s="11"/>
      <c r="AU144" s="11"/>
      <c r="AV144" s="11"/>
      <c r="AW144" s="11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M144" s="57"/>
      <c r="DO144" s="4"/>
    </row>
    <row r="145" spans="1:119" ht="12" customHeight="1" thickBot="1" x14ac:dyDescent="0.25">
      <c r="A145" s="23" t="s">
        <v>8</v>
      </c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5">
        <f>+Z144</f>
        <v>0</v>
      </c>
      <c r="AA145" s="24">
        <f>+Z145+AA144</f>
        <v>0</v>
      </c>
      <c r="AB145" s="24">
        <f t="shared" ref="AB145:AO145" si="100">+AA145+AB144</f>
        <v>1</v>
      </c>
      <c r="AC145" s="24">
        <f t="shared" si="100"/>
        <v>1</v>
      </c>
      <c r="AD145" s="24">
        <f t="shared" si="100"/>
        <v>1</v>
      </c>
      <c r="AE145" s="24">
        <f t="shared" si="100"/>
        <v>1</v>
      </c>
      <c r="AF145" s="24">
        <f t="shared" si="100"/>
        <v>2</v>
      </c>
      <c r="AG145" s="24">
        <f t="shared" si="100"/>
        <v>2</v>
      </c>
      <c r="AH145" s="24">
        <f t="shared" si="100"/>
        <v>2</v>
      </c>
      <c r="AI145" s="24">
        <f t="shared" si="100"/>
        <v>2</v>
      </c>
      <c r="AJ145" s="24">
        <f t="shared" si="100"/>
        <v>3</v>
      </c>
      <c r="AK145" s="24">
        <f t="shared" si="100"/>
        <v>3</v>
      </c>
      <c r="AL145" s="24">
        <f t="shared" si="100"/>
        <v>3</v>
      </c>
      <c r="AM145" s="24">
        <f t="shared" si="100"/>
        <v>4</v>
      </c>
      <c r="AN145" s="24">
        <f t="shared" si="100"/>
        <v>4</v>
      </c>
      <c r="AO145" s="24">
        <f t="shared" si="100"/>
        <v>4</v>
      </c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  <c r="CJ145" s="24"/>
      <c r="CK145" s="24"/>
      <c r="CL145" s="24"/>
      <c r="CM145" s="24"/>
      <c r="DO145" s="4"/>
    </row>
    <row r="146" spans="1:119" ht="12" customHeight="1" thickTop="1" x14ac:dyDescent="0.2">
      <c r="A146" s="34" t="s">
        <v>29</v>
      </c>
      <c r="B146" s="11">
        <v>6</v>
      </c>
      <c r="C146" s="11">
        <v>4</v>
      </c>
      <c r="D146" s="11">
        <v>3</v>
      </c>
      <c r="E146" s="11">
        <v>2</v>
      </c>
      <c r="F146" s="11">
        <v>1</v>
      </c>
      <c r="G146" s="11">
        <v>3</v>
      </c>
      <c r="H146" s="11">
        <v>1</v>
      </c>
      <c r="I146" s="11">
        <v>1</v>
      </c>
      <c r="J146" s="11">
        <v>3</v>
      </c>
      <c r="K146" s="11">
        <v>6</v>
      </c>
      <c r="L146" s="11">
        <v>2</v>
      </c>
      <c r="M146" s="11">
        <v>0</v>
      </c>
      <c r="N146" s="11">
        <v>2</v>
      </c>
      <c r="O146" s="11">
        <v>2</v>
      </c>
      <c r="P146" s="11">
        <v>1</v>
      </c>
      <c r="Q146" s="11">
        <v>1</v>
      </c>
      <c r="R146" s="11">
        <v>1</v>
      </c>
      <c r="S146" s="11">
        <v>4</v>
      </c>
      <c r="T146" s="11">
        <v>0</v>
      </c>
      <c r="U146" s="11">
        <v>0</v>
      </c>
      <c r="V146" s="11">
        <v>0</v>
      </c>
      <c r="W146" s="11">
        <v>1</v>
      </c>
      <c r="X146" s="11">
        <v>0</v>
      </c>
      <c r="Y146" s="11">
        <v>0</v>
      </c>
      <c r="Z146" s="11">
        <v>0</v>
      </c>
      <c r="AA146" s="11">
        <v>0</v>
      </c>
      <c r="AB146" s="11">
        <v>2</v>
      </c>
      <c r="AC146" s="11">
        <v>0</v>
      </c>
      <c r="AD146" s="11">
        <v>2</v>
      </c>
      <c r="AE146" s="11">
        <v>5</v>
      </c>
      <c r="AF146" s="11">
        <v>7</v>
      </c>
      <c r="AG146" s="11">
        <v>1</v>
      </c>
      <c r="AH146" s="11">
        <v>4</v>
      </c>
      <c r="AI146" s="11">
        <v>1</v>
      </c>
      <c r="AJ146" s="11">
        <v>3</v>
      </c>
      <c r="AK146" s="11">
        <v>1</v>
      </c>
      <c r="AL146" s="11">
        <v>1</v>
      </c>
      <c r="AM146" s="11">
        <v>3</v>
      </c>
      <c r="AN146" s="11">
        <v>3</v>
      </c>
      <c r="AO146" s="11">
        <v>2</v>
      </c>
      <c r="AP146" s="11">
        <v>0</v>
      </c>
      <c r="AQ146" s="11">
        <v>0</v>
      </c>
      <c r="AR146" s="11">
        <v>1</v>
      </c>
      <c r="AS146" s="11">
        <v>0</v>
      </c>
      <c r="AT146" s="11">
        <v>1</v>
      </c>
      <c r="AU146" s="11">
        <v>0</v>
      </c>
      <c r="AV146" s="11">
        <v>0</v>
      </c>
      <c r="AW146" s="11"/>
      <c r="AX146" s="57"/>
      <c r="AY146" s="57"/>
      <c r="AZ146" s="57"/>
      <c r="BA146" s="57"/>
      <c r="BB146" s="57"/>
      <c r="BC146" s="57"/>
      <c r="BD146" s="57"/>
      <c r="BE146" s="57">
        <v>1</v>
      </c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</row>
    <row r="147" spans="1:119" ht="12" customHeight="1" x14ac:dyDescent="0.2">
      <c r="A147" s="12" t="s">
        <v>6</v>
      </c>
      <c r="B147" s="11">
        <v>50</v>
      </c>
      <c r="C147" s="11">
        <f t="shared" ref="C147:AV147" si="101">+B147+C146-C150</f>
        <v>53</v>
      </c>
      <c r="D147" s="11">
        <f t="shared" si="101"/>
        <v>56</v>
      </c>
      <c r="E147" s="11">
        <f t="shared" si="101"/>
        <v>58</v>
      </c>
      <c r="F147" s="11">
        <f t="shared" si="101"/>
        <v>59</v>
      </c>
      <c r="G147" s="11">
        <f t="shared" si="101"/>
        <v>61</v>
      </c>
      <c r="H147" s="11">
        <f t="shared" si="101"/>
        <v>60</v>
      </c>
      <c r="I147" s="11">
        <f t="shared" si="101"/>
        <v>58</v>
      </c>
      <c r="J147" s="11">
        <f t="shared" si="101"/>
        <v>61</v>
      </c>
      <c r="K147" s="11">
        <f t="shared" si="101"/>
        <v>67</v>
      </c>
      <c r="L147" s="11">
        <f t="shared" si="101"/>
        <v>69</v>
      </c>
      <c r="M147" s="11">
        <f t="shared" si="101"/>
        <v>69</v>
      </c>
      <c r="N147" s="11">
        <f t="shared" si="101"/>
        <v>71</v>
      </c>
      <c r="O147" s="11">
        <f t="shared" si="101"/>
        <v>72</v>
      </c>
      <c r="P147" s="11">
        <f t="shared" si="101"/>
        <v>73</v>
      </c>
      <c r="Q147" s="11">
        <f t="shared" si="101"/>
        <v>74</v>
      </c>
      <c r="R147" s="11">
        <f t="shared" si="101"/>
        <v>74</v>
      </c>
      <c r="S147" s="11">
        <f t="shared" si="101"/>
        <v>78</v>
      </c>
      <c r="T147" s="11">
        <f t="shared" si="101"/>
        <v>78</v>
      </c>
      <c r="U147" s="11">
        <f t="shared" si="101"/>
        <v>77</v>
      </c>
      <c r="V147" s="11">
        <f t="shared" si="101"/>
        <v>76</v>
      </c>
      <c r="W147" s="11">
        <f t="shared" si="101"/>
        <v>77</v>
      </c>
      <c r="X147" s="11">
        <f t="shared" si="101"/>
        <v>77</v>
      </c>
      <c r="Y147" s="11">
        <f t="shared" si="101"/>
        <v>77</v>
      </c>
      <c r="Z147" s="11">
        <f t="shared" si="101"/>
        <v>77</v>
      </c>
      <c r="AA147" s="11">
        <f t="shared" si="101"/>
        <v>76</v>
      </c>
      <c r="AB147" s="11">
        <f t="shared" si="101"/>
        <v>78</v>
      </c>
      <c r="AC147" s="11">
        <f t="shared" si="101"/>
        <v>77</v>
      </c>
      <c r="AD147" s="11">
        <f t="shared" si="101"/>
        <v>78</v>
      </c>
      <c r="AE147" s="11">
        <f t="shared" si="101"/>
        <v>82</v>
      </c>
      <c r="AF147" s="11">
        <f t="shared" si="101"/>
        <v>89</v>
      </c>
      <c r="AG147" s="11">
        <f t="shared" si="101"/>
        <v>90</v>
      </c>
      <c r="AH147" s="11">
        <f t="shared" si="101"/>
        <v>92</v>
      </c>
      <c r="AI147" s="11">
        <f t="shared" si="101"/>
        <v>93</v>
      </c>
      <c r="AJ147" s="11">
        <f t="shared" si="101"/>
        <v>96</v>
      </c>
      <c r="AK147" s="11">
        <f t="shared" si="101"/>
        <v>96</v>
      </c>
      <c r="AL147" s="11">
        <f t="shared" si="101"/>
        <v>97</v>
      </c>
      <c r="AM147" s="11">
        <f t="shared" si="101"/>
        <v>99</v>
      </c>
      <c r="AN147" s="11">
        <f t="shared" si="101"/>
        <v>100</v>
      </c>
      <c r="AO147" s="11">
        <f t="shared" si="101"/>
        <v>102</v>
      </c>
      <c r="AP147" s="11">
        <f t="shared" si="101"/>
        <v>101</v>
      </c>
      <c r="AQ147" s="11">
        <f t="shared" si="101"/>
        <v>100</v>
      </c>
      <c r="AR147" s="11">
        <f t="shared" si="101"/>
        <v>101</v>
      </c>
      <c r="AS147" s="11">
        <f t="shared" si="101"/>
        <v>101</v>
      </c>
      <c r="AT147" s="11">
        <f t="shared" si="101"/>
        <v>102</v>
      </c>
      <c r="AU147" s="11">
        <f t="shared" si="101"/>
        <v>102</v>
      </c>
      <c r="AV147" s="11">
        <f t="shared" si="101"/>
        <v>102</v>
      </c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</row>
    <row r="148" spans="1:119" s="15" customFormat="1" ht="12" customHeight="1" x14ac:dyDescent="0.2">
      <c r="A148" s="13" t="s">
        <v>3</v>
      </c>
      <c r="B148" s="14">
        <v>3</v>
      </c>
      <c r="C148" s="14">
        <v>3</v>
      </c>
      <c r="D148" s="14">
        <v>3</v>
      </c>
      <c r="E148" s="14">
        <v>3</v>
      </c>
      <c r="F148" s="14">
        <v>3</v>
      </c>
      <c r="G148" s="14">
        <v>3</v>
      </c>
      <c r="H148" s="14">
        <v>3</v>
      </c>
      <c r="I148" s="14">
        <v>3</v>
      </c>
      <c r="J148" s="14">
        <v>3</v>
      </c>
      <c r="K148" s="14">
        <v>3</v>
      </c>
      <c r="L148" s="14">
        <v>3</v>
      </c>
      <c r="M148" s="14">
        <v>3</v>
      </c>
      <c r="N148" s="14">
        <v>3</v>
      </c>
      <c r="O148" s="14">
        <v>3</v>
      </c>
      <c r="P148" s="14">
        <v>3</v>
      </c>
      <c r="Q148" s="14">
        <v>3</v>
      </c>
      <c r="R148" s="14">
        <v>3</v>
      </c>
      <c r="S148" s="14">
        <v>3</v>
      </c>
      <c r="T148" s="14">
        <v>3</v>
      </c>
      <c r="U148" s="14">
        <v>3</v>
      </c>
      <c r="V148" s="14">
        <v>3</v>
      </c>
      <c r="W148" s="14">
        <v>3</v>
      </c>
      <c r="X148" s="14">
        <v>3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</row>
    <row r="149" spans="1:119" ht="12" customHeight="1" x14ac:dyDescent="0.2">
      <c r="A149" s="12" t="s">
        <v>7</v>
      </c>
      <c r="B149" s="11">
        <f>12*B148</f>
        <v>36</v>
      </c>
      <c r="C149" s="11">
        <f>+B149+C148</f>
        <v>39</v>
      </c>
      <c r="D149" s="11">
        <f t="shared" ref="D149:AV149" si="102">+C149+D148</f>
        <v>42</v>
      </c>
      <c r="E149" s="11">
        <f t="shared" si="102"/>
        <v>45</v>
      </c>
      <c r="F149" s="11">
        <f t="shared" si="102"/>
        <v>48</v>
      </c>
      <c r="G149" s="11">
        <f t="shared" si="102"/>
        <v>51</v>
      </c>
      <c r="H149" s="11">
        <f t="shared" si="102"/>
        <v>54</v>
      </c>
      <c r="I149" s="11">
        <f t="shared" si="102"/>
        <v>57</v>
      </c>
      <c r="J149" s="11">
        <f t="shared" si="102"/>
        <v>60</v>
      </c>
      <c r="K149" s="11">
        <f t="shared" si="102"/>
        <v>63</v>
      </c>
      <c r="L149" s="11">
        <f t="shared" si="102"/>
        <v>66</v>
      </c>
      <c r="M149" s="11">
        <f t="shared" si="102"/>
        <v>69</v>
      </c>
      <c r="N149" s="11">
        <f t="shared" si="102"/>
        <v>72</v>
      </c>
      <c r="O149" s="11">
        <f t="shared" si="102"/>
        <v>75</v>
      </c>
      <c r="P149" s="11">
        <f t="shared" si="102"/>
        <v>78</v>
      </c>
      <c r="Q149" s="11">
        <f t="shared" si="102"/>
        <v>81</v>
      </c>
      <c r="R149" s="11">
        <f t="shared" si="102"/>
        <v>84</v>
      </c>
      <c r="S149" s="11">
        <f t="shared" si="102"/>
        <v>87</v>
      </c>
      <c r="T149" s="11">
        <f t="shared" si="102"/>
        <v>90</v>
      </c>
      <c r="U149" s="11">
        <f t="shared" si="102"/>
        <v>93</v>
      </c>
      <c r="V149" s="11">
        <f t="shared" si="102"/>
        <v>96</v>
      </c>
      <c r="W149" s="11">
        <f t="shared" si="102"/>
        <v>99</v>
      </c>
      <c r="X149" s="11">
        <f t="shared" si="102"/>
        <v>102</v>
      </c>
      <c r="Y149" s="11">
        <f t="shared" si="102"/>
        <v>102</v>
      </c>
      <c r="Z149" s="11">
        <f t="shared" si="102"/>
        <v>102</v>
      </c>
      <c r="AA149" s="11">
        <f t="shared" si="102"/>
        <v>102</v>
      </c>
      <c r="AB149" s="11">
        <f t="shared" si="102"/>
        <v>102</v>
      </c>
      <c r="AC149" s="11">
        <f t="shared" si="102"/>
        <v>102</v>
      </c>
      <c r="AD149" s="11">
        <f t="shared" si="102"/>
        <v>102</v>
      </c>
      <c r="AE149" s="11">
        <f t="shared" si="102"/>
        <v>102</v>
      </c>
      <c r="AF149" s="11">
        <f t="shared" si="102"/>
        <v>102</v>
      </c>
      <c r="AG149" s="11">
        <f t="shared" si="102"/>
        <v>102</v>
      </c>
      <c r="AH149" s="11">
        <f t="shared" si="102"/>
        <v>102</v>
      </c>
      <c r="AI149" s="11">
        <f t="shared" si="102"/>
        <v>102</v>
      </c>
      <c r="AJ149" s="11">
        <f t="shared" si="102"/>
        <v>102</v>
      </c>
      <c r="AK149" s="11">
        <f t="shared" si="102"/>
        <v>102</v>
      </c>
      <c r="AL149" s="11">
        <f t="shared" si="102"/>
        <v>102</v>
      </c>
      <c r="AM149" s="11">
        <f t="shared" si="102"/>
        <v>102</v>
      </c>
      <c r="AN149" s="11">
        <f t="shared" si="102"/>
        <v>102</v>
      </c>
      <c r="AO149" s="11">
        <f t="shared" si="102"/>
        <v>102</v>
      </c>
      <c r="AP149" s="11">
        <f t="shared" si="102"/>
        <v>102</v>
      </c>
      <c r="AQ149" s="11">
        <f t="shared" si="102"/>
        <v>102</v>
      </c>
      <c r="AR149" s="11">
        <f t="shared" si="102"/>
        <v>102</v>
      </c>
      <c r="AS149" s="11">
        <f t="shared" si="102"/>
        <v>102</v>
      </c>
      <c r="AT149" s="11">
        <f t="shared" si="102"/>
        <v>102</v>
      </c>
      <c r="AU149" s="11">
        <f t="shared" si="102"/>
        <v>102</v>
      </c>
      <c r="AV149" s="11">
        <f t="shared" si="102"/>
        <v>102</v>
      </c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</row>
    <row r="150" spans="1:119" ht="12" customHeight="1" x14ac:dyDescent="0.2">
      <c r="A150" s="12" t="s">
        <v>4</v>
      </c>
      <c r="B150" s="11">
        <v>0</v>
      </c>
      <c r="C150" s="11">
        <v>1</v>
      </c>
      <c r="D150" s="11">
        <v>0</v>
      </c>
      <c r="E150" s="11">
        <v>0</v>
      </c>
      <c r="F150" s="11">
        <v>0</v>
      </c>
      <c r="G150" s="11">
        <v>1</v>
      </c>
      <c r="H150" s="11">
        <v>2</v>
      </c>
      <c r="I150" s="11">
        <v>3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</v>
      </c>
      <c r="P150" s="11">
        <v>0</v>
      </c>
      <c r="Q150" s="11">
        <v>0</v>
      </c>
      <c r="R150" s="11">
        <v>1</v>
      </c>
      <c r="S150" s="11">
        <v>0</v>
      </c>
      <c r="T150" s="11">
        <v>0</v>
      </c>
      <c r="U150" s="11">
        <v>1</v>
      </c>
      <c r="V150" s="11">
        <v>1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1</v>
      </c>
      <c r="AD150" s="11">
        <v>1</v>
      </c>
      <c r="AE150" s="11">
        <v>1</v>
      </c>
      <c r="AF150" s="11">
        <v>0</v>
      </c>
      <c r="AG150" s="11">
        <v>0</v>
      </c>
      <c r="AH150" s="11">
        <v>2</v>
      </c>
      <c r="AI150" s="11">
        <v>0</v>
      </c>
      <c r="AJ150" s="11">
        <v>0</v>
      </c>
      <c r="AK150" s="11">
        <v>1</v>
      </c>
      <c r="AL150" s="11">
        <v>0</v>
      </c>
      <c r="AM150" s="11">
        <v>1</v>
      </c>
      <c r="AN150" s="11">
        <v>2</v>
      </c>
      <c r="AO150" s="11">
        <v>0</v>
      </c>
      <c r="AP150" s="11">
        <v>1</v>
      </c>
      <c r="AQ150" s="11">
        <v>1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DO150" s="4"/>
    </row>
    <row r="151" spans="1:119" ht="12" customHeight="1" thickBot="1" x14ac:dyDescent="0.25">
      <c r="A151" s="23" t="s">
        <v>8</v>
      </c>
      <c r="B151" s="24">
        <f>+B150</f>
        <v>0</v>
      </c>
      <c r="C151" s="24">
        <f>+C150+B151</f>
        <v>1</v>
      </c>
      <c r="D151" s="24">
        <f t="shared" ref="D151:AV151" si="103">+D150+C151</f>
        <v>1</v>
      </c>
      <c r="E151" s="24">
        <f t="shared" si="103"/>
        <v>1</v>
      </c>
      <c r="F151" s="24">
        <f t="shared" si="103"/>
        <v>1</v>
      </c>
      <c r="G151" s="24">
        <f t="shared" si="103"/>
        <v>2</v>
      </c>
      <c r="H151" s="24">
        <f t="shared" si="103"/>
        <v>4</v>
      </c>
      <c r="I151" s="24">
        <f t="shared" si="103"/>
        <v>7</v>
      </c>
      <c r="J151" s="24">
        <f t="shared" si="103"/>
        <v>7</v>
      </c>
      <c r="K151" s="24">
        <f t="shared" si="103"/>
        <v>7</v>
      </c>
      <c r="L151" s="24">
        <f t="shared" si="103"/>
        <v>7</v>
      </c>
      <c r="M151" s="24">
        <f t="shared" si="103"/>
        <v>7</v>
      </c>
      <c r="N151" s="24">
        <f t="shared" si="103"/>
        <v>7</v>
      </c>
      <c r="O151" s="24">
        <f t="shared" si="103"/>
        <v>8</v>
      </c>
      <c r="P151" s="24">
        <f t="shared" si="103"/>
        <v>8</v>
      </c>
      <c r="Q151" s="24">
        <f t="shared" si="103"/>
        <v>8</v>
      </c>
      <c r="R151" s="24">
        <f t="shared" si="103"/>
        <v>9</v>
      </c>
      <c r="S151" s="24">
        <f t="shared" si="103"/>
        <v>9</v>
      </c>
      <c r="T151" s="24">
        <f t="shared" si="103"/>
        <v>9</v>
      </c>
      <c r="U151" s="24">
        <f t="shared" si="103"/>
        <v>10</v>
      </c>
      <c r="V151" s="24">
        <f t="shared" si="103"/>
        <v>11</v>
      </c>
      <c r="W151" s="24">
        <f t="shared" si="103"/>
        <v>11</v>
      </c>
      <c r="X151" s="24">
        <f t="shared" si="103"/>
        <v>11</v>
      </c>
      <c r="Y151" s="24">
        <f t="shared" si="103"/>
        <v>11</v>
      </c>
      <c r="Z151" s="24">
        <f t="shared" si="103"/>
        <v>11</v>
      </c>
      <c r="AA151" s="24">
        <f t="shared" si="103"/>
        <v>12</v>
      </c>
      <c r="AB151" s="24">
        <f t="shared" si="103"/>
        <v>12</v>
      </c>
      <c r="AC151" s="24">
        <f t="shared" si="103"/>
        <v>13</v>
      </c>
      <c r="AD151" s="24">
        <f t="shared" si="103"/>
        <v>14</v>
      </c>
      <c r="AE151" s="24">
        <f t="shared" si="103"/>
        <v>15</v>
      </c>
      <c r="AF151" s="24">
        <f t="shared" si="103"/>
        <v>15</v>
      </c>
      <c r="AG151" s="24">
        <f t="shared" si="103"/>
        <v>15</v>
      </c>
      <c r="AH151" s="24">
        <f t="shared" si="103"/>
        <v>17</v>
      </c>
      <c r="AI151" s="24">
        <f t="shared" si="103"/>
        <v>17</v>
      </c>
      <c r="AJ151" s="24">
        <f t="shared" si="103"/>
        <v>17</v>
      </c>
      <c r="AK151" s="24">
        <f t="shared" si="103"/>
        <v>18</v>
      </c>
      <c r="AL151" s="24">
        <f t="shared" si="103"/>
        <v>18</v>
      </c>
      <c r="AM151" s="24">
        <f t="shared" si="103"/>
        <v>19</v>
      </c>
      <c r="AN151" s="24">
        <f t="shared" si="103"/>
        <v>21</v>
      </c>
      <c r="AO151" s="24">
        <f t="shared" si="103"/>
        <v>21</v>
      </c>
      <c r="AP151" s="24">
        <f t="shared" si="103"/>
        <v>22</v>
      </c>
      <c r="AQ151" s="24">
        <f t="shared" si="103"/>
        <v>23</v>
      </c>
      <c r="AR151" s="24">
        <f t="shared" si="103"/>
        <v>23</v>
      </c>
      <c r="AS151" s="24">
        <f t="shared" si="103"/>
        <v>23</v>
      </c>
      <c r="AT151" s="24">
        <f t="shared" si="103"/>
        <v>23</v>
      </c>
      <c r="AU151" s="24">
        <f t="shared" si="103"/>
        <v>23</v>
      </c>
      <c r="AV151" s="24">
        <f t="shared" si="103"/>
        <v>23</v>
      </c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DO151" s="4"/>
    </row>
    <row r="152" spans="1:119" ht="12" customHeight="1" thickTop="1" x14ac:dyDescent="0.2">
      <c r="A152" s="34" t="s">
        <v>30</v>
      </c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>
        <v>4</v>
      </c>
      <c r="BT152" s="60">
        <v>8</v>
      </c>
      <c r="BU152" s="60">
        <v>6</v>
      </c>
      <c r="BV152" s="60">
        <v>9</v>
      </c>
      <c r="BW152" s="60">
        <v>4</v>
      </c>
      <c r="BX152" s="60">
        <v>6</v>
      </c>
      <c r="BY152" s="60">
        <v>10</v>
      </c>
      <c r="BZ152" s="60">
        <v>2</v>
      </c>
      <c r="CA152" s="60">
        <v>2</v>
      </c>
      <c r="CB152" s="60">
        <v>1</v>
      </c>
      <c r="CC152" s="60">
        <v>2</v>
      </c>
      <c r="CD152" s="60">
        <v>3</v>
      </c>
      <c r="CE152" s="60">
        <v>4</v>
      </c>
      <c r="CF152" s="60">
        <v>2</v>
      </c>
      <c r="CG152" s="60">
        <v>2</v>
      </c>
      <c r="CH152" s="60">
        <v>3</v>
      </c>
      <c r="CI152" s="60">
        <v>12</v>
      </c>
      <c r="CJ152" s="60">
        <v>11</v>
      </c>
      <c r="CK152" s="60">
        <v>6</v>
      </c>
      <c r="CL152" s="60">
        <v>9</v>
      </c>
      <c r="CM152" s="60">
        <v>9</v>
      </c>
      <c r="DO152" s="4"/>
    </row>
    <row r="153" spans="1:119" ht="12" customHeight="1" x14ac:dyDescent="0.2">
      <c r="A153" s="12" t="s">
        <v>6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>
        <f t="shared" ref="BS153:CM153" si="104">+BS152+BR153-BS156</f>
        <v>4</v>
      </c>
      <c r="BT153" s="11">
        <f t="shared" si="104"/>
        <v>12</v>
      </c>
      <c r="BU153" s="11">
        <f t="shared" si="104"/>
        <v>18</v>
      </c>
      <c r="BV153" s="11">
        <f t="shared" si="104"/>
        <v>27</v>
      </c>
      <c r="BW153" s="11">
        <f t="shared" si="104"/>
        <v>31</v>
      </c>
      <c r="BX153" s="11">
        <f t="shared" si="104"/>
        <v>37</v>
      </c>
      <c r="BY153" s="11">
        <f t="shared" si="104"/>
        <v>46</v>
      </c>
      <c r="BZ153" s="11">
        <f t="shared" si="104"/>
        <v>47</v>
      </c>
      <c r="CA153" s="11">
        <f t="shared" si="104"/>
        <v>49</v>
      </c>
      <c r="CB153" s="11">
        <f t="shared" si="104"/>
        <v>50</v>
      </c>
      <c r="CC153" s="11">
        <f t="shared" si="104"/>
        <v>52</v>
      </c>
      <c r="CD153" s="11">
        <f t="shared" si="104"/>
        <v>55</v>
      </c>
      <c r="CE153" s="11">
        <f t="shared" si="104"/>
        <v>58</v>
      </c>
      <c r="CF153" s="11">
        <f t="shared" si="104"/>
        <v>59</v>
      </c>
      <c r="CG153" s="11">
        <f t="shared" si="104"/>
        <v>60</v>
      </c>
      <c r="CH153" s="11">
        <f t="shared" si="104"/>
        <v>63</v>
      </c>
      <c r="CI153" s="11">
        <f t="shared" si="104"/>
        <v>74</v>
      </c>
      <c r="CJ153" s="11">
        <f t="shared" si="104"/>
        <v>85</v>
      </c>
      <c r="CK153" s="11">
        <f t="shared" si="104"/>
        <v>91</v>
      </c>
      <c r="CL153" s="11">
        <f t="shared" si="104"/>
        <v>99</v>
      </c>
      <c r="CM153" s="11">
        <f t="shared" si="104"/>
        <v>106</v>
      </c>
      <c r="DO153" s="4"/>
    </row>
    <row r="154" spans="1:119" ht="12" customHeight="1" x14ac:dyDescent="0.2">
      <c r="A154" s="13" t="s">
        <v>3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>
        <v>6</v>
      </c>
      <c r="BT154" s="14">
        <v>5</v>
      </c>
      <c r="BU154" s="14">
        <v>6</v>
      </c>
      <c r="BV154" s="14">
        <v>6</v>
      </c>
      <c r="BW154" s="14">
        <v>6</v>
      </c>
      <c r="BX154" s="14">
        <v>6</v>
      </c>
      <c r="BY154" s="14">
        <v>6</v>
      </c>
      <c r="BZ154" s="14">
        <v>6</v>
      </c>
      <c r="CA154" s="14">
        <v>4</v>
      </c>
      <c r="CB154" s="14">
        <v>4</v>
      </c>
      <c r="CC154" s="14">
        <v>4</v>
      </c>
      <c r="CD154" s="14">
        <v>4</v>
      </c>
      <c r="CE154" s="14">
        <v>4</v>
      </c>
      <c r="CF154" s="14">
        <v>4</v>
      </c>
      <c r="CG154" s="14">
        <v>4</v>
      </c>
      <c r="CH154" s="14">
        <v>4</v>
      </c>
      <c r="CI154" s="14">
        <v>4</v>
      </c>
      <c r="CJ154" s="14">
        <v>4</v>
      </c>
      <c r="CK154" s="14">
        <v>4</v>
      </c>
      <c r="CL154" s="14">
        <v>2</v>
      </c>
      <c r="CM154" s="14">
        <v>2</v>
      </c>
      <c r="DO154" s="4"/>
    </row>
    <row r="155" spans="1:119" ht="12" customHeight="1" x14ac:dyDescent="0.2">
      <c r="A155" s="12" t="s">
        <v>7</v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>
        <f t="shared" ref="BS155:CM155" si="105">+BR155+BS154</f>
        <v>6</v>
      </c>
      <c r="BT155" s="11">
        <f t="shared" si="105"/>
        <v>11</v>
      </c>
      <c r="BU155" s="11">
        <f t="shared" si="105"/>
        <v>17</v>
      </c>
      <c r="BV155" s="11">
        <f t="shared" si="105"/>
        <v>23</v>
      </c>
      <c r="BW155" s="11">
        <f t="shared" si="105"/>
        <v>29</v>
      </c>
      <c r="BX155" s="11">
        <f t="shared" si="105"/>
        <v>35</v>
      </c>
      <c r="BY155" s="11">
        <f t="shared" si="105"/>
        <v>41</v>
      </c>
      <c r="BZ155" s="11">
        <f t="shared" si="105"/>
        <v>47</v>
      </c>
      <c r="CA155" s="11">
        <f t="shared" si="105"/>
        <v>51</v>
      </c>
      <c r="CB155" s="11">
        <f t="shared" si="105"/>
        <v>55</v>
      </c>
      <c r="CC155" s="11">
        <f t="shared" si="105"/>
        <v>59</v>
      </c>
      <c r="CD155" s="11">
        <f t="shared" si="105"/>
        <v>63</v>
      </c>
      <c r="CE155" s="11">
        <f t="shared" si="105"/>
        <v>67</v>
      </c>
      <c r="CF155" s="11">
        <f t="shared" si="105"/>
        <v>71</v>
      </c>
      <c r="CG155" s="11">
        <f t="shared" si="105"/>
        <v>75</v>
      </c>
      <c r="CH155" s="11">
        <f t="shared" si="105"/>
        <v>79</v>
      </c>
      <c r="CI155" s="11">
        <f t="shared" si="105"/>
        <v>83</v>
      </c>
      <c r="CJ155" s="11">
        <f t="shared" si="105"/>
        <v>87</v>
      </c>
      <c r="CK155" s="11">
        <f t="shared" si="105"/>
        <v>91</v>
      </c>
      <c r="CL155" s="11">
        <f t="shared" si="105"/>
        <v>93</v>
      </c>
      <c r="CM155" s="11">
        <f t="shared" si="105"/>
        <v>95</v>
      </c>
      <c r="DO155" s="4"/>
    </row>
    <row r="156" spans="1:119" ht="12" customHeight="1" x14ac:dyDescent="0.2">
      <c r="A156" s="12" t="s">
        <v>4</v>
      </c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>
        <v>0</v>
      </c>
      <c r="BT156" s="57">
        <v>0</v>
      </c>
      <c r="BU156" s="57">
        <v>0</v>
      </c>
      <c r="BV156" s="57">
        <v>0</v>
      </c>
      <c r="BW156" s="57">
        <v>0</v>
      </c>
      <c r="BX156" s="57">
        <v>0</v>
      </c>
      <c r="BY156" s="57">
        <v>1</v>
      </c>
      <c r="BZ156" s="57">
        <v>1</v>
      </c>
      <c r="CA156" s="57">
        <v>0</v>
      </c>
      <c r="CB156" s="57">
        <v>0</v>
      </c>
      <c r="CC156" s="57">
        <v>0</v>
      </c>
      <c r="CD156" s="57">
        <v>0</v>
      </c>
      <c r="CE156" s="57">
        <v>1</v>
      </c>
      <c r="CF156" s="57">
        <v>1</v>
      </c>
      <c r="CG156" s="57">
        <v>1</v>
      </c>
      <c r="CH156" s="57">
        <v>0</v>
      </c>
      <c r="CI156" s="57">
        <v>1</v>
      </c>
      <c r="CJ156" s="57">
        <v>0</v>
      </c>
      <c r="CK156" s="57">
        <v>0</v>
      </c>
      <c r="CL156" s="57">
        <v>1</v>
      </c>
      <c r="CM156" s="57">
        <v>2</v>
      </c>
      <c r="DO156" s="4"/>
    </row>
    <row r="157" spans="1:119" ht="12" customHeight="1" thickBot="1" x14ac:dyDescent="0.25">
      <c r="A157" s="23" t="s">
        <v>8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>
        <f t="shared" ref="BS157:CM157" si="106">+BR157+BS156</f>
        <v>0</v>
      </c>
      <c r="BT157" s="24">
        <f t="shared" si="106"/>
        <v>0</v>
      </c>
      <c r="BU157" s="24">
        <f t="shared" si="106"/>
        <v>0</v>
      </c>
      <c r="BV157" s="24">
        <f t="shared" si="106"/>
        <v>0</v>
      </c>
      <c r="BW157" s="24">
        <f t="shared" si="106"/>
        <v>0</v>
      </c>
      <c r="BX157" s="24">
        <f t="shared" si="106"/>
        <v>0</v>
      </c>
      <c r="BY157" s="24">
        <f t="shared" si="106"/>
        <v>1</v>
      </c>
      <c r="BZ157" s="24">
        <f t="shared" si="106"/>
        <v>2</v>
      </c>
      <c r="CA157" s="24">
        <f t="shared" si="106"/>
        <v>2</v>
      </c>
      <c r="CB157" s="24">
        <f t="shared" si="106"/>
        <v>2</v>
      </c>
      <c r="CC157" s="24">
        <f t="shared" si="106"/>
        <v>2</v>
      </c>
      <c r="CD157" s="24">
        <f t="shared" si="106"/>
        <v>2</v>
      </c>
      <c r="CE157" s="24">
        <f t="shared" si="106"/>
        <v>3</v>
      </c>
      <c r="CF157" s="24">
        <f t="shared" si="106"/>
        <v>4</v>
      </c>
      <c r="CG157" s="24">
        <f t="shared" si="106"/>
        <v>5</v>
      </c>
      <c r="CH157" s="24">
        <f t="shared" si="106"/>
        <v>5</v>
      </c>
      <c r="CI157" s="24">
        <f t="shared" si="106"/>
        <v>6</v>
      </c>
      <c r="CJ157" s="24">
        <f t="shared" si="106"/>
        <v>6</v>
      </c>
      <c r="CK157" s="24">
        <f t="shared" si="106"/>
        <v>6</v>
      </c>
      <c r="CL157" s="24">
        <f t="shared" si="106"/>
        <v>7</v>
      </c>
      <c r="CM157" s="24">
        <f t="shared" si="106"/>
        <v>9</v>
      </c>
      <c r="DO157" s="4"/>
    </row>
    <row r="158" spans="1:119" ht="12" customHeight="1" thickTop="1" x14ac:dyDescent="0.2">
      <c r="A158" s="34" t="s">
        <v>31</v>
      </c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>
        <v>2</v>
      </c>
      <c r="CA158" s="60">
        <v>1</v>
      </c>
      <c r="CB158" s="60">
        <v>4</v>
      </c>
      <c r="CC158" s="60">
        <v>3</v>
      </c>
      <c r="CD158" s="60">
        <v>3</v>
      </c>
      <c r="CE158" s="60">
        <v>2</v>
      </c>
      <c r="CF158" s="60">
        <v>3</v>
      </c>
      <c r="CG158" s="60">
        <v>5</v>
      </c>
      <c r="CH158" s="60">
        <v>3</v>
      </c>
      <c r="CI158" s="60">
        <v>2</v>
      </c>
      <c r="CJ158" s="60">
        <v>0</v>
      </c>
      <c r="CK158" s="60">
        <v>0</v>
      </c>
      <c r="CL158" s="60">
        <v>0</v>
      </c>
      <c r="CM158" s="60">
        <v>2</v>
      </c>
      <c r="DO158" s="4"/>
    </row>
    <row r="159" spans="1:119" ht="12" customHeight="1" x14ac:dyDescent="0.2">
      <c r="A159" s="12" t="s">
        <v>6</v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>
        <f t="shared" ref="BZ159:CM159" si="107">+BZ158+BY159-BZ162</f>
        <v>2</v>
      </c>
      <c r="CA159" s="11">
        <f t="shared" si="107"/>
        <v>3</v>
      </c>
      <c r="CB159" s="11">
        <f t="shared" si="107"/>
        <v>7</v>
      </c>
      <c r="CC159" s="11">
        <f t="shared" si="107"/>
        <v>10</v>
      </c>
      <c r="CD159" s="11">
        <f t="shared" si="107"/>
        <v>13</v>
      </c>
      <c r="CE159" s="11">
        <f t="shared" si="107"/>
        <v>15</v>
      </c>
      <c r="CF159" s="11">
        <f t="shared" si="107"/>
        <v>18</v>
      </c>
      <c r="CG159" s="11">
        <f t="shared" si="107"/>
        <v>23</v>
      </c>
      <c r="CH159" s="11">
        <f t="shared" si="107"/>
        <v>25</v>
      </c>
      <c r="CI159" s="11">
        <f t="shared" si="107"/>
        <v>26</v>
      </c>
      <c r="CJ159" s="11">
        <f t="shared" si="107"/>
        <v>26</v>
      </c>
      <c r="CK159" s="11">
        <f t="shared" si="107"/>
        <v>26</v>
      </c>
      <c r="CL159" s="11">
        <f t="shared" si="107"/>
        <v>26</v>
      </c>
      <c r="CM159" s="11">
        <f t="shared" si="107"/>
        <v>27</v>
      </c>
      <c r="DO159" s="4"/>
    </row>
    <row r="160" spans="1:119" ht="12" customHeight="1" x14ac:dyDescent="0.2">
      <c r="A160" s="13" t="s">
        <v>3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>
        <v>4</v>
      </c>
      <c r="CA160" s="14">
        <v>6</v>
      </c>
      <c r="CB160" s="14">
        <v>4</v>
      </c>
      <c r="CC160" s="14">
        <v>4</v>
      </c>
      <c r="CD160" s="14">
        <v>4</v>
      </c>
      <c r="CE160" s="14">
        <v>4</v>
      </c>
      <c r="CF160" s="14">
        <v>0</v>
      </c>
      <c r="CG160" s="14">
        <v>0</v>
      </c>
      <c r="CH160" s="14">
        <v>0</v>
      </c>
      <c r="CI160" s="14">
        <v>0</v>
      </c>
      <c r="CJ160" s="14">
        <v>0</v>
      </c>
      <c r="CK160" s="14">
        <v>0</v>
      </c>
      <c r="CL160" s="14">
        <v>0</v>
      </c>
      <c r="CM160" s="14">
        <v>4</v>
      </c>
      <c r="DO160" s="4"/>
    </row>
    <row r="161" spans="1:119" ht="12" customHeight="1" x14ac:dyDescent="0.2">
      <c r="A161" s="12" t="s">
        <v>7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>
        <f t="shared" ref="BZ161:CM161" si="108">+BY161+BZ160</f>
        <v>4</v>
      </c>
      <c r="CA161" s="11">
        <f t="shared" si="108"/>
        <v>10</v>
      </c>
      <c r="CB161" s="11">
        <f t="shared" si="108"/>
        <v>14</v>
      </c>
      <c r="CC161" s="11">
        <f t="shared" si="108"/>
        <v>18</v>
      </c>
      <c r="CD161" s="11">
        <f t="shared" si="108"/>
        <v>22</v>
      </c>
      <c r="CE161" s="11">
        <f t="shared" si="108"/>
        <v>26</v>
      </c>
      <c r="CF161" s="11">
        <f t="shared" si="108"/>
        <v>26</v>
      </c>
      <c r="CG161" s="11">
        <f t="shared" si="108"/>
        <v>26</v>
      </c>
      <c r="CH161" s="11">
        <f t="shared" si="108"/>
        <v>26</v>
      </c>
      <c r="CI161" s="11">
        <f t="shared" si="108"/>
        <v>26</v>
      </c>
      <c r="CJ161" s="11">
        <f t="shared" si="108"/>
        <v>26</v>
      </c>
      <c r="CK161" s="11">
        <f t="shared" si="108"/>
        <v>26</v>
      </c>
      <c r="CL161" s="11">
        <f t="shared" si="108"/>
        <v>26</v>
      </c>
      <c r="CM161" s="11">
        <f t="shared" si="108"/>
        <v>30</v>
      </c>
      <c r="DO161" s="4"/>
    </row>
    <row r="162" spans="1:119" ht="12" customHeight="1" x14ac:dyDescent="0.2">
      <c r="A162" s="12" t="s">
        <v>4</v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>
        <v>0</v>
      </c>
      <c r="CA162" s="57">
        <v>0</v>
      </c>
      <c r="CB162" s="57">
        <v>0</v>
      </c>
      <c r="CC162" s="57">
        <v>0</v>
      </c>
      <c r="CD162" s="57">
        <v>0</v>
      </c>
      <c r="CE162" s="57">
        <v>0</v>
      </c>
      <c r="CF162" s="57">
        <v>0</v>
      </c>
      <c r="CG162" s="57">
        <v>0</v>
      </c>
      <c r="CH162" s="57">
        <v>1</v>
      </c>
      <c r="CI162" s="57">
        <v>1</v>
      </c>
      <c r="CJ162" s="57">
        <v>0</v>
      </c>
      <c r="CK162" s="57">
        <v>0</v>
      </c>
      <c r="CL162" s="57">
        <v>0</v>
      </c>
      <c r="CM162" s="57">
        <v>1</v>
      </c>
      <c r="DO162" s="4"/>
    </row>
    <row r="163" spans="1:119" ht="12" customHeight="1" thickBot="1" x14ac:dyDescent="0.25">
      <c r="A163" s="23" t="s">
        <v>8</v>
      </c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>
        <f t="shared" ref="BZ163:CM163" si="109">+BY163+BZ162</f>
        <v>0</v>
      </c>
      <c r="CA163" s="24">
        <f t="shared" si="109"/>
        <v>0</v>
      </c>
      <c r="CB163" s="24">
        <f t="shared" si="109"/>
        <v>0</v>
      </c>
      <c r="CC163" s="24">
        <f t="shared" si="109"/>
        <v>0</v>
      </c>
      <c r="CD163" s="24">
        <f t="shared" si="109"/>
        <v>0</v>
      </c>
      <c r="CE163" s="24">
        <f t="shared" si="109"/>
        <v>0</v>
      </c>
      <c r="CF163" s="24">
        <f t="shared" si="109"/>
        <v>0</v>
      </c>
      <c r="CG163" s="24">
        <f t="shared" si="109"/>
        <v>0</v>
      </c>
      <c r="CH163" s="24">
        <f t="shared" si="109"/>
        <v>1</v>
      </c>
      <c r="CI163" s="24">
        <f t="shared" si="109"/>
        <v>2</v>
      </c>
      <c r="CJ163" s="24">
        <f t="shared" si="109"/>
        <v>2</v>
      </c>
      <c r="CK163" s="24">
        <f t="shared" si="109"/>
        <v>2</v>
      </c>
      <c r="CL163" s="24">
        <f t="shared" si="109"/>
        <v>2</v>
      </c>
      <c r="CM163" s="24">
        <f t="shared" si="109"/>
        <v>3</v>
      </c>
      <c r="DO163" s="4"/>
    </row>
    <row r="164" spans="1:119" ht="12" customHeight="1" thickTop="1" x14ac:dyDescent="0.2">
      <c r="A164" s="34" t="s">
        <v>32</v>
      </c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>
        <v>9</v>
      </c>
      <c r="BT164" s="60">
        <v>62</v>
      </c>
      <c r="BU164" s="60">
        <v>12</v>
      </c>
      <c r="BV164" s="60">
        <v>4</v>
      </c>
      <c r="BW164" s="60">
        <v>8</v>
      </c>
      <c r="BX164" s="60">
        <v>1</v>
      </c>
      <c r="BY164" s="60">
        <v>2</v>
      </c>
      <c r="BZ164" s="60">
        <v>0</v>
      </c>
      <c r="CA164" s="60">
        <v>1</v>
      </c>
      <c r="CB164" s="60">
        <v>3</v>
      </c>
      <c r="CC164" s="60">
        <v>0</v>
      </c>
      <c r="CD164" s="60">
        <v>0</v>
      </c>
      <c r="CE164" s="60">
        <v>1</v>
      </c>
      <c r="CF164" s="60">
        <v>0</v>
      </c>
      <c r="CG164" s="60">
        <v>1</v>
      </c>
      <c r="CH164" s="60">
        <v>1</v>
      </c>
      <c r="CI164" s="60">
        <v>2</v>
      </c>
      <c r="CJ164" s="60">
        <v>1</v>
      </c>
      <c r="CK164" s="60">
        <v>3</v>
      </c>
      <c r="CL164" s="60">
        <v>5</v>
      </c>
      <c r="CM164" s="60">
        <v>1</v>
      </c>
      <c r="DO164" s="4"/>
    </row>
    <row r="165" spans="1:119" ht="12" customHeight="1" x14ac:dyDescent="0.2">
      <c r="A165" s="12" t="s">
        <v>6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>
        <f t="shared" ref="BS165:CM165" si="110">+BS164+BR165-BS168</f>
        <v>9</v>
      </c>
      <c r="BT165" s="11">
        <f t="shared" si="110"/>
        <v>71</v>
      </c>
      <c r="BU165" s="11">
        <f t="shared" si="110"/>
        <v>83</v>
      </c>
      <c r="BV165" s="11">
        <f t="shared" si="110"/>
        <v>87</v>
      </c>
      <c r="BW165" s="11">
        <f t="shared" si="110"/>
        <v>95</v>
      </c>
      <c r="BX165" s="11">
        <f t="shared" si="110"/>
        <v>96</v>
      </c>
      <c r="BY165" s="11">
        <f t="shared" si="110"/>
        <v>97</v>
      </c>
      <c r="BZ165" s="11">
        <f t="shared" si="110"/>
        <v>97</v>
      </c>
      <c r="CA165" s="11">
        <f t="shared" si="110"/>
        <v>98</v>
      </c>
      <c r="CB165" s="11">
        <f t="shared" si="110"/>
        <v>101</v>
      </c>
      <c r="CC165" s="11">
        <f t="shared" si="110"/>
        <v>100</v>
      </c>
      <c r="CD165" s="11">
        <f t="shared" si="110"/>
        <v>100</v>
      </c>
      <c r="CE165" s="11">
        <f t="shared" si="110"/>
        <v>101</v>
      </c>
      <c r="CF165" s="11">
        <f t="shared" si="110"/>
        <v>100</v>
      </c>
      <c r="CG165" s="11">
        <f t="shared" si="110"/>
        <v>100</v>
      </c>
      <c r="CH165" s="11">
        <f t="shared" si="110"/>
        <v>101</v>
      </c>
      <c r="CI165" s="11">
        <f t="shared" si="110"/>
        <v>102</v>
      </c>
      <c r="CJ165" s="11">
        <f t="shared" si="110"/>
        <v>102</v>
      </c>
      <c r="CK165" s="11">
        <f t="shared" si="110"/>
        <v>105</v>
      </c>
      <c r="CL165" s="11">
        <f t="shared" si="110"/>
        <v>110</v>
      </c>
      <c r="CM165" s="11">
        <f t="shared" si="110"/>
        <v>111</v>
      </c>
      <c r="DO165" s="4"/>
    </row>
    <row r="166" spans="1:119" ht="12" customHeight="1" x14ac:dyDescent="0.2">
      <c r="A166" s="13" t="s">
        <v>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>
        <v>10</v>
      </c>
      <c r="BT166" s="14">
        <v>10</v>
      </c>
      <c r="BU166" s="14">
        <v>10</v>
      </c>
      <c r="BV166" s="14">
        <v>6</v>
      </c>
      <c r="BW166" s="14">
        <v>6</v>
      </c>
      <c r="BX166" s="14">
        <v>6</v>
      </c>
      <c r="BY166" s="14">
        <v>6</v>
      </c>
      <c r="BZ166" s="14">
        <v>6</v>
      </c>
      <c r="CA166" s="14">
        <v>6</v>
      </c>
      <c r="CB166" s="14">
        <v>6</v>
      </c>
      <c r="CC166" s="14">
        <v>6</v>
      </c>
      <c r="CD166" s="14">
        <v>6</v>
      </c>
      <c r="CE166" s="14">
        <v>6</v>
      </c>
      <c r="CF166" s="14">
        <v>6</v>
      </c>
      <c r="CG166" s="14">
        <v>6</v>
      </c>
      <c r="CH166" s="14">
        <v>6</v>
      </c>
      <c r="CI166" s="14">
        <v>6</v>
      </c>
      <c r="CJ166" s="14">
        <v>6</v>
      </c>
      <c r="CK166" s="14">
        <v>6</v>
      </c>
      <c r="CL166" s="14">
        <v>6</v>
      </c>
      <c r="CM166" s="14">
        <v>6</v>
      </c>
      <c r="DO166" s="4"/>
    </row>
    <row r="167" spans="1:119" ht="12" customHeight="1" x14ac:dyDescent="0.2">
      <c r="A167" s="12" t="s">
        <v>7</v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>
        <f t="shared" ref="BS167:CM167" si="111">+BR167+BS166</f>
        <v>10</v>
      </c>
      <c r="BT167" s="11">
        <f t="shared" si="111"/>
        <v>20</v>
      </c>
      <c r="BU167" s="11">
        <f t="shared" si="111"/>
        <v>30</v>
      </c>
      <c r="BV167" s="11">
        <f t="shared" si="111"/>
        <v>36</v>
      </c>
      <c r="BW167" s="11">
        <f t="shared" si="111"/>
        <v>42</v>
      </c>
      <c r="BX167" s="11">
        <f t="shared" si="111"/>
        <v>48</v>
      </c>
      <c r="BY167" s="11">
        <f t="shared" si="111"/>
        <v>54</v>
      </c>
      <c r="BZ167" s="11">
        <f t="shared" si="111"/>
        <v>60</v>
      </c>
      <c r="CA167" s="11">
        <f t="shared" si="111"/>
        <v>66</v>
      </c>
      <c r="CB167" s="11">
        <f t="shared" si="111"/>
        <v>72</v>
      </c>
      <c r="CC167" s="11">
        <f t="shared" si="111"/>
        <v>78</v>
      </c>
      <c r="CD167" s="11">
        <f t="shared" si="111"/>
        <v>84</v>
      </c>
      <c r="CE167" s="11">
        <f t="shared" si="111"/>
        <v>90</v>
      </c>
      <c r="CF167" s="11">
        <f t="shared" si="111"/>
        <v>96</v>
      </c>
      <c r="CG167" s="11">
        <f t="shared" si="111"/>
        <v>102</v>
      </c>
      <c r="CH167" s="11">
        <f t="shared" si="111"/>
        <v>108</v>
      </c>
      <c r="CI167" s="11">
        <f t="shared" si="111"/>
        <v>114</v>
      </c>
      <c r="CJ167" s="11">
        <f t="shared" si="111"/>
        <v>120</v>
      </c>
      <c r="CK167" s="11">
        <f t="shared" si="111"/>
        <v>126</v>
      </c>
      <c r="CL167" s="11">
        <f t="shared" si="111"/>
        <v>132</v>
      </c>
      <c r="CM167" s="11">
        <f t="shared" si="111"/>
        <v>138</v>
      </c>
      <c r="DO167" s="4"/>
    </row>
    <row r="168" spans="1:119" ht="12" customHeight="1" x14ac:dyDescent="0.2">
      <c r="A168" s="12" t="s">
        <v>4</v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>
        <v>0</v>
      </c>
      <c r="BT168" s="57">
        <v>0</v>
      </c>
      <c r="BU168" s="57">
        <v>0</v>
      </c>
      <c r="BV168" s="57">
        <v>0</v>
      </c>
      <c r="BW168" s="57">
        <v>0</v>
      </c>
      <c r="BX168" s="57">
        <v>0</v>
      </c>
      <c r="BY168" s="57">
        <v>1</v>
      </c>
      <c r="BZ168" s="57">
        <v>0</v>
      </c>
      <c r="CA168" s="57">
        <v>0</v>
      </c>
      <c r="CB168" s="57">
        <v>0</v>
      </c>
      <c r="CC168" s="57">
        <v>1</v>
      </c>
      <c r="CD168" s="57">
        <v>0</v>
      </c>
      <c r="CE168" s="57">
        <v>0</v>
      </c>
      <c r="CF168" s="57">
        <v>1</v>
      </c>
      <c r="CG168" s="57">
        <v>1</v>
      </c>
      <c r="CH168" s="57">
        <v>0</v>
      </c>
      <c r="CI168" s="57">
        <v>1</v>
      </c>
      <c r="CJ168" s="57">
        <v>1</v>
      </c>
      <c r="CK168" s="57">
        <v>0</v>
      </c>
      <c r="CL168" s="57">
        <v>0</v>
      </c>
      <c r="CM168" s="57">
        <v>0</v>
      </c>
      <c r="DO168" s="4"/>
    </row>
    <row r="169" spans="1:119" ht="12" customHeight="1" thickBot="1" x14ac:dyDescent="0.25">
      <c r="A169" s="23" t="s">
        <v>8</v>
      </c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>
        <f t="shared" ref="BS169:CM169" si="112">+BR169+BS168</f>
        <v>0</v>
      </c>
      <c r="BT169" s="24">
        <f t="shared" si="112"/>
        <v>0</v>
      </c>
      <c r="BU169" s="24">
        <f t="shared" si="112"/>
        <v>0</v>
      </c>
      <c r="BV169" s="24">
        <f t="shared" si="112"/>
        <v>0</v>
      </c>
      <c r="BW169" s="24">
        <f t="shared" si="112"/>
        <v>0</v>
      </c>
      <c r="BX169" s="24">
        <f t="shared" si="112"/>
        <v>0</v>
      </c>
      <c r="BY169" s="24">
        <f t="shared" si="112"/>
        <v>1</v>
      </c>
      <c r="BZ169" s="24">
        <f t="shared" si="112"/>
        <v>1</v>
      </c>
      <c r="CA169" s="24">
        <f t="shared" si="112"/>
        <v>1</v>
      </c>
      <c r="CB169" s="24">
        <f t="shared" si="112"/>
        <v>1</v>
      </c>
      <c r="CC169" s="24">
        <f t="shared" si="112"/>
        <v>2</v>
      </c>
      <c r="CD169" s="24">
        <f t="shared" si="112"/>
        <v>2</v>
      </c>
      <c r="CE169" s="24">
        <f t="shared" si="112"/>
        <v>2</v>
      </c>
      <c r="CF169" s="24">
        <f t="shared" si="112"/>
        <v>3</v>
      </c>
      <c r="CG169" s="24">
        <f t="shared" si="112"/>
        <v>4</v>
      </c>
      <c r="CH169" s="24">
        <f t="shared" si="112"/>
        <v>4</v>
      </c>
      <c r="CI169" s="24">
        <f t="shared" si="112"/>
        <v>5</v>
      </c>
      <c r="CJ169" s="24">
        <f t="shared" si="112"/>
        <v>6</v>
      </c>
      <c r="CK169" s="24">
        <f t="shared" si="112"/>
        <v>6</v>
      </c>
      <c r="CL169" s="24">
        <f t="shared" si="112"/>
        <v>6</v>
      </c>
      <c r="CM169" s="24">
        <f t="shared" si="112"/>
        <v>6</v>
      </c>
      <c r="DO169" s="4"/>
    </row>
    <row r="170" spans="1:119" ht="12" customHeight="1" thickTop="1" x14ac:dyDescent="0.2">
      <c r="A170" s="34" t="s">
        <v>33</v>
      </c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>
        <v>3</v>
      </c>
      <c r="BW170" s="60">
        <v>7</v>
      </c>
      <c r="BX170" s="60">
        <v>19</v>
      </c>
      <c r="BY170" s="60">
        <v>11</v>
      </c>
      <c r="BZ170" s="60">
        <v>9</v>
      </c>
      <c r="CA170" s="60">
        <v>10</v>
      </c>
      <c r="CB170" s="60">
        <v>4</v>
      </c>
      <c r="CC170" s="60">
        <v>5</v>
      </c>
      <c r="CD170" s="60">
        <v>4</v>
      </c>
      <c r="CE170" s="60">
        <v>4</v>
      </c>
      <c r="CF170" s="60">
        <v>6</v>
      </c>
      <c r="CG170" s="60">
        <v>4</v>
      </c>
      <c r="CH170" s="60">
        <v>10</v>
      </c>
      <c r="CI170" s="60">
        <v>3</v>
      </c>
      <c r="CJ170" s="60">
        <v>5</v>
      </c>
      <c r="CK170" s="60">
        <v>5</v>
      </c>
      <c r="CL170" s="60">
        <v>6</v>
      </c>
      <c r="CM170" s="60">
        <v>4</v>
      </c>
      <c r="DO170" s="4"/>
    </row>
    <row r="171" spans="1:119" ht="12" customHeight="1" x14ac:dyDescent="0.2">
      <c r="A171" s="12" t="s">
        <v>6</v>
      </c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>
        <f t="shared" ref="BV171:CM171" si="113">+BV170+BU171-BV174</f>
        <v>3</v>
      </c>
      <c r="BW171" s="11">
        <f t="shared" si="113"/>
        <v>10</v>
      </c>
      <c r="BX171" s="11">
        <f t="shared" si="113"/>
        <v>29</v>
      </c>
      <c r="BY171" s="11">
        <f t="shared" si="113"/>
        <v>39</v>
      </c>
      <c r="BZ171" s="11">
        <f t="shared" si="113"/>
        <v>48</v>
      </c>
      <c r="CA171" s="11">
        <f t="shared" si="113"/>
        <v>57</v>
      </c>
      <c r="CB171" s="11">
        <f t="shared" si="113"/>
        <v>60</v>
      </c>
      <c r="CC171" s="11">
        <f t="shared" si="113"/>
        <v>65</v>
      </c>
      <c r="CD171" s="11">
        <f t="shared" si="113"/>
        <v>68</v>
      </c>
      <c r="CE171" s="11">
        <f t="shared" si="113"/>
        <v>71</v>
      </c>
      <c r="CF171" s="11">
        <f t="shared" si="113"/>
        <v>77</v>
      </c>
      <c r="CG171" s="11">
        <f t="shared" si="113"/>
        <v>80</v>
      </c>
      <c r="CH171" s="11">
        <f t="shared" si="113"/>
        <v>89</v>
      </c>
      <c r="CI171" s="11">
        <f t="shared" si="113"/>
        <v>90</v>
      </c>
      <c r="CJ171" s="11">
        <f t="shared" si="113"/>
        <v>93</v>
      </c>
      <c r="CK171" s="11">
        <f t="shared" si="113"/>
        <v>98</v>
      </c>
      <c r="CL171" s="11">
        <f t="shared" si="113"/>
        <v>102</v>
      </c>
      <c r="CM171" s="11">
        <f t="shared" si="113"/>
        <v>106</v>
      </c>
      <c r="DO171" s="4"/>
    </row>
    <row r="172" spans="1:119" ht="12" customHeight="1" x14ac:dyDescent="0.2">
      <c r="A172" s="13" t="s">
        <v>3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>
        <v>10</v>
      </c>
      <c r="BW172" s="14">
        <v>10</v>
      </c>
      <c r="BX172" s="14">
        <v>10</v>
      </c>
      <c r="BY172" s="14">
        <v>10</v>
      </c>
      <c r="BZ172" s="14">
        <v>10</v>
      </c>
      <c r="CA172" s="14">
        <v>10</v>
      </c>
      <c r="CB172" s="14">
        <v>10</v>
      </c>
      <c r="CC172" s="14">
        <v>10</v>
      </c>
      <c r="CD172" s="14">
        <v>10</v>
      </c>
      <c r="CE172" s="14">
        <v>10</v>
      </c>
      <c r="CF172" s="14">
        <v>10</v>
      </c>
      <c r="CG172" s="14">
        <v>10</v>
      </c>
      <c r="CH172" s="14">
        <v>6</v>
      </c>
      <c r="CI172" s="14">
        <v>6</v>
      </c>
      <c r="CJ172" s="14">
        <v>6</v>
      </c>
      <c r="CK172" s="14">
        <v>6</v>
      </c>
      <c r="CL172" s="14">
        <v>6</v>
      </c>
      <c r="CM172" s="14">
        <v>6</v>
      </c>
      <c r="DO172" s="4"/>
    </row>
    <row r="173" spans="1:119" ht="12" customHeight="1" x14ac:dyDescent="0.2">
      <c r="A173" s="12" t="s">
        <v>7</v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>
        <f t="shared" ref="BV173:CM173" si="114">+BU173+BV172</f>
        <v>10</v>
      </c>
      <c r="BW173" s="11">
        <f t="shared" si="114"/>
        <v>20</v>
      </c>
      <c r="BX173" s="11">
        <f t="shared" si="114"/>
        <v>30</v>
      </c>
      <c r="BY173" s="11">
        <f t="shared" si="114"/>
        <v>40</v>
      </c>
      <c r="BZ173" s="11">
        <f t="shared" si="114"/>
        <v>50</v>
      </c>
      <c r="CA173" s="11">
        <f t="shared" si="114"/>
        <v>60</v>
      </c>
      <c r="CB173" s="11">
        <f t="shared" si="114"/>
        <v>70</v>
      </c>
      <c r="CC173" s="11">
        <f t="shared" si="114"/>
        <v>80</v>
      </c>
      <c r="CD173" s="11">
        <f t="shared" si="114"/>
        <v>90</v>
      </c>
      <c r="CE173" s="11">
        <f t="shared" si="114"/>
        <v>100</v>
      </c>
      <c r="CF173" s="11">
        <f t="shared" si="114"/>
        <v>110</v>
      </c>
      <c r="CG173" s="11">
        <f t="shared" si="114"/>
        <v>120</v>
      </c>
      <c r="CH173" s="11">
        <f t="shared" si="114"/>
        <v>126</v>
      </c>
      <c r="CI173" s="11">
        <f t="shared" si="114"/>
        <v>132</v>
      </c>
      <c r="CJ173" s="11">
        <f t="shared" si="114"/>
        <v>138</v>
      </c>
      <c r="CK173" s="11">
        <f t="shared" si="114"/>
        <v>144</v>
      </c>
      <c r="CL173" s="11">
        <f t="shared" si="114"/>
        <v>150</v>
      </c>
      <c r="CM173" s="11">
        <f t="shared" si="114"/>
        <v>156</v>
      </c>
      <c r="DO173" s="4"/>
    </row>
    <row r="174" spans="1:119" ht="12" customHeight="1" x14ac:dyDescent="0.2">
      <c r="A174" s="12" t="s">
        <v>4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>
        <v>0</v>
      </c>
      <c r="BW174" s="57">
        <v>0</v>
      </c>
      <c r="BX174" s="57">
        <v>0</v>
      </c>
      <c r="BY174" s="57">
        <v>1</v>
      </c>
      <c r="BZ174" s="57">
        <v>0</v>
      </c>
      <c r="CA174" s="57">
        <v>1</v>
      </c>
      <c r="CB174" s="57">
        <v>1</v>
      </c>
      <c r="CC174" s="57">
        <v>0</v>
      </c>
      <c r="CD174" s="57">
        <v>1</v>
      </c>
      <c r="CE174" s="57">
        <v>1</v>
      </c>
      <c r="CF174" s="57">
        <v>0</v>
      </c>
      <c r="CG174" s="57">
        <v>1</v>
      </c>
      <c r="CH174" s="57">
        <v>1</v>
      </c>
      <c r="CI174" s="57">
        <v>2</v>
      </c>
      <c r="CJ174" s="57">
        <v>2</v>
      </c>
      <c r="CK174" s="57">
        <v>0</v>
      </c>
      <c r="CL174" s="57">
        <v>2</v>
      </c>
      <c r="CM174" s="57">
        <v>0</v>
      </c>
      <c r="DO174" s="4"/>
    </row>
    <row r="175" spans="1:119" ht="12" customHeight="1" thickBot="1" x14ac:dyDescent="0.25">
      <c r="A175" s="23" t="s">
        <v>8</v>
      </c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>
        <f t="shared" ref="BV175:CM175" si="115">+BU175+BV174</f>
        <v>0</v>
      </c>
      <c r="BW175" s="24">
        <f t="shared" si="115"/>
        <v>0</v>
      </c>
      <c r="BX175" s="24">
        <f t="shared" si="115"/>
        <v>0</v>
      </c>
      <c r="BY175" s="24">
        <f t="shared" si="115"/>
        <v>1</v>
      </c>
      <c r="BZ175" s="24">
        <f t="shared" si="115"/>
        <v>1</v>
      </c>
      <c r="CA175" s="24">
        <f t="shared" si="115"/>
        <v>2</v>
      </c>
      <c r="CB175" s="24">
        <f t="shared" si="115"/>
        <v>3</v>
      </c>
      <c r="CC175" s="24">
        <f t="shared" si="115"/>
        <v>3</v>
      </c>
      <c r="CD175" s="24">
        <f t="shared" si="115"/>
        <v>4</v>
      </c>
      <c r="CE175" s="24">
        <f t="shared" si="115"/>
        <v>5</v>
      </c>
      <c r="CF175" s="24">
        <f t="shared" si="115"/>
        <v>5</v>
      </c>
      <c r="CG175" s="24">
        <f t="shared" si="115"/>
        <v>6</v>
      </c>
      <c r="CH175" s="24">
        <f t="shared" si="115"/>
        <v>7</v>
      </c>
      <c r="CI175" s="24">
        <f t="shared" si="115"/>
        <v>9</v>
      </c>
      <c r="CJ175" s="24">
        <f t="shared" si="115"/>
        <v>11</v>
      </c>
      <c r="CK175" s="24">
        <f t="shared" si="115"/>
        <v>11</v>
      </c>
      <c r="CL175" s="24">
        <f t="shared" si="115"/>
        <v>13</v>
      </c>
      <c r="CM175" s="24">
        <f t="shared" si="115"/>
        <v>13</v>
      </c>
      <c r="DO175" s="4"/>
    </row>
    <row r="176" spans="1:119" ht="12" customHeight="1" thickTop="1" x14ac:dyDescent="0.2">
      <c r="A176" s="34" t="s">
        <v>34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>
        <v>47</v>
      </c>
      <c r="BS176" s="60">
        <v>58</v>
      </c>
      <c r="BT176" s="60">
        <v>40</v>
      </c>
      <c r="BU176" s="60">
        <v>16</v>
      </c>
      <c r="BV176" s="60">
        <v>7</v>
      </c>
      <c r="BW176" s="60">
        <v>5</v>
      </c>
      <c r="BX176" s="60">
        <v>2</v>
      </c>
      <c r="BY176" s="60">
        <v>1</v>
      </c>
      <c r="BZ176" s="60">
        <v>1</v>
      </c>
      <c r="CA176" s="60">
        <v>0</v>
      </c>
      <c r="CB176" s="60">
        <v>3</v>
      </c>
      <c r="CC176" s="60">
        <v>0</v>
      </c>
      <c r="CD176" s="60">
        <v>0</v>
      </c>
      <c r="CE176" s="60">
        <v>0</v>
      </c>
      <c r="CF176" s="60">
        <v>1</v>
      </c>
      <c r="CG176" s="60">
        <v>9</v>
      </c>
      <c r="CH176" s="60">
        <v>0</v>
      </c>
      <c r="CI176" s="60">
        <v>0</v>
      </c>
      <c r="CJ176" s="60">
        <v>1</v>
      </c>
      <c r="CK176" s="60">
        <v>0</v>
      </c>
      <c r="CL176" s="60">
        <v>0</v>
      </c>
      <c r="CM176" s="60">
        <v>0</v>
      </c>
      <c r="DO176" s="4"/>
    </row>
    <row r="177" spans="1:119" ht="12" customHeight="1" x14ac:dyDescent="0.2">
      <c r="A177" s="12" t="s">
        <v>6</v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>
        <f>+BR176+BQ177-BR180</f>
        <v>47</v>
      </c>
      <c r="BS177" s="11">
        <f t="shared" ref="BS177:CM177" si="116">+BS176+BR177-BS180</f>
        <v>105</v>
      </c>
      <c r="BT177" s="11">
        <f t="shared" si="116"/>
        <v>145</v>
      </c>
      <c r="BU177" s="11">
        <f>+BU176+BT177-BU180</f>
        <v>161</v>
      </c>
      <c r="BV177" s="11">
        <f t="shared" si="116"/>
        <v>167</v>
      </c>
      <c r="BW177" s="11">
        <f t="shared" si="116"/>
        <v>172</v>
      </c>
      <c r="BX177" s="11">
        <f t="shared" si="116"/>
        <v>173</v>
      </c>
      <c r="BY177" s="11">
        <f t="shared" si="116"/>
        <v>174</v>
      </c>
      <c r="BZ177" s="11">
        <f t="shared" si="116"/>
        <v>174</v>
      </c>
      <c r="CA177" s="11">
        <f t="shared" si="116"/>
        <v>174</v>
      </c>
      <c r="CB177" s="11">
        <f t="shared" si="116"/>
        <v>174</v>
      </c>
      <c r="CC177" s="11">
        <f t="shared" si="116"/>
        <v>174</v>
      </c>
      <c r="CD177" s="11">
        <f t="shared" si="116"/>
        <v>174</v>
      </c>
      <c r="CE177" s="11">
        <f t="shared" si="116"/>
        <v>174</v>
      </c>
      <c r="CF177" s="11">
        <f t="shared" si="116"/>
        <v>174</v>
      </c>
      <c r="CG177" s="11">
        <f t="shared" si="116"/>
        <v>182</v>
      </c>
      <c r="CH177" s="11">
        <f t="shared" si="116"/>
        <v>182</v>
      </c>
      <c r="CI177" s="11">
        <f t="shared" si="116"/>
        <v>182</v>
      </c>
      <c r="CJ177" s="11">
        <f t="shared" si="116"/>
        <v>182</v>
      </c>
      <c r="CK177" s="11">
        <f t="shared" si="116"/>
        <v>182</v>
      </c>
      <c r="CL177" s="11">
        <f t="shared" si="116"/>
        <v>182</v>
      </c>
      <c r="CM177" s="11">
        <f t="shared" si="116"/>
        <v>182</v>
      </c>
      <c r="DO177" s="4"/>
    </row>
    <row r="178" spans="1:119" ht="12" customHeight="1" x14ac:dyDescent="0.2">
      <c r="A178" s="13" t="s">
        <v>3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>
        <v>18</v>
      </c>
      <c r="BS178" s="14">
        <v>18</v>
      </c>
      <c r="BT178" s="14">
        <v>18</v>
      </c>
      <c r="BU178" s="14">
        <v>18</v>
      </c>
      <c r="BV178" s="14">
        <v>18</v>
      </c>
      <c r="BW178" s="14">
        <v>18</v>
      </c>
      <c r="BX178" s="14">
        <v>18</v>
      </c>
      <c r="BY178" s="14">
        <v>18</v>
      </c>
      <c r="BZ178" s="14">
        <v>18</v>
      </c>
      <c r="CA178" s="14">
        <v>20</v>
      </c>
      <c r="CB178" s="14">
        <v>0</v>
      </c>
      <c r="CC178" s="14">
        <v>0</v>
      </c>
      <c r="CD178" s="14">
        <v>0</v>
      </c>
      <c r="CE178" s="14">
        <v>0</v>
      </c>
      <c r="CF178" s="14">
        <v>0</v>
      </c>
      <c r="CG178" s="14">
        <v>0</v>
      </c>
      <c r="CH178" s="14">
        <v>0</v>
      </c>
      <c r="CI178" s="14">
        <v>0</v>
      </c>
      <c r="CJ178" s="14">
        <v>0</v>
      </c>
      <c r="CK178" s="14">
        <v>0</v>
      </c>
      <c r="CL178" s="14">
        <v>0</v>
      </c>
      <c r="CM178" s="14">
        <v>0</v>
      </c>
      <c r="DO178" s="4"/>
    </row>
    <row r="179" spans="1:119" ht="12" customHeight="1" x14ac:dyDescent="0.2">
      <c r="A179" s="12" t="s">
        <v>7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>
        <f t="shared" ref="BR179:CM179" si="117">+BQ179+BR178</f>
        <v>18</v>
      </c>
      <c r="BS179" s="11">
        <f t="shared" si="117"/>
        <v>36</v>
      </c>
      <c r="BT179" s="11">
        <f t="shared" si="117"/>
        <v>54</v>
      </c>
      <c r="BU179" s="11">
        <f t="shared" si="117"/>
        <v>72</v>
      </c>
      <c r="BV179" s="11">
        <f t="shared" si="117"/>
        <v>90</v>
      </c>
      <c r="BW179" s="11">
        <f t="shared" si="117"/>
        <v>108</v>
      </c>
      <c r="BX179" s="11">
        <f t="shared" si="117"/>
        <v>126</v>
      </c>
      <c r="BY179" s="11">
        <f t="shared" si="117"/>
        <v>144</v>
      </c>
      <c r="BZ179" s="11">
        <f t="shared" si="117"/>
        <v>162</v>
      </c>
      <c r="CA179" s="11">
        <f t="shared" si="117"/>
        <v>182</v>
      </c>
      <c r="CB179" s="11">
        <f t="shared" si="117"/>
        <v>182</v>
      </c>
      <c r="CC179" s="11">
        <f t="shared" si="117"/>
        <v>182</v>
      </c>
      <c r="CD179" s="11">
        <f t="shared" si="117"/>
        <v>182</v>
      </c>
      <c r="CE179" s="11">
        <f t="shared" si="117"/>
        <v>182</v>
      </c>
      <c r="CF179" s="11">
        <f t="shared" si="117"/>
        <v>182</v>
      </c>
      <c r="CG179" s="11">
        <f t="shared" si="117"/>
        <v>182</v>
      </c>
      <c r="CH179" s="11">
        <f t="shared" si="117"/>
        <v>182</v>
      </c>
      <c r="CI179" s="11">
        <f t="shared" si="117"/>
        <v>182</v>
      </c>
      <c r="CJ179" s="11">
        <f t="shared" si="117"/>
        <v>182</v>
      </c>
      <c r="CK179" s="11">
        <f t="shared" si="117"/>
        <v>182</v>
      </c>
      <c r="CL179" s="11">
        <f t="shared" si="117"/>
        <v>182</v>
      </c>
      <c r="CM179" s="11">
        <f t="shared" si="117"/>
        <v>182</v>
      </c>
      <c r="DO179" s="4"/>
    </row>
    <row r="180" spans="1:119" ht="12" customHeight="1" x14ac:dyDescent="0.2">
      <c r="A180" s="12" t="s">
        <v>4</v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>
        <v>0</v>
      </c>
      <c r="BS180" s="57">
        <v>0</v>
      </c>
      <c r="BT180" s="57">
        <v>0</v>
      </c>
      <c r="BU180" s="57">
        <v>0</v>
      </c>
      <c r="BV180" s="57">
        <v>1</v>
      </c>
      <c r="BW180" s="57">
        <v>0</v>
      </c>
      <c r="BX180" s="57">
        <v>1</v>
      </c>
      <c r="BY180" s="57">
        <v>0</v>
      </c>
      <c r="BZ180" s="57">
        <v>1</v>
      </c>
      <c r="CA180" s="57">
        <v>0</v>
      </c>
      <c r="CB180" s="57">
        <v>3</v>
      </c>
      <c r="CC180" s="57">
        <v>0</v>
      </c>
      <c r="CD180" s="57">
        <v>0</v>
      </c>
      <c r="CE180" s="57">
        <v>0</v>
      </c>
      <c r="CF180" s="57">
        <v>1</v>
      </c>
      <c r="CG180" s="57">
        <v>1</v>
      </c>
      <c r="CH180" s="57">
        <v>0</v>
      </c>
      <c r="CI180" s="57">
        <v>0</v>
      </c>
      <c r="CJ180" s="57">
        <v>1</v>
      </c>
      <c r="CK180" s="57">
        <v>0</v>
      </c>
      <c r="CL180" s="57">
        <v>0</v>
      </c>
      <c r="CM180" s="57">
        <v>0</v>
      </c>
      <c r="DO180" s="4"/>
    </row>
    <row r="181" spans="1:119" ht="12" customHeight="1" thickBot="1" x14ac:dyDescent="0.25">
      <c r="A181" s="23" t="s">
        <v>8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>
        <f t="shared" ref="BR181:CM181" si="118">+BQ181+BR180</f>
        <v>0</v>
      </c>
      <c r="BS181" s="24">
        <f t="shared" si="118"/>
        <v>0</v>
      </c>
      <c r="BT181" s="24">
        <f t="shared" si="118"/>
        <v>0</v>
      </c>
      <c r="BU181" s="24">
        <f t="shared" si="118"/>
        <v>0</v>
      </c>
      <c r="BV181" s="24">
        <f t="shared" si="118"/>
        <v>1</v>
      </c>
      <c r="BW181" s="24">
        <f t="shared" si="118"/>
        <v>1</v>
      </c>
      <c r="BX181" s="24">
        <f t="shared" si="118"/>
        <v>2</v>
      </c>
      <c r="BY181" s="24">
        <f t="shared" si="118"/>
        <v>2</v>
      </c>
      <c r="BZ181" s="24">
        <f t="shared" si="118"/>
        <v>3</v>
      </c>
      <c r="CA181" s="24">
        <f t="shared" si="118"/>
        <v>3</v>
      </c>
      <c r="CB181" s="24">
        <f t="shared" si="118"/>
        <v>6</v>
      </c>
      <c r="CC181" s="24">
        <f t="shared" si="118"/>
        <v>6</v>
      </c>
      <c r="CD181" s="24">
        <f t="shared" si="118"/>
        <v>6</v>
      </c>
      <c r="CE181" s="24">
        <f t="shared" si="118"/>
        <v>6</v>
      </c>
      <c r="CF181" s="24">
        <f t="shared" si="118"/>
        <v>7</v>
      </c>
      <c r="CG181" s="24">
        <f t="shared" si="118"/>
        <v>8</v>
      </c>
      <c r="CH181" s="24">
        <f t="shared" si="118"/>
        <v>8</v>
      </c>
      <c r="CI181" s="24">
        <f t="shared" si="118"/>
        <v>8</v>
      </c>
      <c r="CJ181" s="24">
        <f t="shared" si="118"/>
        <v>9</v>
      </c>
      <c r="CK181" s="24">
        <f t="shared" si="118"/>
        <v>9</v>
      </c>
      <c r="CL181" s="24">
        <f t="shared" si="118"/>
        <v>9</v>
      </c>
      <c r="CM181" s="24">
        <f t="shared" si="118"/>
        <v>9</v>
      </c>
      <c r="DO181" s="4"/>
    </row>
    <row r="182" spans="1:119" ht="12" customHeight="1" thickTop="1" x14ac:dyDescent="0.2">
      <c r="A182" s="34" t="s">
        <v>35</v>
      </c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>
        <v>24</v>
      </c>
      <c r="BJ182" s="60">
        <v>22</v>
      </c>
      <c r="BK182" s="60">
        <v>28</v>
      </c>
      <c r="BL182" s="60">
        <v>17</v>
      </c>
      <c r="BM182" s="60">
        <v>18</v>
      </c>
      <c r="BN182" s="60">
        <v>39</v>
      </c>
      <c r="BO182" s="60">
        <v>13</v>
      </c>
      <c r="BP182" s="60">
        <v>19</v>
      </c>
      <c r="BQ182" s="60">
        <v>1</v>
      </c>
      <c r="BR182" s="60">
        <v>1</v>
      </c>
      <c r="BS182" s="60">
        <v>0</v>
      </c>
      <c r="BT182" s="60">
        <v>0</v>
      </c>
      <c r="BU182" s="60">
        <v>0</v>
      </c>
      <c r="BV182" s="60">
        <v>2</v>
      </c>
      <c r="BW182" s="60">
        <v>0</v>
      </c>
      <c r="BX182" s="60">
        <v>2</v>
      </c>
      <c r="BY182" s="60">
        <v>0</v>
      </c>
      <c r="BZ182" s="60">
        <v>0</v>
      </c>
      <c r="CA182" s="60">
        <v>0</v>
      </c>
      <c r="CB182" s="60">
        <v>0</v>
      </c>
      <c r="CC182" s="60">
        <v>0</v>
      </c>
      <c r="CD182" s="60">
        <v>0</v>
      </c>
      <c r="CE182" s="60">
        <v>0</v>
      </c>
      <c r="CF182" s="60">
        <v>2</v>
      </c>
      <c r="CG182" s="60">
        <v>4</v>
      </c>
      <c r="CH182" s="60">
        <v>2</v>
      </c>
      <c r="CI182" s="60">
        <v>0</v>
      </c>
      <c r="CJ182" s="60">
        <v>0</v>
      </c>
      <c r="CK182" s="60">
        <v>0</v>
      </c>
      <c r="CL182" s="60">
        <v>0</v>
      </c>
      <c r="CM182" s="60">
        <v>0</v>
      </c>
      <c r="DO182" s="4"/>
    </row>
    <row r="183" spans="1:119" ht="12" customHeight="1" x14ac:dyDescent="0.2">
      <c r="A183" s="12" t="s">
        <v>6</v>
      </c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>
        <f t="shared" ref="BI183:CM183" si="119">+BI182+BH183-BI186</f>
        <v>24</v>
      </c>
      <c r="BJ183" s="11">
        <f t="shared" si="119"/>
        <v>46</v>
      </c>
      <c r="BK183" s="11">
        <f t="shared" si="119"/>
        <v>74</v>
      </c>
      <c r="BL183" s="11">
        <f t="shared" si="119"/>
        <v>91</v>
      </c>
      <c r="BM183" s="11">
        <f t="shared" si="119"/>
        <v>109</v>
      </c>
      <c r="BN183" s="11">
        <f t="shared" si="119"/>
        <v>148</v>
      </c>
      <c r="BO183" s="11">
        <f t="shared" si="119"/>
        <v>161</v>
      </c>
      <c r="BP183" s="11">
        <f t="shared" si="119"/>
        <v>180</v>
      </c>
      <c r="BQ183" s="11">
        <f t="shared" si="119"/>
        <v>181</v>
      </c>
      <c r="BR183" s="11">
        <f t="shared" si="119"/>
        <v>182</v>
      </c>
      <c r="BS183" s="11">
        <f t="shared" si="119"/>
        <v>182</v>
      </c>
      <c r="BT183" s="11">
        <f t="shared" si="119"/>
        <v>182</v>
      </c>
      <c r="BU183" s="11">
        <f t="shared" si="119"/>
        <v>180</v>
      </c>
      <c r="BV183" s="11">
        <f t="shared" si="119"/>
        <v>178</v>
      </c>
      <c r="BW183" s="11">
        <f t="shared" si="119"/>
        <v>178</v>
      </c>
      <c r="BX183" s="11">
        <f t="shared" si="119"/>
        <v>179</v>
      </c>
      <c r="BY183" s="11">
        <f t="shared" si="119"/>
        <v>179</v>
      </c>
      <c r="BZ183" s="11">
        <f t="shared" si="119"/>
        <v>179</v>
      </c>
      <c r="CA183" s="11">
        <f t="shared" si="119"/>
        <v>179</v>
      </c>
      <c r="CB183" s="11">
        <f t="shared" si="119"/>
        <v>179</v>
      </c>
      <c r="CC183" s="11">
        <f t="shared" si="119"/>
        <v>179</v>
      </c>
      <c r="CD183" s="11">
        <f t="shared" si="119"/>
        <v>179</v>
      </c>
      <c r="CE183" s="11">
        <f t="shared" si="119"/>
        <v>179</v>
      </c>
      <c r="CF183" s="11">
        <f t="shared" si="119"/>
        <v>179</v>
      </c>
      <c r="CG183" s="11">
        <f t="shared" si="119"/>
        <v>182</v>
      </c>
      <c r="CH183" s="11">
        <f t="shared" si="119"/>
        <v>182</v>
      </c>
      <c r="CI183" s="11">
        <f t="shared" si="119"/>
        <v>182</v>
      </c>
      <c r="CJ183" s="11">
        <f t="shared" si="119"/>
        <v>182</v>
      </c>
      <c r="CK183" s="11">
        <f t="shared" si="119"/>
        <v>182</v>
      </c>
      <c r="CL183" s="11">
        <f t="shared" si="119"/>
        <v>182</v>
      </c>
      <c r="CM183" s="11">
        <f t="shared" si="119"/>
        <v>182</v>
      </c>
      <c r="DO183" s="4"/>
    </row>
    <row r="184" spans="1:119" ht="12" customHeight="1" x14ac:dyDescent="0.2">
      <c r="A184" s="13" t="s">
        <v>3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>
        <v>18</v>
      </c>
      <c r="BJ184" s="14">
        <v>18</v>
      </c>
      <c r="BK184" s="14">
        <v>18</v>
      </c>
      <c r="BL184" s="14">
        <v>18</v>
      </c>
      <c r="BM184" s="14">
        <v>18</v>
      </c>
      <c r="BN184" s="14">
        <v>18</v>
      </c>
      <c r="BO184" s="14">
        <v>18</v>
      </c>
      <c r="BP184" s="14">
        <v>18</v>
      </c>
      <c r="BQ184" s="14">
        <v>18</v>
      </c>
      <c r="BR184" s="14">
        <v>18</v>
      </c>
      <c r="BS184" s="14">
        <v>2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DO184" s="4"/>
    </row>
    <row r="185" spans="1:119" ht="12" customHeight="1" x14ac:dyDescent="0.2">
      <c r="A185" s="12" t="s">
        <v>7</v>
      </c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>
        <f t="shared" ref="BI185:CM185" si="120">+BH185+BI184</f>
        <v>18</v>
      </c>
      <c r="BJ185" s="11">
        <f t="shared" si="120"/>
        <v>36</v>
      </c>
      <c r="BK185" s="11">
        <f t="shared" si="120"/>
        <v>54</v>
      </c>
      <c r="BL185" s="11">
        <f t="shared" si="120"/>
        <v>72</v>
      </c>
      <c r="BM185" s="11">
        <f t="shared" si="120"/>
        <v>90</v>
      </c>
      <c r="BN185" s="11">
        <f t="shared" si="120"/>
        <v>108</v>
      </c>
      <c r="BO185" s="11">
        <f t="shared" si="120"/>
        <v>126</v>
      </c>
      <c r="BP185" s="11">
        <f t="shared" si="120"/>
        <v>144</v>
      </c>
      <c r="BQ185" s="11">
        <f t="shared" si="120"/>
        <v>162</v>
      </c>
      <c r="BR185" s="11">
        <f t="shared" si="120"/>
        <v>180</v>
      </c>
      <c r="BS185" s="11">
        <f t="shared" si="120"/>
        <v>182</v>
      </c>
      <c r="BT185" s="11">
        <f t="shared" si="120"/>
        <v>182</v>
      </c>
      <c r="BU185" s="11">
        <f t="shared" si="120"/>
        <v>182</v>
      </c>
      <c r="BV185" s="11">
        <f t="shared" si="120"/>
        <v>182</v>
      </c>
      <c r="BW185" s="11">
        <f t="shared" si="120"/>
        <v>182</v>
      </c>
      <c r="BX185" s="11">
        <f t="shared" si="120"/>
        <v>182</v>
      </c>
      <c r="BY185" s="11">
        <f t="shared" si="120"/>
        <v>182</v>
      </c>
      <c r="BZ185" s="11">
        <f t="shared" si="120"/>
        <v>182</v>
      </c>
      <c r="CA185" s="11">
        <f t="shared" si="120"/>
        <v>182</v>
      </c>
      <c r="CB185" s="11">
        <f t="shared" si="120"/>
        <v>182</v>
      </c>
      <c r="CC185" s="11">
        <f t="shared" si="120"/>
        <v>182</v>
      </c>
      <c r="CD185" s="11">
        <f t="shared" si="120"/>
        <v>182</v>
      </c>
      <c r="CE185" s="11">
        <f t="shared" si="120"/>
        <v>182</v>
      </c>
      <c r="CF185" s="11">
        <f t="shared" si="120"/>
        <v>182</v>
      </c>
      <c r="CG185" s="11">
        <f t="shared" si="120"/>
        <v>182</v>
      </c>
      <c r="CH185" s="11">
        <f t="shared" si="120"/>
        <v>182</v>
      </c>
      <c r="CI185" s="11">
        <f t="shared" si="120"/>
        <v>182</v>
      </c>
      <c r="CJ185" s="11">
        <f t="shared" si="120"/>
        <v>182</v>
      </c>
      <c r="CK185" s="11">
        <f t="shared" si="120"/>
        <v>182</v>
      </c>
      <c r="CL185" s="11">
        <f t="shared" si="120"/>
        <v>182</v>
      </c>
      <c r="CM185" s="11">
        <f t="shared" si="120"/>
        <v>182</v>
      </c>
      <c r="DO185" s="4"/>
    </row>
    <row r="186" spans="1:119" ht="12" customHeight="1" x14ac:dyDescent="0.2">
      <c r="A186" s="12" t="s">
        <v>4</v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>
        <v>0</v>
      </c>
      <c r="BJ186" s="57">
        <v>0</v>
      </c>
      <c r="BK186" s="57">
        <v>0</v>
      </c>
      <c r="BL186" s="57">
        <v>0</v>
      </c>
      <c r="BM186" s="57">
        <v>0</v>
      </c>
      <c r="BN186" s="57">
        <v>0</v>
      </c>
      <c r="BO186" s="57">
        <v>0</v>
      </c>
      <c r="BP186" s="57">
        <v>0</v>
      </c>
      <c r="BQ186" s="57">
        <v>0</v>
      </c>
      <c r="BR186" s="57">
        <v>0</v>
      </c>
      <c r="BS186" s="57">
        <v>0</v>
      </c>
      <c r="BT186" s="57">
        <v>0</v>
      </c>
      <c r="BU186" s="57">
        <v>2</v>
      </c>
      <c r="BV186" s="57">
        <v>4</v>
      </c>
      <c r="BW186" s="57">
        <v>0</v>
      </c>
      <c r="BX186" s="57">
        <v>1</v>
      </c>
      <c r="BY186" s="57">
        <v>0</v>
      </c>
      <c r="BZ186" s="57">
        <v>0</v>
      </c>
      <c r="CA186" s="57">
        <v>0</v>
      </c>
      <c r="CB186" s="57">
        <v>0</v>
      </c>
      <c r="CC186" s="57">
        <v>0</v>
      </c>
      <c r="CD186" s="57">
        <v>0</v>
      </c>
      <c r="CE186" s="57">
        <v>0</v>
      </c>
      <c r="CF186" s="57">
        <v>2</v>
      </c>
      <c r="CG186" s="57">
        <v>1</v>
      </c>
      <c r="CH186" s="57">
        <v>2</v>
      </c>
      <c r="CI186" s="57">
        <v>0</v>
      </c>
      <c r="CJ186" s="57">
        <v>0</v>
      </c>
      <c r="CK186" s="57">
        <v>0</v>
      </c>
      <c r="CL186" s="57">
        <v>0</v>
      </c>
      <c r="CM186" s="57">
        <v>0</v>
      </c>
      <c r="DO186" s="4"/>
    </row>
    <row r="187" spans="1:119" ht="12" customHeight="1" thickBot="1" x14ac:dyDescent="0.25">
      <c r="A187" s="23" t="s">
        <v>8</v>
      </c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>
        <f t="shared" ref="BI187:CM187" si="121">+BH187+BI186</f>
        <v>0</v>
      </c>
      <c r="BJ187" s="24">
        <f t="shared" si="121"/>
        <v>0</v>
      </c>
      <c r="BK187" s="24">
        <f t="shared" si="121"/>
        <v>0</v>
      </c>
      <c r="BL187" s="24">
        <f t="shared" si="121"/>
        <v>0</v>
      </c>
      <c r="BM187" s="24">
        <f t="shared" si="121"/>
        <v>0</v>
      </c>
      <c r="BN187" s="24">
        <f t="shared" si="121"/>
        <v>0</v>
      </c>
      <c r="BO187" s="24">
        <f t="shared" si="121"/>
        <v>0</v>
      </c>
      <c r="BP187" s="24">
        <f t="shared" si="121"/>
        <v>0</v>
      </c>
      <c r="BQ187" s="24">
        <f t="shared" si="121"/>
        <v>0</v>
      </c>
      <c r="BR187" s="24">
        <f t="shared" si="121"/>
        <v>0</v>
      </c>
      <c r="BS187" s="24">
        <f t="shared" si="121"/>
        <v>0</v>
      </c>
      <c r="BT187" s="24">
        <f t="shared" si="121"/>
        <v>0</v>
      </c>
      <c r="BU187" s="24">
        <f t="shared" si="121"/>
        <v>2</v>
      </c>
      <c r="BV187" s="24">
        <f t="shared" si="121"/>
        <v>6</v>
      </c>
      <c r="BW187" s="24">
        <f t="shared" si="121"/>
        <v>6</v>
      </c>
      <c r="BX187" s="24">
        <f t="shared" si="121"/>
        <v>7</v>
      </c>
      <c r="BY187" s="24">
        <f t="shared" si="121"/>
        <v>7</v>
      </c>
      <c r="BZ187" s="24">
        <f t="shared" si="121"/>
        <v>7</v>
      </c>
      <c r="CA187" s="24">
        <f t="shared" si="121"/>
        <v>7</v>
      </c>
      <c r="CB187" s="24">
        <f t="shared" si="121"/>
        <v>7</v>
      </c>
      <c r="CC187" s="24">
        <f t="shared" si="121"/>
        <v>7</v>
      </c>
      <c r="CD187" s="24">
        <f t="shared" si="121"/>
        <v>7</v>
      </c>
      <c r="CE187" s="24">
        <f t="shared" si="121"/>
        <v>7</v>
      </c>
      <c r="CF187" s="24">
        <f t="shared" si="121"/>
        <v>9</v>
      </c>
      <c r="CG187" s="24">
        <f t="shared" si="121"/>
        <v>10</v>
      </c>
      <c r="CH187" s="24">
        <f t="shared" si="121"/>
        <v>12</v>
      </c>
      <c r="CI187" s="24">
        <f t="shared" si="121"/>
        <v>12</v>
      </c>
      <c r="CJ187" s="24">
        <f t="shared" si="121"/>
        <v>12</v>
      </c>
      <c r="CK187" s="24">
        <f t="shared" si="121"/>
        <v>12</v>
      </c>
      <c r="CL187" s="24">
        <f t="shared" si="121"/>
        <v>12</v>
      </c>
      <c r="CM187" s="24">
        <f t="shared" si="121"/>
        <v>12</v>
      </c>
      <c r="DO187" s="4"/>
    </row>
    <row r="188" spans="1:119" ht="12" customHeight="1" thickTop="1" x14ac:dyDescent="0.2">
      <c r="A188" s="34" t="s">
        <v>36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>
        <v>118</v>
      </c>
      <c r="BH188" s="60">
        <v>36</v>
      </c>
      <c r="BI188" s="60">
        <v>9</v>
      </c>
      <c r="BJ188" s="60">
        <v>6</v>
      </c>
      <c r="BK188" s="60">
        <v>1</v>
      </c>
      <c r="BL188" s="60">
        <v>3</v>
      </c>
      <c r="BM188" s="60">
        <v>5</v>
      </c>
      <c r="BN188" s="60">
        <v>5</v>
      </c>
      <c r="BO188" s="60">
        <v>3</v>
      </c>
      <c r="BP188" s="60">
        <v>3</v>
      </c>
      <c r="BQ188" s="60">
        <v>0</v>
      </c>
      <c r="BR188" s="60">
        <v>0</v>
      </c>
      <c r="BS188" s="60">
        <v>0</v>
      </c>
      <c r="BT188" s="60">
        <v>0</v>
      </c>
      <c r="BU188" s="60">
        <v>1</v>
      </c>
      <c r="BV188" s="60">
        <v>0</v>
      </c>
      <c r="BW188" s="60">
        <v>0</v>
      </c>
      <c r="BX188" s="60">
        <v>0</v>
      </c>
      <c r="BY188" s="60">
        <v>0</v>
      </c>
      <c r="BZ188" s="60">
        <v>2</v>
      </c>
      <c r="CA188" s="60">
        <v>1</v>
      </c>
      <c r="CB188" s="60">
        <v>0</v>
      </c>
      <c r="CC188" s="60">
        <v>0</v>
      </c>
      <c r="CD188" s="60">
        <v>0</v>
      </c>
      <c r="CE188" s="60">
        <v>3</v>
      </c>
      <c r="CF188" s="60">
        <v>7</v>
      </c>
      <c r="CG188" s="60">
        <v>3</v>
      </c>
      <c r="CH188" s="60">
        <v>0</v>
      </c>
      <c r="CI188" s="60">
        <v>0</v>
      </c>
      <c r="CJ188" s="60">
        <v>1</v>
      </c>
      <c r="CK188" s="60">
        <v>0</v>
      </c>
      <c r="CL188" s="60">
        <v>0</v>
      </c>
      <c r="CM188" s="60">
        <v>0</v>
      </c>
      <c r="DO188" s="4"/>
    </row>
    <row r="189" spans="1:119" ht="12" customHeight="1" x14ac:dyDescent="0.2">
      <c r="A189" s="12" t="s">
        <v>6</v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>
        <f t="shared" ref="BG189:CM189" si="122">+BG188+BF189-BG192</f>
        <v>118</v>
      </c>
      <c r="BH189" s="11">
        <f t="shared" si="122"/>
        <v>154</v>
      </c>
      <c r="BI189" s="11">
        <f t="shared" si="122"/>
        <v>163</v>
      </c>
      <c r="BJ189" s="11">
        <f t="shared" si="122"/>
        <v>168</v>
      </c>
      <c r="BK189" s="11">
        <f t="shared" si="122"/>
        <v>166</v>
      </c>
      <c r="BL189" s="11">
        <f t="shared" si="122"/>
        <v>169</v>
      </c>
      <c r="BM189" s="11">
        <f>+BM188+BL189-BM192</f>
        <v>171</v>
      </c>
      <c r="BN189" s="11">
        <f t="shared" si="122"/>
        <v>176</v>
      </c>
      <c r="BO189" s="11">
        <f t="shared" si="122"/>
        <v>179</v>
      </c>
      <c r="BP189" s="11">
        <f t="shared" si="122"/>
        <v>182</v>
      </c>
      <c r="BQ189" s="11">
        <f t="shared" si="122"/>
        <v>182</v>
      </c>
      <c r="BR189" s="11">
        <f t="shared" si="122"/>
        <v>182</v>
      </c>
      <c r="BS189" s="11">
        <f t="shared" si="122"/>
        <v>182</v>
      </c>
      <c r="BT189" s="11">
        <f t="shared" si="122"/>
        <v>182</v>
      </c>
      <c r="BU189" s="11">
        <f t="shared" si="122"/>
        <v>180</v>
      </c>
      <c r="BV189" s="11">
        <f t="shared" si="122"/>
        <v>176</v>
      </c>
      <c r="BW189" s="11">
        <f t="shared" si="122"/>
        <v>174</v>
      </c>
      <c r="BX189" s="11">
        <f t="shared" si="122"/>
        <v>174</v>
      </c>
      <c r="BY189" s="11">
        <f t="shared" si="122"/>
        <v>174</v>
      </c>
      <c r="BZ189" s="11">
        <f t="shared" si="122"/>
        <v>173</v>
      </c>
      <c r="CA189" s="11">
        <f t="shared" si="122"/>
        <v>174</v>
      </c>
      <c r="CB189" s="11">
        <f t="shared" si="122"/>
        <v>174</v>
      </c>
      <c r="CC189" s="11">
        <f t="shared" si="122"/>
        <v>174</v>
      </c>
      <c r="CD189" s="11">
        <f t="shared" si="122"/>
        <v>174</v>
      </c>
      <c r="CE189" s="11">
        <f t="shared" si="122"/>
        <v>175</v>
      </c>
      <c r="CF189" s="11">
        <f t="shared" si="122"/>
        <v>182</v>
      </c>
      <c r="CG189" s="11">
        <f t="shared" si="122"/>
        <v>182</v>
      </c>
      <c r="CH189" s="11">
        <f t="shared" si="122"/>
        <v>182</v>
      </c>
      <c r="CI189" s="11">
        <f t="shared" si="122"/>
        <v>181</v>
      </c>
      <c r="CJ189" s="11">
        <f t="shared" si="122"/>
        <v>182</v>
      </c>
      <c r="CK189" s="11">
        <f t="shared" si="122"/>
        <v>182</v>
      </c>
      <c r="CL189" s="11">
        <f t="shared" si="122"/>
        <v>182</v>
      </c>
      <c r="CM189" s="11">
        <f t="shared" si="122"/>
        <v>182</v>
      </c>
      <c r="DO189" s="4"/>
    </row>
    <row r="190" spans="1:119" ht="12" customHeight="1" x14ac:dyDescent="0.2">
      <c r="A190" s="13" t="s">
        <v>3</v>
      </c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>
        <v>25</v>
      </c>
      <c r="BH190" s="14">
        <v>19</v>
      </c>
      <c r="BI190" s="14">
        <v>18</v>
      </c>
      <c r="BJ190" s="14">
        <v>18</v>
      </c>
      <c r="BK190" s="14">
        <v>18</v>
      </c>
      <c r="BL190" s="14">
        <v>18</v>
      </c>
      <c r="BM190" s="14">
        <v>18</v>
      </c>
      <c r="BN190" s="14">
        <v>18</v>
      </c>
      <c r="BO190" s="14">
        <v>2</v>
      </c>
      <c r="BP190" s="14">
        <v>2</v>
      </c>
      <c r="BQ190" s="14">
        <v>2</v>
      </c>
      <c r="BR190" s="14">
        <v>2</v>
      </c>
      <c r="BS190" s="14">
        <v>2</v>
      </c>
      <c r="BT190" s="14">
        <v>2</v>
      </c>
      <c r="BU190" s="14">
        <v>2</v>
      </c>
      <c r="BV190" s="14">
        <v>2</v>
      </c>
      <c r="BW190" s="14">
        <v>2</v>
      </c>
      <c r="BX190" s="14">
        <v>2</v>
      </c>
      <c r="BY190" s="14">
        <v>10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DO190" s="4"/>
    </row>
    <row r="191" spans="1:119" ht="12" customHeight="1" x14ac:dyDescent="0.2">
      <c r="A191" s="12" t="s">
        <v>7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>
        <f t="shared" ref="BG191:CM191" si="123">+BF191+BG190</f>
        <v>25</v>
      </c>
      <c r="BH191" s="11">
        <f t="shared" si="123"/>
        <v>44</v>
      </c>
      <c r="BI191" s="11">
        <f t="shared" si="123"/>
        <v>62</v>
      </c>
      <c r="BJ191" s="11">
        <f t="shared" si="123"/>
        <v>80</v>
      </c>
      <c r="BK191" s="11">
        <f t="shared" si="123"/>
        <v>98</v>
      </c>
      <c r="BL191" s="11">
        <f t="shared" si="123"/>
        <v>116</v>
      </c>
      <c r="BM191" s="11">
        <f t="shared" si="123"/>
        <v>134</v>
      </c>
      <c r="BN191" s="11">
        <f t="shared" si="123"/>
        <v>152</v>
      </c>
      <c r="BO191" s="11">
        <f t="shared" si="123"/>
        <v>154</v>
      </c>
      <c r="BP191" s="11">
        <f t="shared" si="123"/>
        <v>156</v>
      </c>
      <c r="BQ191" s="11">
        <f t="shared" si="123"/>
        <v>158</v>
      </c>
      <c r="BR191" s="11">
        <f t="shared" si="123"/>
        <v>160</v>
      </c>
      <c r="BS191" s="11">
        <f t="shared" si="123"/>
        <v>162</v>
      </c>
      <c r="BT191" s="11">
        <f t="shared" si="123"/>
        <v>164</v>
      </c>
      <c r="BU191" s="11">
        <f t="shared" si="123"/>
        <v>166</v>
      </c>
      <c r="BV191" s="11">
        <f t="shared" si="123"/>
        <v>168</v>
      </c>
      <c r="BW191" s="11">
        <f t="shared" si="123"/>
        <v>170</v>
      </c>
      <c r="BX191" s="11">
        <f t="shared" si="123"/>
        <v>172</v>
      </c>
      <c r="BY191" s="11">
        <f t="shared" si="123"/>
        <v>182</v>
      </c>
      <c r="BZ191" s="11">
        <f t="shared" si="123"/>
        <v>182</v>
      </c>
      <c r="CA191" s="11">
        <f t="shared" si="123"/>
        <v>182</v>
      </c>
      <c r="CB191" s="11">
        <f t="shared" si="123"/>
        <v>182</v>
      </c>
      <c r="CC191" s="11">
        <f t="shared" si="123"/>
        <v>182</v>
      </c>
      <c r="CD191" s="11">
        <f t="shared" si="123"/>
        <v>182</v>
      </c>
      <c r="CE191" s="11">
        <f t="shared" si="123"/>
        <v>182</v>
      </c>
      <c r="CF191" s="11">
        <f t="shared" si="123"/>
        <v>182</v>
      </c>
      <c r="CG191" s="11">
        <f t="shared" si="123"/>
        <v>182</v>
      </c>
      <c r="CH191" s="11">
        <f t="shared" si="123"/>
        <v>182</v>
      </c>
      <c r="CI191" s="11">
        <f t="shared" si="123"/>
        <v>182</v>
      </c>
      <c r="CJ191" s="11">
        <f t="shared" si="123"/>
        <v>182</v>
      </c>
      <c r="CK191" s="11">
        <f t="shared" si="123"/>
        <v>182</v>
      </c>
      <c r="CL191" s="11">
        <f t="shared" si="123"/>
        <v>182</v>
      </c>
      <c r="CM191" s="11">
        <f t="shared" si="123"/>
        <v>182</v>
      </c>
      <c r="DO191" s="4"/>
    </row>
    <row r="192" spans="1:119" ht="12" customHeight="1" x14ac:dyDescent="0.2">
      <c r="A192" s="12" t="s">
        <v>4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>
        <v>0</v>
      </c>
      <c r="BH192" s="57">
        <v>0</v>
      </c>
      <c r="BI192" s="57">
        <v>0</v>
      </c>
      <c r="BJ192" s="57">
        <v>1</v>
      </c>
      <c r="BK192" s="57">
        <v>3</v>
      </c>
      <c r="BL192" s="57">
        <v>0</v>
      </c>
      <c r="BM192" s="57">
        <v>3</v>
      </c>
      <c r="BN192" s="57">
        <v>0</v>
      </c>
      <c r="BO192" s="57">
        <v>0</v>
      </c>
      <c r="BP192" s="57">
        <v>0</v>
      </c>
      <c r="BQ192" s="57">
        <v>0</v>
      </c>
      <c r="BR192" s="57">
        <v>0</v>
      </c>
      <c r="BS192" s="57">
        <v>0</v>
      </c>
      <c r="BT192" s="57">
        <v>0</v>
      </c>
      <c r="BU192" s="57">
        <v>3</v>
      </c>
      <c r="BV192" s="57">
        <v>4</v>
      </c>
      <c r="BW192" s="57">
        <v>2</v>
      </c>
      <c r="BX192" s="57">
        <v>0</v>
      </c>
      <c r="BY192" s="57">
        <v>0</v>
      </c>
      <c r="BZ192" s="57">
        <v>3</v>
      </c>
      <c r="CA192" s="57">
        <v>0</v>
      </c>
      <c r="CB192" s="57">
        <v>0</v>
      </c>
      <c r="CC192" s="57">
        <v>0</v>
      </c>
      <c r="CD192" s="57">
        <v>0</v>
      </c>
      <c r="CE192" s="57">
        <v>2</v>
      </c>
      <c r="CF192" s="57">
        <v>0</v>
      </c>
      <c r="CG192" s="57">
        <v>3</v>
      </c>
      <c r="CH192" s="57">
        <v>0</v>
      </c>
      <c r="CI192" s="57">
        <v>1</v>
      </c>
      <c r="CJ192" s="57">
        <v>0</v>
      </c>
      <c r="CK192" s="57">
        <v>0</v>
      </c>
      <c r="CL192" s="57">
        <v>0</v>
      </c>
      <c r="CM192" s="57">
        <v>0</v>
      </c>
      <c r="DO192" s="4"/>
    </row>
    <row r="193" spans="1:119" ht="12" customHeight="1" thickBot="1" x14ac:dyDescent="0.25">
      <c r="A193" s="23" t="s">
        <v>8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>
        <f t="shared" ref="BG193:CM193" si="124">+BF193+BG192</f>
        <v>0</v>
      </c>
      <c r="BH193" s="24">
        <f t="shared" si="124"/>
        <v>0</v>
      </c>
      <c r="BI193" s="24">
        <f t="shared" si="124"/>
        <v>0</v>
      </c>
      <c r="BJ193" s="24">
        <f t="shared" si="124"/>
        <v>1</v>
      </c>
      <c r="BK193" s="24">
        <f t="shared" si="124"/>
        <v>4</v>
      </c>
      <c r="BL193" s="24">
        <f t="shared" si="124"/>
        <v>4</v>
      </c>
      <c r="BM193" s="24">
        <f t="shared" si="124"/>
        <v>7</v>
      </c>
      <c r="BN193" s="24">
        <f t="shared" si="124"/>
        <v>7</v>
      </c>
      <c r="BO193" s="24">
        <f t="shared" si="124"/>
        <v>7</v>
      </c>
      <c r="BP193" s="24">
        <f t="shared" si="124"/>
        <v>7</v>
      </c>
      <c r="BQ193" s="24">
        <f t="shared" si="124"/>
        <v>7</v>
      </c>
      <c r="BR193" s="24">
        <f t="shared" si="124"/>
        <v>7</v>
      </c>
      <c r="BS193" s="24">
        <f t="shared" si="124"/>
        <v>7</v>
      </c>
      <c r="BT193" s="24">
        <f t="shared" si="124"/>
        <v>7</v>
      </c>
      <c r="BU193" s="24">
        <f t="shared" si="124"/>
        <v>10</v>
      </c>
      <c r="BV193" s="24">
        <f t="shared" si="124"/>
        <v>14</v>
      </c>
      <c r="BW193" s="24">
        <f t="shared" si="124"/>
        <v>16</v>
      </c>
      <c r="BX193" s="24">
        <f t="shared" si="124"/>
        <v>16</v>
      </c>
      <c r="BY193" s="24">
        <f t="shared" si="124"/>
        <v>16</v>
      </c>
      <c r="BZ193" s="24">
        <f t="shared" si="124"/>
        <v>19</v>
      </c>
      <c r="CA193" s="24">
        <f t="shared" si="124"/>
        <v>19</v>
      </c>
      <c r="CB193" s="24">
        <f t="shared" si="124"/>
        <v>19</v>
      </c>
      <c r="CC193" s="24">
        <f t="shared" si="124"/>
        <v>19</v>
      </c>
      <c r="CD193" s="24">
        <f t="shared" si="124"/>
        <v>19</v>
      </c>
      <c r="CE193" s="24">
        <f t="shared" si="124"/>
        <v>21</v>
      </c>
      <c r="CF193" s="24">
        <f t="shared" si="124"/>
        <v>21</v>
      </c>
      <c r="CG193" s="24">
        <f t="shared" si="124"/>
        <v>24</v>
      </c>
      <c r="CH193" s="24">
        <f t="shared" si="124"/>
        <v>24</v>
      </c>
      <c r="CI193" s="24">
        <f t="shared" si="124"/>
        <v>25</v>
      </c>
      <c r="CJ193" s="24">
        <f t="shared" si="124"/>
        <v>25</v>
      </c>
      <c r="CK193" s="24">
        <f t="shared" si="124"/>
        <v>25</v>
      </c>
      <c r="CL193" s="24">
        <f t="shared" si="124"/>
        <v>25</v>
      </c>
      <c r="CM193" s="24">
        <f t="shared" si="124"/>
        <v>25</v>
      </c>
      <c r="DO193" s="4"/>
    </row>
    <row r="194" spans="1:119" ht="12" customHeight="1" thickTop="1" x14ac:dyDescent="0.2">
      <c r="A194" s="34" t="s">
        <v>37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60"/>
      <c r="AY194" s="60"/>
      <c r="AZ194" s="60"/>
      <c r="BA194" s="60"/>
      <c r="BB194" s="60"/>
      <c r="BC194" s="60"/>
      <c r="BD194" s="60"/>
      <c r="BE194" s="60"/>
      <c r="BF194" s="60">
        <v>116</v>
      </c>
      <c r="BG194" s="60">
        <v>46</v>
      </c>
      <c r="BH194" s="60">
        <v>16</v>
      </c>
      <c r="BI194" s="60">
        <v>2</v>
      </c>
      <c r="BJ194" s="60">
        <v>2</v>
      </c>
      <c r="BK194" s="60">
        <v>1</v>
      </c>
      <c r="BL194" s="60">
        <v>1</v>
      </c>
      <c r="BM194" s="60">
        <v>3</v>
      </c>
      <c r="BN194" s="60">
        <v>1</v>
      </c>
      <c r="BO194" s="60">
        <v>2</v>
      </c>
      <c r="BP194" s="60">
        <v>0</v>
      </c>
      <c r="BQ194" s="60">
        <v>0</v>
      </c>
      <c r="BR194" s="60">
        <v>2</v>
      </c>
      <c r="BS194" s="60">
        <v>8</v>
      </c>
      <c r="BT194" s="60">
        <v>2</v>
      </c>
      <c r="BU194" s="60">
        <v>1</v>
      </c>
      <c r="BV194" s="60">
        <v>3</v>
      </c>
      <c r="BW194" s="60">
        <v>1</v>
      </c>
      <c r="BX194" s="60">
        <v>0</v>
      </c>
      <c r="BY194" s="60">
        <v>0</v>
      </c>
      <c r="BZ194" s="60">
        <v>1</v>
      </c>
      <c r="CA194" s="60">
        <v>0</v>
      </c>
      <c r="CB194" s="60">
        <v>0</v>
      </c>
      <c r="CC194" s="60">
        <v>0</v>
      </c>
      <c r="CD194" s="60">
        <v>0</v>
      </c>
      <c r="CE194" s="60">
        <v>0</v>
      </c>
      <c r="CF194" s="60">
        <v>0</v>
      </c>
      <c r="CG194" s="60">
        <v>0</v>
      </c>
      <c r="CH194" s="60">
        <v>1</v>
      </c>
      <c r="CI194" s="60">
        <v>1</v>
      </c>
      <c r="CJ194" s="60">
        <v>0</v>
      </c>
      <c r="CK194" s="60">
        <v>1</v>
      </c>
      <c r="CL194" s="60">
        <v>0</v>
      </c>
      <c r="CM194" s="60">
        <v>1</v>
      </c>
      <c r="DO194" s="4"/>
    </row>
    <row r="195" spans="1:119" ht="12" customHeight="1" x14ac:dyDescent="0.2">
      <c r="A195" s="12" t="s">
        <v>6</v>
      </c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>
        <f t="shared" ref="BF195:CM195" si="125">+BF194+BE195-BF198</f>
        <v>116</v>
      </c>
      <c r="BG195" s="11">
        <f t="shared" si="125"/>
        <v>162</v>
      </c>
      <c r="BH195" s="11">
        <f t="shared" si="125"/>
        <v>178</v>
      </c>
      <c r="BI195" s="11">
        <f t="shared" si="125"/>
        <v>180</v>
      </c>
      <c r="BJ195" s="11">
        <f t="shared" si="125"/>
        <v>182</v>
      </c>
      <c r="BK195" s="11">
        <f t="shared" si="125"/>
        <v>182</v>
      </c>
      <c r="BL195" s="11">
        <f t="shared" si="125"/>
        <v>182</v>
      </c>
      <c r="BM195" s="11">
        <f t="shared" si="125"/>
        <v>183</v>
      </c>
      <c r="BN195" s="11">
        <f t="shared" si="125"/>
        <v>184</v>
      </c>
      <c r="BO195" s="11">
        <f t="shared" si="125"/>
        <v>186</v>
      </c>
      <c r="BP195" s="11">
        <f t="shared" si="125"/>
        <v>186</v>
      </c>
      <c r="BQ195" s="11">
        <f t="shared" si="125"/>
        <v>186</v>
      </c>
      <c r="BR195" s="11">
        <f t="shared" si="125"/>
        <v>186</v>
      </c>
      <c r="BS195" s="11">
        <f t="shared" si="125"/>
        <v>184</v>
      </c>
      <c r="BT195" s="11">
        <f t="shared" si="125"/>
        <v>186</v>
      </c>
      <c r="BU195" s="11">
        <f t="shared" si="125"/>
        <v>182</v>
      </c>
      <c r="BV195" s="11">
        <f t="shared" si="125"/>
        <v>183</v>
      </c>
      <c r="BW195" s="11">
        <f t="shared" si="125"/>
        <v>184</v>
      </c>
      <c r="BX195" s="11">
        <f t="shared" si="125"/>
        <v>184</v>
      </c>
      <c r="BY195" s="11">
        <f t="shared" si="125"/>
        <v>184</v>
      </c>
      <c r="BZ195" s="11">
        <f t="shared" si="125"/>
        <v>184</v>
      </c>
      <c r="CA195" s="11">
        <f t="shared" si="125"/>
        <v>184</v>
      </c>
      <c r="CB195" s="11">
        <f t="shared" si="125"/>
        <v>184</v>
      </c>
      <c r="CC195" s="11">
        <f t="shared" si="125"/>
        <v>184</v>
      </c>
      <c r="CD195" s="11">
        <f t="shared" si="125"/>
        <v>184</v>
      </c>
      <c r="CE195" s="11">
        <f t="shared" si="125"/>
        <v>184</v>
      </c>
      <c r="CF195" s="11">
        <f t="shared" si="125"/>
        <v>184</v>
      </c>
      <c r="CG195" s="11">
        <f t="shared" si="125"/>
        <v>184</v>
      </c>
      <c r="CH195" s="11">
        <f t="shared" si="125"/>
        <v>184</v>
      </c>
      <c r="CI195" s="11">
        <f t="shared" si="125"/>
        <v>183</v>
      </c>
      <c r="CJ195" s="11">
        <f t="shared" si="125"/>
        <v>183</v>
      </c>
      <c r="CK195" s="11">
        <f t="shared" si="125"/>
        <v>184</v>
      </c>
      <c r="CL195" s="11">
        <f t="shared" si="125"/>
        <v>183</v>
      </c>
      <c r="CM195" s="11">
        <f t="shared" si="125"/>
        <v>183</v>
      </c>
      <c r="DO195" s="4"/>
    </row>
    <row r="196" spans="1:119" ht="12" customHeight="1" x14ac:dyDescent="0.2">
      <c r="A196" s="13" t="s">
        <v>3</v>
      </c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>
        <v>50</v>
      </c>
      <c r="BG196" s="14">
        <v>35</v>
      </c>
      <c r="BH196" s="14">
        <v>30</v>
      </c>
      <c r="BI196" s="14">
        <v>28</v>
      </c>
      <c r="BJ196" s="14">
        <v>28</v>
      </c>
      <c r="BK196" s="14">
        <v>13</v>
      </c>
      <c r="BL196" s="14">
        <v>0</v>
      </c>
      <c r="BM196" s="14">
        <v>0</v>
      </c>
      <c r="BN196" s="14">
        <v>0</v>
      </c>
      <c r="BO196" s="14">
        <v>0</v>
      </c>
      <c r="BP196" s="14">
        <v>0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0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DO196" s="4"/>
    </row>
    <row r="197" spans="1:119" ht="12" customHeight="1" x14ac:dyDescent="0.2">
      <c r="A197" s="12" t="s">
        <v>7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>
        <f t="shared" ref="BF197:CM197" si="126">+BE197+BF196</f>
        <v>50</v>
      </c>
      <c r="BG197" s="11">
        <f t="shared" si="126"/>
        <v>85</v>
      </c>
      <c r="BH197" s="11">
        <f t="shared" si="126"/>
        <v>115</v>
      </c>
      <c r="BI197" s="11">
        <f t="shared" si="126"/>
        <v>143</v>
      </c>
      <c r="BJ197" s="11">
        <f t="shared" si="126"/>
        <v>171</v>
      </c>
      <c r="BK197" s="11">
        <f t="shared" si="126"/>
        <v>184</v>
      </c>
      <c r="BL197" s="11">
        <f t="shared" si="126"/>
        <v>184</v>
      </c>
      <c r="BM197" s="11">
        <f t="shared" si="126"/>
        <v>184</v>
      </c>
      <c r="BN197" s="11">
        <f t="shared" si="126"/>
        <v>184</v>
      </c>
      <c r="BO197" s="11">
        <f t="shared" si="126"/>
        <v>184</v>
      </c>
      <c r="BP197" s="11">
        <f t="shared" si="126"/>
        <v>184</v>
      </c>
      <c r="BQ197" s="11">
        <f t="shared" si="126"/>
        <v>184</v>
      </c>
      <c r="BR197" s="11">
        <f t="shared" si="126"/>
        <v>184</v>
      </c>
      <c r="BS197" s="11">
        <f t="shared" si="126"/>
        <v>184</v>
      </c>
      <c r="BT197" s="11">
        <f t="shared" si="126"/>
        <v>184</v>
      </c>
      <c r="BU197" s="11">
        <f t="shared" si="126"/>
        <v>184</v>
      </c>
      <c r="BV197" s="11">
        <f t="shared" si="126"/>
        <v>184</v>
      </c>
      <c r="BW197" s="11">
        <f t="shared" si="126"/>
        <v>184</v>
      </c>
      <c r="BX197" s="11">
        <f t="shared" si="126"/>
        <v>184</v>
      </c>
      <c r="BY197" s="11">
        <f t="shared" si="126"/>
        <v>184</v>
      </c>
      <c r="BZ197" s="11">
        <f t="shared" si="126"/>
        <v>184</v>
      </c>
      <c r="CA197" s="11">
        <f t="shared" si="126"/>
        <v>184</v>
      </c>
      <c r="CB197" s="11">
        <f t="shared" si="126"/>
        <v>184</v>
      </c>
      <c r="CC197" s="11">
        <f t="shared" si="126"/>
        <v>184</v>
      </c>
      <c r="CD197" s="11">
        <f t="shared" si="126"/>
        <v>184</v>
      </c>
      <c r="CE197" s="11">
        <f t="shared" si="126"/>
        <v>184</v>
      </c>
      <c r="CF197" s="11">
        <f t="shared" si="126"/>
        <v>184</v>
      </c>
      <c r="CG197" s="11">
        <f t="shared" si="126"/>
        <v>184</v>
      </c>
      <c r="CH197" s="11">
        <f t="shared" si="126"/>
        <v>184</v>
      </c>
      <c r="CI197" s="11">
        <f t="shared" si="126"/>
        <v>184</v>
      </c>
      <c r="CJ197" s="11">
        <f t="shared" si="126"/>
        <v>184</v>
      </c>
      <c r="CK197" s="11">
        <f t="shared" si="126"/>
        <v>184</v>
      </c>
      <c r="CL197" s="11">
        <f t="shared" si="126"/>
        <v>184</v>
      </c>
      <c r="CM197" s="11">
        <f t="shared" si="126"/>
        <v>184</v>
      </c>
      <c r="DO197" s="4"/>
    </row>
    <row r="198" spans="1:119" ht="12" customHeight="1" x14ac:dyDescent="0.2">
      <c r="A198" s="12" t="s">
        <v>4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57"/>
      <c r="AY198" s="57"/>
      <c r="AZ198" s="57"/>
      <c r="BA198" s="57"/>
      <c r="BB198" s="57"/>
      <c r="BC198" s="57"/>
      <c r="BD198" s="57"/>
      <c r="BE198" s="57"/>
      <c r="BF198" s="57">
        <v>0</v>
      </c>
      <c r="BG198" s="57">
        <v>0</v>
      </c>
      <c r="BH198" s="57">
        <v>0</v>
      </c>
      <c r="BI198" s="57">
        <v>0</v>
      </c>
      <c r="BJ198" s="57">
        <v>0</v>
      </c>
      <c r="BK198" s="57">
        <v>1</v>
      </c>
      <c r="BL198" s="57">
        <v>1</v>
      </c>
      <c r="BM198" s="57">
        <v>2</v>
      </c>
      <c r="BN198" s="57">
        <v>0</v>
      </c>
      <c r="BO198" s="57">
        <v>0</v>
      </c>
      <c r="BP198" s="57">
        <v>0</v>
      </c>
      <c r="BQ198" s="57">
        <v>0</v>
      </c>
      <c r="BR198" s="57">
        <v>2</v>
      </c>
      <c r="BS198" s="57">
        <v>10</v>
      </c>
      <c r="BT198" s="57">
        <v>0</v>
      </c>
      <c r="BU198" s="57">
        <v>5</v>
      </c>
      <c r="BV198" s="57">
        <v>2</v>
      </c>
      <c r="BW198" s="57">
        <v>0</v>
      </c>
      <c r="BX198" s="57">
        <v>0</v>
      </c>
      <c r="BY198" s="57">
        <v>0</v>
      </c>
      <c r="BZ198" s="57">
        <v>1</v>
      </c>
      <c r="CA198" s="57">
        <v>0</v>
      </c>
      <c r="CB198" s="57">
        <v>0</v>
      </c>
      <c r="CC198" s="57">
        <v>0</v>
      </c>
      <c r="CD198" s="57">
        <v>0</v>
      </c>
      <c r="CE198" s="57">
        <v>0</v>
      </c>
      <c r="CF198" s="57">
        <v>0</v>
      </c>
      <c r="CG198" s="57">
        <v>0</v>
      </c>
      <c r="CH198" s="57">
        <v>1</v>
      </c>
      <c r="CI198" s="57">
        <v>2</v>
      </c>
      <c r="CJ198" s="57">
        <v>0</v>
      </c>
      <c r="CK198" s="57">
        <v>0</v>
      </c>
      <c r="CL198" s="57">
        <v>1</v>
      </c>
      <c r="CM198" s="57">
        <v>1</v>
      </c>
      <c r="DO198" s="4"/>
    </row>
    <row r="199" spans="1:119" ht="12" customHeight="1" thickBot="1" x14ac:dyDescent="0.25">
      <c r="A199" s="23" t="s">
        <v>8</v>
      </c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>
        <f t="shared" ref="BF199:CM199" si="127">+BE199+BF198</f>
        <v>0</v>
      </c>
      <c r="BG199" s="24">
        <f t="shared" si="127"/>
        <v>0</v>
      </c>
      <c r="BH199" s="24">
        <f t="shared" si="127"/>
        <v>0</v>
      </c>
      <c r="BI199" s="24">
        <f t="shared" si="127"/>
        <v>0</v>
      </c>
      <c r="BJ199" s="24">
        <f t="shared" si="127"/>
        <v>0</v>
      </c>
      <c r="BK199" s="24">
        <f t="shared" si="127"/>
        <v>1</v>
      </c>
      <c r="BL199" s="24">
        <f t="shared" si="127"/>
        <v>2</v>
      </c>
      <c r="BM199" s="24">
        <f t="shared" si="127"/>
        <v>4</v>
      </c>
      <c r="BN199" s="24">
        <f t="shared" si="127"/>
        <v>4</v>
      </c>
      <c r="BO199" s="24">
        <f t="shared" si="127"/>
        <v>4</v>
      </c>
      <c r="BP199" s="24">
        <f t="shared" si="127"/>
        <v>4</v>
      </c>
      <c r="BQ199" s="24">
        <f t="shared" si="127"/>
        <v>4</v>
      </c>
      <c r="BR199" s="24">
        <f t="shared" si="127"/>
        <v>6</v>
      </c>
      <c r="BS199" s="24">
        <f t="shared" si="127"/>
        <v>16</v>
      </c>
      <c r="BT199" s="24">
        <f t="shared" si="127"/>
        <v>16</v>
      </c>
      <c r="BU199" s="24">
        <f t="shared" si="127"/>
        <v>21</v>
      </c>
      <c r="BV199" s="24">
        <f t="shared" si="127"/>
        <v>23</v>
      </c>
      <c r="BW199" s="24">
        <f t="shared" si="127"/>
        <v>23</v>
      </c>
      <c r="BX199" s="24">
        <f t="shared" si="127"/>
        <v>23</v>
      </c>
      <c r="BY199" s="24">
        <f t="shared" si="127"/>
        <v>23</v>
      </c>
      <c r="BZ199" s="24">
        <f t="shared" si="127"/>
        <v>24</v>
      </c>
      <c r="CA199" s="24">
        <f t="shared" si="127"/>
        <v>24</v>
      </c>
      <c r="CB199" s="24">
        <f t="shared" si="127"/>
        <v>24</v>
      </c>
      <c r="CC199" s="24">
        <f t="shared" si="127"/>
        <v>24</v>
      </c>
      <c r="CD199" s="24">
        <f t="shared" si="127"/>
        <v>24</v>
      </c>
      <c r="CE199" s="24">
        <f t="shared" si="127"/>
        <v>24</v>
      </c>
      <c r="CF199" s="24">
        <f t="shared" si="127"/>
        <v>24</v>
      </c>
      <c r="CG199" s="24">
        <f t="shared" si="127"/>
        <v>24</v>
      </c>
      <c r="CH199" s="24">
        <f t="shared" si="127"/>
        <v>25</v>
      </c>
      <c r="CI199" s="24">
        <f t="shared" si="127"/>
        <v>27</v>
      </c>
      <c r="CJ199" s="24">
        <f t="shared" si="127"/>
        <v>27</v>
      </c>
      <c r="CK199" s="24">
        <f t="shared" si="127"/>
        <v>27</v>
      </c>
      <c r="CL199" s="24">
        <f t="shared" si="127"/>
        <v>28</v>
      </c>
      <c r="CM199" s="24">
        <f t="shared" si="127"/>
        <v>29</v>
      </c>
      <c r="DO199" s="4"/>
    </row>
    <row r="200" spans="1:119" ht="12" customHeight="1" thickTop="1" x14ac:dyDescent="0.2">
      <c r="A200" s="34" t="s">
        <v>38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60"/>
      <c r="AY200" s="60"/>
      <c r="AZ200" s="60">
        <v>6</v>
      </c>
      <c r="BA200" s="60">
        <v>6</v>
      </c>
      <c r="BB200" s="60">
        <v>9</v>
      </c>
      <c r="BC200" s="60">
        <v>22</v>
      </c>
      <c r="BD200" s="60">
        <v>13</v>
      </c>
      <c r="BE200" s="60">
        <v>12</v>
      </c>
      <c r="BF200" s="60">
        <v>14</v>
      </c>
      <c r="BG200" s="60">
        <v>4</v>
      </c>
      <c r="BH200" s="60">
        <v>4</v>
      </c>
      <c r="BI200" s="60">
        <v>4</v>
      </c>
      <c r="BJ200" s="60">
        <v>6</v>
      </c>
      <c r="BK200" s="60">
        <v>6</v>
      </c>
      <c r="BL200" s="60">
        <v>6</v>
      </c>
      <c r="BM200" s="60">
        <v>4</v>
      </c>
      <c r="BN200" s="60">
        <v>5</v>
      </c>
      <c r="BO200" s="60">
        <v>5</v>
      </c>
      <c r="BP200" s="60">
        <v>5</v>
      </c>
      <c r="BQ200" s="60">
        <v>1</v>
      </c>
      <c r="BR200" s="60">
        <v>1</v>
      </c>
      <c r="BS200" s="60">
        <v>1</v>
      </c>
      <c r="BT200" s="60">
        <v>1</v>
      </c>
      <c r="BU200" s="60">
        <v>3</v>
      </c>
      <c r="BV200" s="60">
        <v>3</v>
      </c>
      <c r="BW200" s="60">
        <v>1</v>
      </c>
      <c r="BX200" s="60">
        <v>3</v>
      </c>
      <c r="BY200" s="60">
        <v>0</v>
      </c>
      <c r="BZ200" s="60">
        <v>0</v>
      </c>
      <c r="CA200" s="60">
        <v>1</v>
      </c>
      <c r="CB200" s="60">
        <v>0</v>
      </c>
      <c r="CC200" s="60">
        <v>1</v>
      </c>
      <c r="CD200" s="60">
        <v>0</v>
      </c>
      <c r="CE200" s="60">
        <v>3</v>
      </c>
      <c r="CF200" s="60">
        <v>4</v>
      </c>
      <c r="CG200" s="60">
        <v>1</v>
      </c>
      <c r="CH200" s="60">
        <v>5</v>
      </c>
      <c r="CI200" s="60">
        <v>5</v>
      </c>
      <c r="CJ200" s="60">
        <v>7</v>
      </c>
      <c r="CK200" s="60">
        <v>1</v>
      </c>
      <c r="CL200" s="60">
        <v>1</v>
      </c>
      <c r="CM200" s="60">
        <v>3</v>
      </c>
      <c r="DO200" s="4"/>
    </row>
    <row r="201" spans="1:119" ht="12" customHeight="1" x14ac:dyDescent="0.2">
      <c r="A201" s="12" t="s">
        <v>6</v>
      </c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>
        <f t="shared" ref="AZ201:BW201" si="128">+AZ200+AY201-AZ204</f>
        <v>6</v>
      </c>
      <c r="BA201" s="11">
        <f t="shared" si="128"/>
        <v>12</v>
      </c>
      <c r="BB201" s="11">
        <f t="shared" si="128"/>
        <v>21</v>
      </c>
      <c r="BC201" s="11">
        <f t="shared" si="128"/>
        <v>43</v>
      </c>
      <c r="BD201" s="11">
        <f t="shared" si="128"/>
        <v>56</v>
      </c>
      <c r="BE201" s="11">
        <f t="shared" si="128"/>
        <v>68</v>
      </c>
      <c r="BF201" s="11">
        <f t="shared" si="128"/>
        <v>82</v>
      </c>
      <c r="BG201" s="11">
        <f t="shared" si="128"/>
        <v>86</v>
      </c>
      <c r="BH201" s="11">
        <f t="shared" si="128"/>
        <v>90</v>
      </c>
      <c r="BI201" s="11">
        <f t="shared" si="128"/>
        <v>94</v>
      </c>
      <c r="BJ201" s="11">
        <f t="shared" si="128"/>
        <v>100</v>
      </c>
      <c r="BK201" s="11">
        <f t="shared" si="128"/>
        <v>106</v>
      </c>
      <c r="BL201" s="11">
        <f t="shared" si="128"/>
        <v>112</v>
      </c>
      <c r="BM201" s="11">
        <f t="shared" si="128"/>
        <v>116</v>
      </c>
      <c r="BN201" s="11">
        <f t="shared" si="128"/>
        <v>121</v>
      </c>
      <c r="BO201" s="11">
        <f t="shared" si="128"/>
        <v>126</v>
      </c>
      <c r="BP201" s="11">
        <f t="shared" si="128"/>
        <v>127</v>
      </c>
      <c r="BQ201" s="11">
        <f t="shared" si="128"/>
        <v>128</v>
      </c>
      <c r="BR201" s="11">
        <f t="shared" si="128"/>
        <v>128</v>
      </c>
      <c r="BS201" s="11">
        <f t="shared" si="128"/>
        <v>129</v>
      </c>
      <c r="BT201" s="11">
        <f t="shared" si="128"/>
        <v>129</v>
      </c>
      <c r="BU201" s="11">
        <f t="shared" si="128"/>
        <v>131</v>
      </c>
      <c r="BV201" s="11">
        <f t="shared" si="128"/>
        <v>131</v>
      </c>
      <c r="BW201" s="11">
        <f t="shared" si="128"/>
        <v>131</v>
      </c>
      <c r="BX201" s="11">
        <f>+BX200+BW201-BX204</f>
        <v>132</v>
      </c>
      <c r="BY201" s="11">
        <f t="shared" ref="BY201:CM201" si="129">+BY200+BX201-BY204</f>
        <v>132</v>
      </c>
      <c r="BZ201" s="11">
        <f t="shared" si="129"/>
        <v>132</v>
      </c>
      <c r="CA201" s="11">
        <f t="shared" si="129"/>
        <v>132</v>
      </c>
      <c r="CB201" s="11">
        <f t="shared" si="129"/>
        <v>130</v>
      </c>
      <c r="CC201" s="11">
        <f t="shared" si="129"/>
        <v>126</v>
      </c>
      <c r="CD201" s="11">
        <f t="shared" si="129"/>
        <v>125</v>
      </c>
      <c r="CE201" s="11">
        <f t="shared" si="129"/>
        <v>123</v>
      </c>
      <c r="CF201" s="11">
        <f t="shared" si="129"/>
        <v>127</v>
      </c>
      <c r="CG201" s="11">
        <f t="shared" si="129"/>
        <v>127</v>
      </c>
      <c r="CH201" s="11">
        <f t="shared" si="129"/>
        <v>130</v>
      </c>
      <c r="CI201" s="11">
        <f t="shared" si="129"/>
        <v>134</v>
      </c>
      <c r="CJ201" s="11">
        <f t="shared" si="129"/>
        <v>141</v>
      </c>
      <c r="CK201" s="11">
        <f t="shared" si="129"/>
        <v>142</v>
      </c>
      <c r="CL201" s="11">
        <f t="shared" si="129"/>
        <v>143</v>
      </c>
      <c r="CM201" s="11">
        <f t="shared" si="129"/>
        <v>145</v>
      </c>
      <c r="DO201" s="4"/>
    </row>
    <row r="202" spans="1:119" ht="12" customHeight="1" x14ac:dyDescent="0.2">
      <c r="A202" s="13" t="s">
        <v>3</v>
      </c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>
        <v>8</v>
      </c>
      <c r="BA202" s="14">
        <v>8</v>
      </c>
      <c r="BB202" s="14">
        <v>8</v>
      </c>
      <c r="BC202" s="14">
        <v>8</v>
      </c>
      <c r="BD202" s="14">
        <v>8</v>
      </c>
      <c r="BE202" s="14">
        <v>8</v>
      </c>
      <c r="BF202" s="14">
        <v>8</v>
      </c>
      <c r="BG202" s="14">
        <v>8</v>
      </c>
      <c r="BH202" s="14">
        <v>8</v>
      </c>
      <c r="BI202" s="14">
        <v>8</v>
      </c>
      <c r="BJ202" s="14">
        <v>6</v>
      </c>
      <c r="BK202" s="14">
        <v>6</v>
      </c>
      <c r="BL202" s="14">
        <v>6</v>
      </c>
      <c r="BM202" s="14">
        <v>6</v>
      </c>
      <c r="BN202" s="14">
        <v>6</v>
      </c>
      <c r="BO202" s="14">
        <v>6</v>
      </c>
      <c r="BP202" s="14">
        <v>6</v>
      </c>
      <c r="BQ202" s="14">
        <v>6</v>
      </c>
      <c r="BR202" s="14">
        <v>6</v>
      </c>
      <c r="BS202" s="14">
        <v>6</v>
      </c>
      <c r="BT202" s="14">
        <v>0</v>
      </c>
      <c r="BU202" s="14">
        <v>0</v>
      </c>
      <c r="BV202" s="14">
        <v>0</v>
      </c>
      <c r="BW202" s="14">
        <v>0</v>
      </c>
      <c r="BX202" s="14">
        <v>2</v>
      </c>
      <c r="BY202" s="14">
        <v>2</v>
      </c>
      <c r="BZ202" s="14">
        <v>2</v>
      </c>
      <c r="CA202" s="14">
        <v>2</v>
      </c>
      <c r="CB202" s="14">
        <v>2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DO202" s="4"/>
    </row>
    <row r="203" spans="1:119" ht="12" customHeight="1" x14ac:dyDescent="0.2">
      <c r="A203" s="12" t="s">
        <v>7</v>
      </c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>
        <f t="shared" ref="AZ203:CM203" si="130">+AY203+AZ202</f>
        <v>8</v>
      </c>
      <c r="BA203" s="11">
        <f t="shared" si="130"/>
        <v>16</v>
      </c>
      <c r="BB203" s="11">
        <f t="shared" si="130"/>
        <v>24</v>
      </c>
      <c r="BC203" s="11">
        <f t="shared" si="130"/>
        <v>32</v>
      </c>
      <c r="BD203" s="11">
        <f t="shared" si="130"/>
        <v>40</v>
      </c>
      <c r="BE203" s="11">
        <f t="shared" si="130"/>
        <v>48</v>
      </c>
      <c r="BF203" s="11">
        <f t="shared" si="130"/>
        <v>56</v>
      </c>
      <c r="BG203" s="11">
        <f t="shared" si="130"/>
        <v>64</v>
      </c>
      <c r="BH203" s="11">
        <f t="shared" si="130"/>
        <v>72</v>
      </c>
      <c r="BI203" s="11">
        <f t="shared" si="130"/>
        <v>80</v>
      </c>
      <c r="BJ203" s="11">
        <f t="shared" si="130"/>
        <v>86</v>
      </c>
      <c r="BK203" s="11">
        <f t="shared" si="130"/>
        <v>92</v>
      </c>
      <c r="BL203" s="11">
        <f t="shared" si="130"/>
        <v>98</v>
      </c>
      <c r="BM203" s="11">
        <f t="shared" si="130"/>
        <v>104</v>
      </c>
      <c r="BN203" s="11">
        <f t="shared" si="130"/>
        <v>110</v>
      </c>
      <c r="BO203" s="11">
        <f t="shared" si="130"/>
        <v>116</v>
      </c>
      <c r="BP203" s="11">
        <f t="shared" si="130"/>
        <v>122</v>
      </c>
      <c r="BQ203" s="11">
        <f t="shared" si="130"/>
        <v>128</v>
      </c>
      <c r="BR203" s="11">
        <f t="shared" si="130"/>
        <v>134</v>
      </c>
      <c r="BS203" s="11">
        <f t="shared" si="130"/>
        <v>140</v>
      </c>
      <c r="BT203" s="11">
        <f t="shared" si="130"/>
        <v>140</v>
      </c>
      <c r="BU203" s="11">
        <f t="shared" si="130"/>
        <v>140</v>
      </c>
      <c r="BV203" s="11">
        <f t="shared" si="130"/>
        <v>140</v>
      </c>
      <c r="BW203" s="11">
        <f t="shared" si="130"/>
        <v>140</v>
      </c>
      <c r="BX203" s="11">
        <f t="shared" si="130"/>
        <v>142</v>
      </c>
      <c r="BY203" s="11">
        <f t="shared" si="130"/>
        <v>144</v>
      </c>
      <c r="BZ203" s="11">
        <f t="shared" si="130"/>
        <v>146</v>
      </c>
      <c r="CA203" s="11">
        <f t="shared" si="130"/>
        <v>148</v>
      </c>
      <c r="CB203" s="11">
        <f t="shared" si="130"/>
        <v>150</v>
      </c>
      <c r="CC203" s="11">
        <f t="shared" si="130"/>
        <v>150</v>
      </c>
      <c r="CD203" s="11">
        <f t="shared" si="130"/>
        <v>150</v>
      </c>
      <c r="CE203" s="11">
        <f t="shared" si="130"/>
        <v>150</v>
      </c>
      <c r="CF203" s="11">
        <f t="shared" si="130"/>
        <v>150</v>
      </c>
      <c r="CG203" s="11">
        <f t="shared" si="130"/>
        <v>150</v>
      </c>
      <c r="CH203" s="11">
        <f t="shared" si="130"/>
        <v>150</v>
      </c>
      <c r="CI203" s="11">
        <f t="shared" si="130"/>
        <v>150</v>
      </c>
      <c r="CJ203" s="11">
        <f t="shared" si="130"/>
        <v>150</v>
      </c>
      <c r="CK203" s="11">
        <f t="shared" si="130"/>
        <v>150</v>
      </c>
      <c r="CL203" s="11">
        <f t="shared" si="130"/>
        <v>150</v>
      </c>
      <c r="CM203" s="11">
        <f t="shared" si="130"/>
        <v>150</v>
      </c>
      <c r="DO203" s="4"/>
    </row>
    <row r="204" spans="1:119" ht="12" customHeight="1" x14ac:dyDescent="0.2">
      <c r="A204" s="12" t="s">
        <v>4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57"/>
      <c r="AY204" s="57"/>
      <c r="AZ204" s="57">
        <v>0</v>
      </c>
      <c r="BA204" s="57">
        <v>0</v>
      </c>
      <c r="BB204" s="57">
        <v>0</v>
      </c>
      <c r="BC204" s="57">
        <v>0</v>
      </c>
      <c r="BD204" s="57">
        <v>0</v>
      </c>
      <c r="BE204" s="57">
        <v>0</v>
      </c>
      <c r="BF204" s="57">
        <v>0</v>
      </c>
      <c r="BG204" s="57">
        <v>0</v>
      </c>
      <c r="BH204" s="57">
        <v>0</v>
      </c>
      <c r="BI204" s="57">
        <v>0</v>
      </c>
      <c r="BJ204" s="57">
        <v>0</v>
      </c>
      <c r="BK204" s="57">
        <v>0</v>
      </c>
      <c r="BL204" s="57">
        <v>0</v>
      </c>
      <c r="BM204" s="57">
        <v>0</v>
      </c>
      <c r="BN204" s="57">
        <v>0</v>
      </c>
      <c r="BO204" s="57">
        <v>0</v>
      </c>
      <c r="BP204" s="57">
        <v>4</v>
      </c>
      <c r="BQ204" s="57">
        <v>0</v>
      </c>
      <c r="BR204" s="57">
        <v>1</v>
      </c>
      <c r="BS204" s="57">
        <v>0</v>
      </c>
      <c r="BT204" s="57">
        <v>1</v>
      </c>
      <c r="BU204" s="57">
        <v>1</v>
      </c>
      <c r="BV204" s="57">
        <v>3</v>
      </c>
      <c r="BW204" s="57">
        <v>1</v>
      </c>
      <c r="BX204" s="57">
        <v>2</v>
      </c>
      <c r="BY204" s="57">
        <v>0</v>
      </c>
      <c r="BZ204" s="57">
        <v>0</v>
      </c>
      <c r="CA204" s="57">
        <v>1</v>
      </c>
      <c r="CB204" s="57">
        <v>2</v>
      </c>
      <c r="CC204" s="57">
        <v>5</v>
      </c>
      <c r="CD204" s="57">
        <v>1</v>
      </c>
      <c r="CE204" s="57">
        <v>5</v>
      </c>
      <c r="CF204" s="57">
        <v>0</v>
      </c>
      <c r="CG204" s="57">
        <v>1</v>
      </c>
      <c r="CH204" s="57">
        <v>2</v>
      </c>
      <c r="CI204" s="57">
        <v>1</v>
      </c>
      <c r="CJ204" s="57">
        <v>0</v>
      </c>
      <c r="CK204" s="57">
        <v>0</v>
      </c>
      <c r="CL204" s="57">
        <v>0</v>
      </c>
      <c r="CM204" s="57">
        <v>1</v>
      </c>
      <c r="DO204" s="4"/>
    </row>
    <row r="205" spans="1:119" ht="12" customHeight="1" thickBot="1" x14ac:dyDescent="0.25">
      <c r="A205" s="23" t="s">
        <v>8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>
        <f t="shared" ref="AZ205:CM205" si="131">+AY205+AZ204</f>
        <v>0</v>
      </c>
      <c r="BA205" s="24">
        <f t="shared" si="131"/>
        <v>0</v>
      </c>
      <c r="BB205" s="24">
        <f t="shared" si="131"/>
        <v>0</v>
      </c>
      <c r="BC205" s="24">
        <f t="shared" si="131"/>
        <v>0</v>
      </c>
      <c r="BD205" s="24">
        <f t="shared" si="131"/>
        <v>0</v>
      </c>
      <c r="BE205" s="24">
        <f t="shared" si="131"/>
        <v>0</v>
      </c>
      <c r="BF205" s="24">
        <f t="shared" si="131"/>
        <v>0</v>
      </c>
      <c r="BG205" s="24">
        <f t="shared" si="131"/>
        <v>0</v>
      </c>
      <c r="BH205" s="24">
        <f t="shared" si="131"/>
        <v>0</v>
      </c>
      <c r="BI205" s="24">
        <f t="shared" si="131"/>
        <v>0</v>
      </c>
      <c r="BJ205" s="24">
        <f t="shared" si="131"/>
        <v>0</v>
      </c>
      <c r="BK205" s="24">
        <f t="shared" si="131"/>
        <v>0</v>
      </c>
      <c r="BL205" s="24">
        <f t="shared" si="131"/>
        <v>0</v>
      </c>
      <c r="BM205" s="24">
        <f t="shared" si="131"/>
        <v>0</v>
      </c>
      <c r="BN205" s="24">
        <f t="shared" si="131"/>
        <v>0</v>
      </c>
      <c r="BO205" s="24">
        <f t="shared" si="131"/>
        <v>0</v>
      </c>
      <c r="BP205" s="24">
        <f t="shared" si="131"/>
        <v>4</v>
      </c>
      <c r="BQ205" s="24">
        <f t="shared" si="131"/>
        <v>4</v>
      </c>
      <c r="BR205" s="24">
        <f t="shared" si="131"/>
        <v>5</v>
      </c>
      <c r="BS205" s="24">
        <f t="shared" si="131"/>
        <v>5</v>
      </c>
      <c r="BT205" s="24">
        <f t="shared" si="131"/>
        <v>6</v>
      </c>
      <c r="BU205" s="24">
        <f t="shared" si="131"/>
        <v>7</v>
      </c>
      <c r="BV205" s="24">
        <f t="shared" si="131"/>
        <v>10</v>
      </c>
      <c r="BW205" s="24">
        <f t="shared" si="131"/>
        <v>11</v>
      </c>
      <c r="BX205" s="24">
        <f t="shared" si="131"/>
        <v>13</v>
      </c>
      <c r="BY205" s="24">
        <f t="shared" si="131"/>
        <v>13</v>
      </c>
      <c r="BZ205" s="24">
        <f t="shared" si="131"/>
        <v>13</v>
      </c>
      <c r="CA205" s="24">
        <f t="shared" si="131"/>
        <v>14</v>
      </c>
      <c r="CB205" s="24">
        <f t="shared" si="131"/>
        <v>16</v>
      </c>
      <c r="CC205" s="24">
        <f t="shared" si="131"/>
        <v>21</v>
      </c>
      <c r="CD205" s="24">
        <f t="shared" si="131"/>
        <v>22</v>
      </c>
      <c r="CE205" s="24">
        <f t="shared" si="131"/>
        <v>27</v>
      </c>
      <c r="CF205" s="24">
        <f t="shared" si="131"/>
        <v>27</v>
      </c>
      <c r="CG205" s="24">
        <f t="shared" si="131"/>
        <v>28</v>
      </c>
      <c r="CH205" s="24">
        <f t="shared" si="131"/>
        <v>30</v>
      </c>
      <c r="CI205" s="24">
        <f t="shared" si="131"/>
        <v>31</v>
      </c>
      <c r="CJ205" s="24">
        <f t="shared" si="131"/>
        <v>31</v>
      </c>
      <c r="CK205" s="24">
        <f t="shared" si="131"/>
        <v>31</v>
      </c>
      <c r="CL205" s="24">
        <f t="shared" si="131"/>
        <v>31</v>
      </c>
      <c r="CM205" s="24">
        <f t="shared" si="131"/>
        <v>32</v>
      </c>
      <c r="DO205" s="4"/>
    </row>
    <row r="206" spans="1:119" ht="12" customHeight="1" thickTop="1" x14ac:dyDescent="0.2">
      <c r="A206" s="34" t="s">
        <v>39</v>
      </c>
      <c r="B206" s="11">
        <v>-5</v>
      </c>
      <c r="C206" s="11">
        <v>5</v>
      </c>
      <c r="D206" s="11">
        <v>9</v>
      </c>
      <c r="E206" s="11">
        <v>4</v>
      </c>
      <c r="F206" s="11">
        <v>5</v>
      </c>
      <c r="G206" s="11">
        <v>2</v>
      </c>
      <c r="H206" s="11">
        <v>5</v>
      </c>
      <c r="I206" s="11">
        <v>2</v>
      </c>
      <c r="J206" s="11">
        <v>6</v>
      </c>
      <c r="K206" s="11">
        <v>9</v>
      </c>
      <c r="L206" s="11">
        <v>6</v>
      </c>
      <c r="M206" s="11">
        <v>1</v>
      </c>
      <c r="N206" s="11">
        <v>2</v>
      </c>
      <c r="O206" s="11">
        <v>3</v>
      </c>
      <c r="P206" s="11">
        <v>7</v>
      </c>
      <c r="Q206" s="11">
        <v>5</v>
      </c>
      <c r="R206" s="11">
        <v>5</v>
      </c>
      <c r="S206" s="11">
        <v>3</v>
      </c>
      <c r="T206" s="11">
        <v>2</v>
      </c>
      <c r="U206" s="11">
        <v>3</v>
      </c>
      <c r="V206" s="11">
        <f>5-1</f>
        <v>4</v>
      </c>
      <c r="W206" s="11">
        <v>4</v>
      </c>
      <c r="X206" s="11">
        <v>6</v>
      </c>
      <c r="Y206" s="11">
        <v>0</v>
      </c>
      <c r="Z206" s="11">
        <f>2-1</f>
        <v>1</v>
      </c>
      <c r="AA206" s="11">
        <v>1</v>
      </c>
      <c r="AB206" s="11">
        <v>0</v>
      </c>
      <c r="AC206" s="11">
        <v>1</v>
      </c>
      <c r="AD206" s="11">
        <v>-3</v>
      </c>
      <c r="AE206" s="11">
        <v>5</v>
      </c>
      <c r="AF206" s="11">
        <v>6</v>
      </c>
      <c r="AG206" s="11">
        <v>1</v>
      </c>
      <c r="AH206" s="11">
        <v>4</v>
      </c>
      <c r="AI206" s="11">
        <v>5</v>
      </c>
      <c r="AJ206" s="11">
        <v>2</v>
      </c>
      <c r="AK206" s="11">
        <v>6</v>
      </c>
      <c r="AL206" s="11">
        <v>0</v>
      </c>
      <c r="AM206" s="11">
        <v>1</v>
      </c>
      <c r="AN206" s="11">
        <v>1</v>
      </c>
      <c r="AO206" s="11">
        <v>0</v>
      </c>
      <c r="AP206" s="11">
        <v>2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</row>
    <row r="207" spans="1:119" ht="12" customHeight="1" x14ac:dyDescent="0.2">
      <c r="A207" s="12" t="s">
        <v>6</v>
      </c>
      <c r="B207" s="11">
        <f>+B206+(207-90)</f>
        <v>112</v>
      </c>
      <c r="C207" s="11">
        <f>+B207+C206</f>
        <v>117</v>
      </c>
      <c r="D207" s="11">
        <f t="shared" ref="D207:AH207" si="132">+C207+D206</f>
        <v>126</v>
      </c>
      <c r="E207" s="11">
        <f t="shared" si="132"/>
        <v>130</v>
      </c>
      <c r="F207" s="11">
        <f t="shared" si="132"/>
        <v>135</v>
      </c>
      <c r="G207" s="11">
        <f t="shared" si="132"/>
        <v>137</v>
      </c>
      <c r="H207" s="11">
        <f t="shared" si="132"/>
        <v>142</v>
      </c>
      <c r="I207" s="11">
        <f t="shared" si="132"/>
        <v>144</v>
      </c>
      <c r="J207" s="11">
        <f t="shared" si="132"/>
        <v>150</v>
      </c>
      <c r="K207" s="11">
        <f t="shared" si="132"/>
        <v>159</v>
      </c>
      <c r="L207" s="11">
        <f t="shared" si="132"/>
        <v>165</v>
      </c>
      <c r="M207" s="11">
        <f t="shared" si="132"/>
        <v>166</v>
      </c>
      <c r="N207" s="11">
        <f t="shared" si="132"/>
        <v>168</v>
      </c>
      <c r="O207" s="11">
        <f t="shared" si="132"/>
        <v>171</v>
      </c>
      <c r="P207" s="11">
        <f t="shared" si="132"/>
        <v>178</v>
      </c>
      <c r="Q207" s="11">
        <f t="shared" si="132"/>
        <v>183</v>
      </c>
      <c r="R207" s="11">
        <f t="shared" si="132"/>
        <v>188</v>
      </c>
      <c r="S207" s="11">
        <f t="shared" si="132"/>
        <v>191</v>
      </c>
      <c r="T207" s="11">
        <f t="shared" si="132"/>
        <v>193</v>
      </c>
      <c r="U207" s="11">
        <f t="shared" si="132"/>
        <v>196</v>
      </c>
      <c r="V207" s="11">
        <f t="shared" si="132"/>
        <v>200</v>
      </c>
      <c r="W207" s="11">
        <f t="shared" si="132"/>
        <v>204</v>
      </c>
      <c r="X207" s="11">
        <f t="shared" si="132"/>
        <v>210</v>
      </c>
      <c r="Y207" s="11">
        <f t="shared" si="132"/>
        <v>210</v>
      </c>
      <c r="Z207" s="11">
        <f t="shared" si="132"/>
        <v>211</v>
      </c>
      <c r="AA207" s="11">
        <f t="shared" si="132"/>
        <v>212</v>
      </c>
      <c r="AB207" s="11">
        <f t="shared" si="132"/>
        <v>212</v>
      </c>
      <c r="AC207" s="11">
        <f t="shared" si="132"/>
        <v>213</v>
      </c>
      <c r="AD207" s="11">
        <f t="shared" si="132"/>
        <v>210</v>
      </c>
      <c r="AE207" s="11">
        <f t="shared" si="132"/>
        <v>215</v>
      </c>
      <c r="AF207" s="11">
        <f t="shared" si="132"/>
        <v>221</v>
      </c>
      <c r="AG207" s="11">
        <f t="shared" si="132"/>
        <v>222</v>
      </c>
      <c r="AH207" s="11">
        <f t="shared" si="132"/>
        <v>226</v>
      </c>
      <c r="AI207" s="11">
        <f t="shared" ref="AI207:AL207" si="133">+AH207+AI206-AI210</f>
        <v>230</v>
      </c>
      <c r="AJ207" s="11">
        <f t="shared" si="133"/>
        <v>232</v>
      </c>
      <c r="AK207" s="11">
        <f t="shared" si="133"/>
        <v>238</v>
      </c>
      <c r="AL207" s="11">
        <f t="shared" si="133"/>
        <v>238</v>
      </c>
      <c r="AM207" s="11">
        <f>+AL207+AM206-AM210</f>
        <v>239</v>
      </c>
      <c r="AN207" s="11">
        <f>+AM207+AN206-AN210</f>
        <v>239</v>
      </c>
      <c r="AO207" s="11">
        <f>+AN207+AO206-AO210</f>
        <v>239</v>
      </c>
      <c r="AP207" s="11">
        <f>+AO207+AP206-AP210</f>
        <v>240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</row>
    <row r="208" spans="1:119" s="15" customFormat="1" ht="12" customHeight="1" x14ac:dyDescent="0.2">
      <c r="A208" s="13" t="s">
        <v>3</v>
      </c>
      <c r="B208" s="14">
        <v>6</v>
      </c>
      <c r="C208" s="14">
        <v>6</v>
      </c>
      <c r="D208" s="14">
        <v>6</v>
      </c>
      <c r="E208" s="14">
        <v>6</v>
      </c>
      <c r="F208" s="14">
        <v>6</v>
      </c>
      <c r="G208" s="14">
        <v>6</v>
      </c>
      <c r="H208" s="14">
        <v>6</v>
      </c>
      <c r="I208" s="14">
        <v>6</v>
      </c>
      <c r="J208" s="14">
        <v>6</v>
      </c>
      <c r="K208" s="14">
        <v>6</v>
      </c>
      <c r="L208" s="14">
        <v>6</v>
      </c>
      <c r="M208" s="14">
        <v>6</v>
      </c>
      <c r="N208" s="14">
        <v>6</v>
      </c>
      <c r="O208" s="14">
        <v>6</v>
      </c>
      <c r="P208" s="14">
        <v>6</v>
      </c>
      <c r="Q208" s="14">
        <v>6</v>
      </c>
      <c r="R208" s="14">
        <v>6</v>
      </c>
      <c r="S208" s="14">
        <v>6</v>
      </c>
      <c r="T208" s="14">
        <v>6</v>
      </c>
      <c r="U208" s="14">
        <v>6</v>
      </c>
      <c r="V208" s="14">
        <v>6</v>
      </c>
      <c r="W208" s="14">
        <v>6</v>
      </c>
      <c r="X208" s="14">
        <v>6</v>
      </c>
      <c r="Y208" s="14">
        <v>6</v>
      </c>
      <c r="Z208" s="14">
        <v>6</v>
      </c>
      <c r="AA208" s="14">
        <v>6</v>
      </c>
      <c r="AB208" s="14">
        <v>6</v>
      </c>
      <c r="AC208" s="14">
        <v>6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  <c r="AL208" s="14">
        <v>0</v>
      </c>
      <c r="AM208" s="14">
        <v>0</v>
      </c>
      <c r="AN208" s="14">
        <v>0</v>
      </c>
      <c r="AO208" s="14">
        <v>0</v>
      </c>
      <c r="AP208" s="14">
        <v>0</v>
      </c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</row>
    <row r="209" spans="1:119" ht="12" customHeight="1" x14ac:dyDescent="0.2">
      <c r="A209" s="12" t="s">
        <v>7</v>
      </c>
      <c r="B209" s="11">
        <f>+B208+(12*6)</f>
        <v>78</v>
      </c>
      <c r="C209" s="11">
        <f t="shared" ref="C209:AP209" si="134">+B209+C208</f>
        <v>84</v>
      </c>
      <c r="D209" s="11">
        <f t="shared" si="134"/>
        <v>90</v>
      </c>
      <c r="E209" s="11">
        <f t="shared" si="134"/>
        <v>96</v>
      </c>
      <c r="F209" s="11">
        <f t="shared" si="134"/>
        <v>102</v>
      </c>
      <c r="G209" s="11">
        <f t="shared" si="134"/>
        <v>108</v>
      </c>
      <c r="H209" s="11">
        <f t="shared" si="134"/>
        <v>114</v>
      </c>
      <c r="I209" s="11">
        <f t="shared" si="134"/>
        <v>120</v>
      </c>
      <c r="J209" s="11">
        <f t="shared" si="134"/>
        <v>126</v>
      </c>
      <c r="K209" s="11">
        <f t="shared" si="134"/>
        <v>132</v>
      </c>
      <c r="L209" s="11">
        <f t="shared" si="134"/>
        <v>138</v>
      </c>
      <c r="M209" s="11">
        <f t="shared" si="134"/>
        <v>144</v>
      </c>
      <c r="N209" s="11">
        <f t="shared" si="134"/>
        <v>150</v>
      </c>
      <c r="O209" s="11">
        <f t="shared" si="134"/>
        <v>156</v>
      </c>
      <c r="P209" s="11">
        <f t="shared" si="134"/>
        <v>162</v>
      </c>
      <c r="Q209" s="11">
        <f t="shared" si="134"/>
        <v>168</v>
      </c>
      <c r="R209" s="11">
        <f t="shared" si="134"/>
        <v>174</v>
      </c>
      <c r="S209" s="11">
        <f t="shared" si="134"/>
        <v>180</v>
      </c>
      <c r="T209" s="11">
        <f t="shared" si="134"/>
        <v>186</v>
      </c>
      <c r="U209" s="11">
        <f t="shared" si="134"/>
        <v>192</v>
      </c>
      <c r="V209" s="11">
        <f t="shared" si="134"/>
        <v>198</v>
      </c>
      <c r="W209" s="11">
        <f t="shared" si="134"/>
        <v>204</v>
      </c>
      <c r="X209" s="11">
        <f t="shared" si="134"/>
        <v>210</v>
      </c>
      <c r="Y209" s="11">
        <f t="shared" si="134"/>
        <v>216</v>
      </c>
      <c r="Z209" s="11">
        <f t="shared" si="134"/>
        <v>222</v>
      </c>
      <c r="AA209" s="11">
        <f t="shared" si="134"/>
        <v>228</v>
      </c>
      <c r="AB209" s="11">
        <f t="shared" si="134"/>
        <v>234</v>
      </c>
      <c r="AC209" s="11">
        <f t="shared" si="134"/>
        <v>240</v>
      </c>
      <c r="AD209" s="11">
        <f t="shared" si="134"/>
        <v>240</v>
      </c>
      <c r="AE209" s="11">
        <f t="shared" si="134"/>
        <v>240</v>
      </c>
      <c r="AF209" s="11">
        <f t="shared" si="134"/>
        <v>240</v>
      </c>
      <c r="AG209" s="11">
        <f t="shared" si="134"/>
        <v>240</v>
      </c>
      <c r="AH209" s="11">
        <f t="shared" si="134"/>
        <v>240</v>
      </c>
      <c r="AI209" s="11">
        <f t="shared" si="134"/>
        <v>240</v>
      </c>
      <c r="AJ209" s="11">
        <f t="shared" si="134"/>
        <v>240</v>
      </c>
      <c r="AK209" s="11">
        <f t="shared" si="134"/>
        <v>240</v>
      </c>
      <c r="AL209" s="11">
        <f t="shared" si="134"/>
        <v>240</v>
      </c>
      <c r="AM209" s="11">
        <f t="shared" si="134"/>
        <v>240</v>
      </c>
      <c r="AN209" s="11">
        <f t="shared" si="134"/>
        <v>240</v>
      </c>
      <c r="AO209" s="11">
        <f t="shared" si="134"/>
        <v>240</v>
      </c>
      <c r="AP209" s="11">
        <f t="shared" si="134"/>
        <v>240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</row>
    <row r="210" spans="1:119" ht="12" customHeight="1" x14ac:dyDescent="0.2">
      <c r="A210" s="12" t="s">
        <v>4</v>
      </c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>
        <v>1</v>
      </c>
      <c r="AA210" s="11"/>
      <c r="AB210" s="11"/>
      <c r="AC210" s="11"/>
      <c r="AD210" s="11">
        <v>4</v>
      </c>
      <c r="AE210" s="11">
        <v>1</v>
      </c>
      <c r="AF210" s="11">
        <v>0</v>
      </c>
      <c r="AG210" s="11">
        <v>0</v>
      </c>
      <c r="AH210" s="11">
        <v>2</v>
      </c>
      <c r="AI210" s="11">
        <v>1</v>
      </c>
      <c r="AJ210" s="11">
        <v>0</v>
      </c>
      <c r="AK210" s="11">
        <v>0</v>
      </c>
      <c r="AL210" s="11">
        <v>0</v>
      </c>
      <c r="AM210" s="11">
        <v>0</v>
      </c>
      <c r="AN210" s="11">
        <v>1</v>
      </c>
      <c r="AO210" s="11">
        <v>0</v>
      </c>
      <c r="AP210" s="11">
        <v>1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DO210" s="4"/>
    </row>
    <row r="211" spans="1:119" ht="12" customHeight="1" thickBot="1" x14ac:dyDescent="0.25">
      <c r="A211" s="23" t="s">
        <v>8</v>
      </c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5">
        <f>+Z210</f>
        <v>1</v>
      </c>
      <c r="AA211" s="24">
        <f>+Z211+AA210</f>
        <v>1</v>
      </c>
      <c r="AB211" s="24">
        <f t="shared" ref="AB211:AH211" si="135">+AA211+AB210</f>
        <v>1</v>
      </c>
      <c r="AC211" s="24">
        <f t="shared" si="135"/>
        <v>1</v>
      </c>
      <c r="AD211" s="24">
        <f t="shared" si="135"/>
        <v>5</v>
      </c>
      <c r="AE211" s="24">
        <f t="shared" si="135"/>
        <v>6</v>
      </c>
      <c r="AF211" s="24">
        <f t="shared" si="135"/>
        <v>6</v>
      </c>
      <c r="AG211" s="24">
        <f t="shared" si="135"/>
        <v>6</v>
      </c>
      <c r="AH211" s="24">
        <f t="shared" si="135"/>
        <v>8</v>
      </c>
      <c r="AI211" s="24">
        <f>+AH211+AI210</f>
        <v>9</v>
      </c>
      <c r="AJ211" s="24">
        <f t="shared" ref="AJ211:AP211" si="136">+AI211+AJ210</f>
        <v>9</v>
      </c>
      <c r="AK211" s="24">
        <f t="shared" si="136"/>
        <v>9</v>
      </c>
      <c r="AL211" s="24">
        <f t="shared" si="136"/>
        <v>9</v>
      </c>
      <c r="AM211" s="24">
        <f t="shared" si="136"/>
        <v>9</v>
      </c>
      <c r="AN211" s="24">
        <f t="shared" si="136"/>
        <v>10</v>
      </c>
      <c r="AO211" s="24">
        <f t="shared" si="136"/>
        <v>10</v>
      </c>
      <c r="AP211" s="24">
        <f t="shared" si="136"/>
        <v>11</v>
      </c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DO211" s="4"/>
    </row>
    <row r="212" spans="1:119" ht="12" customHeight="1" thickTop="1" x14ac:dyDescent="0.2">
      <c r="A212" s="34" t="s">
        <v>40</v>
      </c>
      <c r="B212" s="11">
        <f>5-1</f>
        <v>4</v>
      </c>
      <c r="C212" s="11">
        <v>1</v>
      </c>
      <c r="D212" s="11">
        <v>4</v>
      </c>
      <c r="E212" s="11">
        <v>3</v>
      </c>
      <c r="F212" s="11">
        <v>3</v>
      </c>
      <c r="G212" s="11">
        <v>3</v>
      </c>
      <c r="H212" s="11">
        <v>3</v>
      </c>
      <c r="I212" s="11">
        <v>9</v>
      </c>
      <c r="J212" s="11">
        <v>9</v>
      </c>
      <c r="K212" s="11">
        <v>1</v>
      </c>
      <c r="L212" s="11">
        <v>1</v>
      </c>
      <c r="M212" s="11">
        <v>4</v>
      </c>
      <c r="N212" s="11">
        <v>5</v>
      </c>
      <c r="O212" s="11">
        <v>4</v>
      </c>
      <c r="P212" s="11">
        <v>5</v>
      </c>
      <c r="Q212" s="11">
        <v>2</v>
      </c>
      <c r="R212" s="11">
        <v>1</v>
      </c>
      <c r="S212" s="11">
        <v>2</v>
      </c>
      <c r="T212" s="11">
        <v>2</v>
      </c>
      <c r="U212" s="11">
        <v>2</v>
      </c>
      <c r="V212" s="11">
        <v>1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1</v>
      </c>
      <c r="AC212" s="11">
        <v>0</v>
      </c>
      <c r="AD212" s="11">
        <v>0</v>
      </c>
      <c r="AE212" s="11">
        <v>0</v>
      </c>
      <c r="AF212" s="11">
        <v>0</v>
      </c>
      <c r="AG212" s="11">
        <v>2</v>
      </c>
      <c r="AH212" s="11">
        <v>0</v>
      </c>
      <c r="AI212" s="11">
        <v>0</v>
      </c>
      <c r="AJ212" s="11">
        <v>2</v>
      </c>
      <c r="AK212" s="11">
        <v>1</v>
      </c>
      <c r="AL212" s="11">
        <v>0</v>
      </c>
      <c r="AM212" s="11">
        <v>0</v>
      </c>
      <c r="AN212" s="11">
        <v>1</v>
      </c>
      <c r="AO212" s="11">
        <v>1</v>
      </c>
      <c r="AP212" s="11">
        <v>0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</row>
    <row r="213" spans="1:119" ht="12" customHeight="1" x14ac:dyDescent="0.2">
      <c r="A213" s="12" t="s">
        <v>6</v>
      </c>
      <c r="B213" s="11">
        <f>+B212+118</f>
        <v>122</v>
      </c>
      <c r="C213" s="11">
        <f>+B213+C212</f>
        <v>123</v>
      </c>
      <c r="D213" s="11">
        <f t="shared" ref="D213:AP213" si="137">+C213+D212</f>
        <v>127</v>
      </c>
      <c r="E213" s="11">
        <f t="shared" si="137"/>
        <v>130</v>
      </c>
      <c r="F213" s="11">
        <f t="shared" si="137"/>
        <v>133</v>
      </c>
      <c r="G213" s="11">
        <f t="shared" si="137"/>
        <v>136</v>
      </c>
      <c r="H213" s="11">
        <f t="shared" si="137"/>
        <v>139</v>
      </c>
      <c r="I213" s="11">
        <f t="shared" si="137"/>
        <v>148</v>
      </c>
      <c r="J213" s="11">
        <f t="shared" si="137"/>
        <v>157</v>
      </c>
      <c r="K213" s="11">
        <f t="shared" si="137"/>
        <v>158</v>
      </c>
      <c r="L213" s="11">
        <f t="shared" si="137"/>
        <v>159</v>
      </c>
      <c r="M213" s="11">
        <f t="shared" si="137"/>
        <v>163</v>
      </c>
      <c r="N213" s="11">
        <f t="shared" si="137"/>
        <v>168</v>
      </c>
      <c r="O213" s="11">
        <f t="shared" si="137"/>
        <v>172</v>
      </c>
      <c r="P213" s="11">
        <f t="shared" si="137"/>
        <v>177</v>
      </c>
      <c r="Q213" s="11">
        <f t="shared" si="137"/>
        <v>179</v>
      </c>
      <c r="R213" s="11">
        <f t="shared" si="137"/>
        <v>180</v>
      </c>
      <c r="S213" s="11">
        <f t="shared" si="137"/>
        <v>182</v>
      </c>
      <c r="T213" s="11">
        <f t="shared" si="137"/>
        <v>184</v>
      </c>
      <c r="U213" s="11">
        <f t="shared" si="137"/>
        <v>186</v>
      </c>
      <c r="V213" s="11">
        <f t="shared" si="137"/>
        <v>187</v>
      </c>
      <c r="W213" s="11">
        <f t="shared" si="137"/>
        <v>187</v>
      </c>
      <c r="X213" s="11">
        <f t="shared" si="137"/>
        <v>187</v>
      </c>
      <c r="Y213" s="11">
        <f t="shared" si="137"/>
        <v>187</v>
      </c>
      <c r="Z213" s="11">
        <f t="shared" si="137"/>
        <v>187</v>
      </c>
      <c r="AA213" s="11">
        <f t="shared" si="137"/>
        <v>187</v>
      </c>
      <c r="AB213" s="11">
        <f t="shared" si="137"/>
        <v>188</v>
      </c>
      <c r="AC213" s="11">
        <f t="shared" si="137"/>
        <v>188</v>
      </c>
      <c r="AD213" s="11">
        <f t="shared" si="137"/>
        <v>188</v>
      </c>
      <c r="AE213" s="11">
        <f t="shared" si="137"/>
        <v>188</v>
      </c>
      <c r="AF213" s="11">
        <f t="shared" si="137"/>
        <v>188</v>
      </c>
      <c r="AG213" s="11">
        <f t="shared" si="137"/>
        <v>190</v>
      </c>
      <c r="AH213" s="11">
        <f t="shared" si="137"/>
        <v>190</v>
      </c>
      <c r="AI213" s="11">
        <f t="shared" si="137"/>
        <v>190</v>
      </c>
      <c r="AJ213" s="11">
        <f t="shared" si="137"/>
        <v>192</v>
      </c>
      <c r="AK213" s="11">
        <f t="shared" si="137"/>
        <v>193</v>
      </c>
      <c r="AL213" s="11">
        <f t="shared" si="137"/>
        <v>193</v>
      </c>
      <c r="AM213" s="11">
        <f t="shared" si="137"/>
        <v>193</v>
      </c>
      <c r="AN213" s="11">
        <f t="shared" si="137"/>
        <v>194</v>
      </c>
      <c r="AO213" s="11">
        <f t="shared" si="137"/>
        <v>195</v>
      </c>
      <c r="AP213" s="11">
        <f t="shared" si="137"/>
        <v>195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</row>
    <row r="214" spans="1:119" s="15" customFormat="1" ht="12" customHeight="1" x14ac:dyDescent="0.2">
      <c r="A214" s="13" t="s">
        <v>3</v>
      </c>
      <c r="B214" s="14">
        <v>3</v>
      </c>
      <c r="C214" s="14">
        <v>3</v>
      </c>
      <c r="D214" s="14">
        <v>3</v>
      </c>
      <c r="E214" s="14">
        <v>3</v>
      </c>
      <c r="F214" s="14">
        <v>3</v>
      </c>
      <c r="G214" s="14">
        <v>3</v>
      </c>
      <c r="H214" s="14">
        <v>3</v>
      </c>
      <c r="I214" s="14">
        <v>3</v>
      </c>
      <c r="J214" s="14">
        <v>3</v>
      </c>
      <c r="K214" s="14">
        <v>3</v>
      </c>
      <c r="L214" s="14">
        <v>3</v>
      </c>
      <c r="M214" s="14">
        <v>3</v>
      </c>
      <c r="N214" s="14">
        <v>3</v>
      </c>
      <c r="O214" s="14">
        <v>3</v>
      </c>
      <c r="P214" s="14">
        <v>3</v>
      </c>
      <c r="Q214" s="14">
        <v>3</v>
      </c>
      <c r="R214" s="14">
        <v>3</v>
      </c>
      <c r="S214" s="14">
        <v>3</v>
      </c>
      <c r="T214" s="14">
        <v>3</v>
      </c>
      <c r="U214" s="14">
        <v>3</v>
      </c>
      <c r="V214" s="14">
        <v>3</v>
      </c>
      <c r="W214" s="14">
        <v>3</v>
      </c>
      <c r="X214" s="14">
        <v>3</v>
      </c>
      <c r="Y214" s="14">
        <v>3</v>
      </c>
      <c r="Z214" s="14">
        <v>3</v>
      </c>
      <c r="AA214" s="14">
        <v>3</v>
      </c>
      <c r="AB214" s="14">
        <v>3</v>
      </c>
      <c r="AC214" s="14">
        <v>3</v>
      </c>
      <c r="AD214" s="14">
        <v>3</v>
      </c>
      <c r="AE214" s="14">
        <v>3</v>
      </c>
      <c r="AF214" s="14">
        <v>3</v>
      </c>
      <c r="AG214" s="14">
        <v>3</v>
      </c>
      <c r="AH214" s="14">
        <v>3</v>
      </c>
      <c r="AI214" s="14">
        <v>1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</row>
    <row r="215" spans="1:119" ht="12" customHeight="1" x14ac:dyDescent="0.2">
      <c r="A215" s="12" t="s">
        <v>7</v>
      </c>
      <c r="B215" s="11">
        <f>+(24*4)+3</f>
        <v>99</v>
      </c>
      <c r="C215" s="11">
        <f t="shared" ref="C215:AP215" si="138">+B215+C214</f>
        <v>102</v>
      </c>
      <c r="D215" s="11">
        <f t="shared" si="138"/>
        <v>105</v>
      </c>
      <c r="E215" s="11">
        <f t="shared" si="138"/>
        <v>108</v>
      </c>
      <c r="F215" s="11">
        <f t="shared" si="138"/>
        <v>111</v>
      </c>
      <c r="G215" s="11">
        <f t="shared" si="138"/>
        <v>114</v>
      </c>
      <c r="H215" s="11">
        <f t="shared" si="138"/>
        <v>117</v>
      </c>
      <c r="I215" s="11">
        <f t="shared" si="138"/>
        <v>120</v>
      </c>
      <c r="J215" s="11">
        <f t="shared" si="138"/>
        <v>123</v>
      </c>
      <c r="K215" s="11">
        <f t="shared" si="138"/>
        <v>126</v>
      </c>
      <c r="L215" s="11">
        <f t="shared" si="138"/>
        <v>129</v>
      </c>
      <c r="M215" s="11">
        <f t="shared" si="138"/>
        <v>132</v>
      </c>
      <c r="N215" s="11">
        <f t="shared" si="138"/>
        <v>135</v>
      </c>
      <c r="O215" s="11">
        <f t="shared" si="138"/>
        <v>138</v>
      </c>
      <c r="P215" s="11">
        <f t="shared" si="138"/>
        <v>141</v>
      </c>
      <c r="Q215" s="11">
        <f t="shared" si="138"/>
        <v>144</v>
      </c>
      <c r="R215" s="11">
        <f t="shared" si="138"/>
        <v>147</v>
      </c>
      <c r="S215" s="11">
        <f t="shared" si="138"/>
        <v>150</v>
      </c>
      <c r="T215" s="11">
        <f t="shared" si="138"/>
        <v>153</v>
      </c>
      <c r="U215" s="11">
        <f t="shared" si="138"/>
        <v>156</v>
      </c>
      <c r="V215" s="11">
        <f t="shared" si="138"/>
        <v>159</v>
      </c>
      <c r="W215" s="11">
        <f t="shared" si="138"/>
        <v>162</v>
      </c>
      <c r="X215" s="11">
        <f t="shared" si="138"/>
        <v>165</v>
      </c>
      <c r="Y215" s="11">
        <f t="shared" si="138"/>
        <v>168</v>
      </c>
      <c r="Z215" s="11">
        <f t="shared" si="138"/>
        <v>171</v>
      </c>
      <c r="AA215" s="11">
        <f t="shared" si="138"/>
        <v>174</v>
      </c>
      <c r="AB215" s="11">
        <f t="shared" si="138"/>
        <v>177</v>
      </c>
      <c r="AC215" s="11">
        <f t="shared" si="138"/>
        <v>180</v>
      </c>
      <c r="AD215" s="11">
        <f t="shared" si="138"/>
        <v>183</v>
      </c>
      <c r="AE215" s="11">
        <f t="shared" si="138"/>
        <v>186</v>
      </c>
      <c r="AF215" s="11">
        <f t="shared" si="138"/>
        <v>189</v>
      </c>
      <c r="AG215" s="11">
        <f t="shared" si="138"/>
        <v>192</v>
      </c>
      <c r="AH215" s="11">
        <f t="shared" si="138"/>
        <v>195</v>
      </c>
      <c r="AI215" s="11">
        <f t="shared" si="138"/>
        <v>196</v>
      </c>
      <c r="AJ215" s="11">
        <f t="shared" si="138"/>
        <v>196</v>
      </c>
      <c r="AK215" s="11">
        <f t="shared" si="138"/>
        <v>196</v>
      </c>
      <c r="AL215" s="11">
        <f t="shared" si="138"/>
        <v>196</v>
      </c>
      <c r="AM215" s="11">
        <f t="shared" si="138"/>
        <v>196</v>
      </c>
      <c r="AN215" s="11">
        <f t="shared" si="138"/>
        <v>196</v>
      </c>
      <c r="AO215" s="11">
        <f t="shared" si="138"/>
        <v>196</v>
      </c>
      <c r="AP215" s="11">
        <f t="shared" si="138"/>
        <v>196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</row>
    <row r="216" spans="1:119" ht="12" customHeight="1" x14ac:dyDescent="0.2">
      <c r="A216" s="12" t="s">
        <v>4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>
        <v>0</v>
      </c>
      <c r="AI216" s="11">
        <v>0</v>
      </c>
      <c r="AJ216" s="11">
        <v>0</v>
      </c>
      <c r="AK216" s="11">
        <v>1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DO216" s="4"/>
    </row>
    <row r="217" spans="1:119" ht="12" customHeight="1" thickBot="1" x14ac:dyDescent="0.25">
      <c r="A217" s="23" t="s">
        <v>8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5">
        <f>+Z216</f>
        <v>0</v>
      </c>
      <c r="AA217" s="24">
        <f>+Z217+AA216</f>
        <v>0</v>
      </c>
      <c r="AB217" s="24">
        <f t="shared" ref="AB217:AP217" si="139">+AA217+AB216</f>
        <v>0</v>
      </c>
      <c r="AC217" s="24">
        <f t="shared" si="139"/>
        <v>0</v>
      </c>
      <c r="AD217" s="24">
        <f t="shared" si="139"/>
        <v>0</v>
      </c>
      <c r="AE217" s="24">
        <f t="shared" si="139"/>
        <v>0</v>
      </c>
      <c r="AF217" s="24">
        <f t="shared" si="139"/>
        <v>0</v>
      </c>
      <c r="AG217" s="24">
        <f t="shared" si="139"/>
        <v>0</v>
      </c>
      <c r="AH217" s="24">
        <f t="shared" si="139"/>
        <v>0</v>
      </c>
      <c r="AI217" s="24">
        <f t="shared" si="139"/>
        <v>0</v>
      </c>
      <c r="AJ217" s="24">
        <f t="shared" si="139"/>
        <v>0</v>
      </c>
      <c r="AK217" s="24">
        <f t="shared" si="139"/>
        <v>1</v>
      </c>
      <c r="AL217" s="24">
        <f t="shared" si="139"/>
        <v>1</v>
      </c>
      <c r="AM217" s="24">
        <f t="shared" si="139"/>
        <v>1</v>
      </c>
      <c r="AN217" s="24">
        <f t="shared" si="139"/>
        <v>1</v>
      </c>
      <c r="AO217" s="24">
        <f t="shared" si="139"/>
        <v>1</v>
      </c>
      <c r="AP217" s="24">
        <f t="shared" si="139"/>
        <v>1</v>
      </c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DO217" s="4"/>
    </row>
    <row r="218" spans="1:119" ht="12" customHeight="1" thickTop="1" x14ac:dyDescent="0.2">
      <c r="A218" s="34" t="s">
        <v>41</v>
      </c>
      <c r="B218" s="49">
        <f>8-4</f>
        <v>4</v>
      </c>
      <c r="C218" s="11">
        <v>2</v>
      </c>
      <c r="D218" s="11">
        <v>5</v>
      </c>
      <c r="E218" s="11">
        <v>5</v>
      </c>
      <c r="F218" s="11">
        <v>10</v>
      </c>
      <c r="G218" s="11">
        <v>10</v>
      </c>
      <c r="H218" s="11">
        <v>12</v>
      </c>
      <c r="I218" s="11">
        <v>20</v>
      </c>
      <c r="J218" s="11">
        <v>19</v>
      </c>
      <c r="K218" s="11">
        <v>1</v>
      </c>
      <c r="L218" s="11">
        <v>2</v>
      </c>
      <c r="M218" s="11">
        <v>2</v>
      </c>
      <c r="N218" s="11">
        <v>1</v>
      </c>
      <c r="O218" s="11">
        <v>3</v>
      </c>
      <c r="P218" s="11">
        <v>2</v>
      </c>
      <c r="Q218" s="11">
        <v>2</v>
      </c>
      <c r="R218" s="11">
        <v>1</v>
      </c>
      <c r="S218" s="11">
        <v>1</v>
      </c>
      <c r="T218" s="11">
        <v>3</v>
      </c>
      <c r="U218" s="11">
        <v>2</v>
      </c>
      <c r="V218" s="11">
        <v>-2</v>
      </c>
      <c r="W218" s="11">
        <v>0</v>
      </c>
      <c r="X218" s="11">
        <v>4</v>
      </c>
      <c r="Y218" s="11">
        <v>0</v>
      </c>
      <c r="Z218" s="11">
        <v>2</v>
      </c>
      <c r="AA218" s="11">
        <v>-1</v>
      </c>
      <c r="AB218" s="11">
        <v>0</v>
      </c>
      <c r="AC218" s="11">
        <v>0</v>
      </c>
      <c r="AD218" s="11">
        <v>0</v>
      </c>
      <c r="AE218" s="11">
        <v>0</v>
      </c>
      <c r="AF218" s="11">
        <v>2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</row>
    <row r="219" spans="1:119" ht="12" customHeight="1" x14ac:dyDescent="0.2">
      <c r="A219" s="12" t="s">
        <v>6</v>
      </c>
      <c r="B219" s="11">
        <f>(190-111)+B218</f>
        <v>83</v>
      </c>
      <c r="C219" s="11">
        <f>+B219+C218</f>
        <v>85</v>
      </c>
      <c r="D219" s="11">
        <f t="shared" ref="D219:AN219" si="140">+C219+D218</f>
        <v>90</v>
      </c>
      <c r="E219" s="11">
        <f t="shared" si="140"/>
        <v>95</v>
      </c>
      <c r="F219" s="11">
        <f t="shared" si="140"/>
        <v>105</v>
      </c>
      <c r="G219" s="11">
        <f t="shared" si="140"/>
        <v>115</v>
      </c>
      <c r="H219" s="11">
        <f t="shared" si="140"/>
        <v>127</v>
      </c>
      <c r="I219" s="11">
        <f t="shared" si="140"/>
        <v>147</v>
      </c>
      <c r="J219" s="11">
        <f t="shared" si="140"/>
        <v>166</v>
      </c>
      <c r="K219" s="11">
        <f t="shared" si="140"/>
        <v>167</v>
      </c>
      <c r="L219" s="11">
        <f t="shared" si="140"/>
        <v>169</v>
      </c>
      <c r="M219" s="11">
        <f t="shared" si="140"/>
        <v>171</v>
      </c>
      <c r="N219" s="11">
        <f t="shared" si="140"/>
        <v>172</v>
      </c>
      <c r="O219" s="11">
        <f t="shared" si="140"/>
        <v>175</v>
      </c>
      <c r="P219" s="11">
        <f t="shared" si="140"/>
        <v>177</v>
      </c>
      <c r="Q219" s="11">
        <f t="shared" si="140"/>
        <v>179</v>
      </c>
      <c r="R219" s="11">
        <f t="shared" si="140"/>
        <v>180</v>
      </c>
      <c r="S219" s="11">
        <f t="shared" si="140"/>
        <v>181</v>
      </c>
      <c r="T219" s="11">
        <f t="shared" si="140"/>
        <v>184</v>
      </c>
      <c r="U219" s="11">
        <f t="shared" si="140"/>
        <v>186</v>
      </c>
      <c r="V219" s="11">
        <f t="shared" si="140"/>
        <v>184</v>
      </c>
      <c r="W219" s="11">
        <f t="shared" si="140"/>
        <v>184</v>
      </c>
      <c r="X219" s="11">
        <f t="shared" si="140"/>
        <v>188</v>
      </c>
      <c r="Y219" s="11">
        <f t="shared" si="140"/>
        <v>188</v>
      </c>
      <c r="Z219" s="11">
        <f t="shared" si="140"/>
        <v>190</v>
      </c>
      <c r="AA219" s="11">
        <f t="shared" si="140"/>
        <v>189</v>
      </c>
      <c r="AB219" s="11">
        <f t="shared" si="140"/>
        <v>189</v>
      </c>
      <c r="AC219" s="11">
        <f t="shared" si="140"/>
        <v>189</v>
      </c>
      <c r="AD219" s="11">
        <f t="shared" si="140"/>
        <v>189</v>
      </c>
      <c r="AE219" s="11">
        <f t="shared" si="140"/>
        <v>189</v>
      </c>
      <c r="AF219" s="11">
        <f t="shared" si="140"/>
        <v>191</v>
      </c>
      <c r="AG219" s="11">
        <f t="shared" si="140"/>
        <v>191</v>
      </c>
      <c r="AH219" s="11">
        <f t="shared" si="140"/>
        <v>191</v>
      </c>
      <c r="AI219" s="11">
        <f t="shared" si="140"/>
        <v>191</v>
      </c>
      <c r="AJ219" s="11">
        <f t="shared" si="140"/>
        <v>191</v>
      </c>
      <c r="AK219" s="11">
        <f t="shared" si="140"/>
        <v>191</v>
      </c>
      <c r="AL219" s="11">
        <f t="shared" si="140"/>
        <v>191</v>
      </c>
      <c r="AM219" s="11">
        <f t="shared" si="140"/>
        <v>191</v>
      </c>
      <c r="AN219" s="11">
        <f t="shared" si="140"/>
        <v>191</v>
      </c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</row>
    <row r="220" spans="1:119" s="15" customFormat="1" ht="12" customHeight="1" x14ac:dyDescent="0.2">
      <c r="A220" s="13" t="s">
        <v>3</v>
      </c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</row>
    <row r="221" spans="1:119" ht="12" customHeight="1" x14ac:dyDescent="0.2">
      <c r="A221" s="12" t="s">
        <v>7</v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>
        <v>192</v>
      </c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</row>
    <row r="222" spans="1:119" ht="12" customHeight="1" x14ac:dyDescent="0.2">
      <c r="A222" s="12" t="s">
        <v>4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>
        <v>1</v>
      </c>
      <c r="AA222" s="11"/>
      <c r="AB222" s="11"/>
      <c r="AC222" s="11"/>
      <c r="AD222" s="11"/>
      <c r="AE222" s="11">
        <v>1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DO222" s="4"/>
    </row>
    <row r="223" spans="1:119" ht="12" customHeight="1" thickBot="1" x14ac:dyDescent="0.25">
      <c r="A223" s="23" t="s">
        <v>8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5">
        <f>+Z222</f>
        <v>1</v>
      </c>
      <c r="AA223" s="24">
        <f>+Z223+AA222</f>
        <v>1</v>
      </c>
      <c r="AB223" s="24">
        <f t="shared" ref="AB223:AN223" si="141">+AA223+AB222</f>
        <v>1</v>
      </c>
      <c r="AC223" s="24">
        <f t="shared" si="141"/>
        <v>1</v>
      </c>
      <c r="AD223" s="24">
        <f t="shared" si="141"/>
        <v>1</v>
      </c>
      <c r="AE223" s="24">
        <f t="shared" si="141"/>
        <v>2</v>
      </c>
      <c r="AF223" s="24">
        <f t="shared" si="141"/>
        <v>2</v>
      </c>
      <c r="AG223" s="24">
        <f t="shared" si="141"/>
        <v>2</v>
      </c>
      <c r="AH223" s="24">
        <f t="shared" si="141"/>
        <v>2</v>
      </c>
      <c r="AI223" s="24">
        <f t="shared" si="141"/>
        <v>2</v>
      </c>
      <c r="AJ223" s="24">
        <f t="shared" si="141"/>
        <v>2</v>
      </c>
      <c r="AK223" s="24">
        <f t="shared" si="141"/>
        <v>2</v>
      </c>
      <c r="AL223" s="24">
        <f t="shared" si="141"/>
        <v>2</v>
      </c>
      <c r="AM223" s="24">
        <f t="shared" si="141"/>
        <v>2</v>
      </c>
      <c r="AN223" s="24">
        <f t="shared" si="141"/>
        <v>2</v>
      </c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DO223" s="4"/>
    </row>
    <row r="224" spans="1:119" ht="12" customHeight="1" thickTop="1" x14ac:dyDescent="0.2">
      <c r="A224" s="34" t="s">
        <v>42</v>
      </c>
      <c r="B224" s="11">
        <f>1-1</f>
        <v>0</v>
      </c>
      <c r="C224" s="11">
        <v>3</v>
      </c>
      <c r="D224" s="11">
        <v>4</v>
      </c>
      <c r="E224" s="11">
        <v>2</v>
      </c>
      <c r="F224" s="11">
        <v>2</v>
      </c>
      <c r="G224" s="11">
        <v>0</v>
      </c>
      <c r="H224" s="11">
        <v>5</v>
      </c>
      <c r="I224" s="11">
        <v>3</v>
      </c>
      <c r="J224" s="11">
        <v>3</v>
      </c>
      <c r="K224" s="11">
        <v>1</v>
      </c>
      <c r="L224" s="11">
        <v>0</v>
      </c>
      <c r="M224" s="11">
        <v>1</v>
      </c>
      <c r="N224" s="11">
        <v>2</v>
      </c>
      <c r="O224" s="11">
        <v>2</v>
      </c>
      <c r="P224" s="11">
        <v>2</v>
      </c>
      <c r="Q224" s="11">
        <v>3</v>
      </c>
      <c r="R224" s="11">
        <v>2</v>
      </c>
      <c r="S224" s="11">
        <v>3</v>
      </c>
      <c r="T224" s="11">
        <v>3</v>
      </c>
      <c r="U224" s="11">
        <v>1</v>
      </c>
      <c r="V224" s="11">
        <v>0</v>
      </c>
      <c r="W224" s="11">
        <v>2</v>
      </c>
      <c r="X224" s="11">
        <v>2</v>
      </c>
      <c r="Y224" s="11">
        <v>2</v>
      </c>
      <c r="Z224" s="11">
        <v>3</v>
      </c>
      <c r="AA224" s="11">
        <v>1</v>
      </c>
      <c r="AB224" s="11">
        <v>2</v>
      </c>
      <c r="AC224" s="11">
        <v>1</v>
      </c>
      <c r="AD224" s="11">
        <v>1</v>
      </c>
      <c r="AE224" s="11">
        <v>1</v>
      </c>
      <c r="AF224" s="11">
        <v>4</v>
      </c>
      <c r="AG224" s="11">
        <v>6</v>
      </c>
      <c r="AH224" s="11">
        <v>10</v>
      </c>
      <c r="AI224" s="11">
        <v>10</v>
      </c>
      <c r="AJ224" s="11">
        <v>12</v>
      </c>
      <c r="AK224" s="11">
        <v>10</v>
      </c>
      <c r="AL224" s="11">
        <v>5</v>
      </c>
      <c r="AM224" s="11">
        <v>4</v>
      </c>
      <c r="AN224" s="11">
        <v>4</v>
      </c>
      <c r="AO224" s="11">
        <v>4</v>
      </c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</row>
    <row r="225" spans="1:119" ht="12" customHeight="1" x14ac:dyDescent="0.2">
      <c r="A225" s="12" t="s">
        <v>6</v>
      </c>
      <c r="B225" s="11">
        <f>+B224+(101-43)</f>
        <v>58</v>
      </c>
      <c r="C225" s="11">
        <f>+B225+C224</f>
        <v>61</v>
      </c>
      <c r="D225" s="11">
        <f t="shared" ref="D225:AO225" si="142">+C225+D224</f>
        <v>65</v>
      </c>
      <c r="E225" s="11">
        <f t="shared" si="142"/>
        <v>67</v>
      </c>
      <c r="F225" s="11">
        <f t="shared" si="142"/>
        <v>69</v>
      </c>
      <c r="G225" s="11">
        <f t="shared" si="142"/>
        <v>69</v>
      </c>
      <c r="H225" s="11">
        <f t="shared" si="142"/>
        <v>74</v>
      </c>
      <c r="I225" s="11">
        <f t="shared" si="142"/>
        <v>77</v>
      </c>
      <c r="J225" s="11">
        <f t="shared" si="142"/>
        <v>80</v>
      </c>
      <c r="K225" s="11">
        <f t="shared" si="142"/>
        <v>81</v>
      </c>
      <c r="L225" s="11">
        <f t="shared" si="142"/>
        <v>81</v>
      </c>
      <c r="M225" s="11">
        <f t="shared" si="142"/>
        <v>82</v>
      </c>
      <c r="N225" s="11">
        <f t="shared" si="142"/>
        <v>84</v>
      </c>
      <c r="O225" s="11">
        <f t="shared" si="142"/>
        <v>86</v>
      </c>
      <c r="P225" s="11">
        <f t="shared" si="142"/>
        <v>88</v>
      </c>
      <c r="Q225" s="11">
        <f t="shared" si="142"/>
        <v>91</v>
      </c>
      <c r="R225" s="11">
        <f t="shared" si="142"/>
        <v>93</v>
      </c>
      <c r="S225" s="11">
        <f t="shared" si="142"/>
        <v>96</v>
      </c>
      <c r="T225" s="11">
        <f t="shared" si="142"/>
        <v>99</v>
      </c>
      <c r="U225" s="11">
        <f t="shared" si="142"/>
        <v>100</v>
      </c>
      <c r="V225" s="11">
        <f t="shared" si="142"/>
        <v>100</v>
      </c>
      <c r="W225" s="11">
        <f t="shared" si="142"/>
        <v>102</v>
      </c>
      <c r="X225" s="11">
        <f t="shared" si="142"/>
        <v>104</v>
      </c>
      <c r="Y225" s="11">
        <f t="shared" si="142"/>
        <v>106</v>
      </c>
      <c r="Z225" s="11">
        <f t="shared" si="142"/>
        <v>109</v>
      </c>
      <c r="AA225" s="11">
        <f t="shared" si="142"/>
        <v>110</v>
      </c>
      <c r="AB225" s="11">
        <f t="shared" si="142"/>
        <v>112</v>
      </c>
      <c r="AC225" s="11">
        <f t="shared" si="142"/>
        <v>113</v>
      </c>
      <c r="AD225" s="11">
        <f t="shared" si="142"/>
        <v>114</v>
      </c>
      <c r="AE225" s="11">
        <f t="shared" si="142"/>
        <v>115</v>
      </c>
      <c r="AF225" s="11">
        <f t="shared" si="142"/>
        <v>119</v>
      </c>
      <c r="AG225" s="11">
        <f t="shared" si="142"/>
        <v>125</v>
      </c>
      <c r="AH225" s="11">
        <f t="shared" si="142"/>
        <v>135</v>
      </c>
      <c r="AI225" s="11">
        <f t="shared" si="142"/>
        <v>145</v>
      </c>
      <c r="AJ225" s="11">
        <f t="shared" si="142"/>
        <v>157</v>
      </c>
      <c r="AK225" s="11">
        <f t="shared" si="142"/>
        <v>167</v>
      </c>
      <c r="AL225" s="11">
        <f t="shared" si="142"/>
        <v>172</v>
      </c>
      <c r="AM225" s="11">
        <f t="shared" si="142"/>
        <v>176</v>
      </c>
      <c r="AN225" s="11">
        <f t="shared" si="142"/>
        <v>180</v>
      </c>
      <c r="AO225" s="11">
        <f t="shared" si="142"/>
        <v>184</v>
      </c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</row>
    <row r="226" spans="1:119" s="15" customFormat="1" ht="12" customHeight="1" x14ac:dyDescent="0.2">
      <c r="A226" s="13" t="s">
        <v>3</v>
      </c>
      <c r="B226" s="14">
        <v>3</v>
      </c>
      <c r="C226" s="14">
        <v>3</v>
      </c>
      <c r="D226" s="14">
        <v>3</v>
      </c>
      <c r="E226" s="14">
        <v>3</v>
      </c>
      <c r="F226" s="14">
        <v>3</v>
      </c>
      <c r="G226" s="14">
        <v>3</v>
      </c>
      <c r="H226" s="14">
        <v>3</v>
      </c>
      <c r="I226" s="14">
        <v>3</v>
      </c>
      <c r="J226" s="14">
        <v>3</v>
      </c>
      <c r="K226" s="14">
        <v>3</v>
      </c>
      <c r="L226" s="14">
        <v>3</v>
      </c>
      <c r="M226" s="14">
        <v>3</v>
      </c>
      <c r="N226" s="14">
        <v>3</v>
      </c>
      <c r="O226" s="14">
        <v>3</v>
      </c>
      <c r="P226" s="14">
        <v>3</v>
      </c>
      <c r="Q226" s="14">
        <v>3</v>
      </c>
      <c r="R226" s="14">
        <v>3</v>
      </c>
      <c r="S226" s="14">
        <v>3</v>
      </c>
      <c r="T226" s="14">
        <v>3</v>
      </c>
      <c r="U226" s="14">
        <v>3</v>
      </c>
      <c r="V226" s="14">
        <v>3</v>
      </c>
      <c r="W226" s="14">
        <v>3</v>
      </c>
      <c r="X226" s="14">
        <v>3</v>
      </c>
      <c r="Y226" s="14">
        <v>3</v>
      </c>
      <c r="Z226" s="14">
        <v>3</v>
      </c>
      <c r="AA226" s="14">
        <v>3</v>
      </c>
      <c r="AB226" s="14">
        <v>3</v>
      </c>
      <c r="AC226" s="14">
        <v>3</v>
      </c>
      <c r="AD226" s="14">
        <v>3</v>
      </c>
      <c r="AE226" s="14">
        <v>3</v>
      </c>
      <c r="AF226" s="14">
        <v>3</v>
      </c>
      <c r="AG226" s="14">
        <v>3</v>
      </c>
      <c r="AH226" s="14">
        <v>3</v>
      </c>
      <c r="AI226" s="14">
        <v>3</v>
      </c>
      <c r="AJ226" s="14">
        <v>3</v>
      </c>
      <c r="AK226" s="14">
        <v>3</v>
      </c>
      <c r="AL226" s="14">
        <v>3</v>
      </c>
      <c r="AM226" s="14">
        <v>3</v>
      </c>
      <c r="AN226" s="14">
        <v>3</v>
      </c>
      <c r="AO226" s="14">
        <v>3</v>
      </c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</row>
    <row r="227" spans="1:119" ht="12" customHeight="1" x14ac:dyDescent="0.2">
      <c r="A227" s="12" t="s">
        <v>7</v>
      </c>
      <c r="B227" s="11">
        <f>+B226+(26+3)</f>
        <v>32</v>
      </c>
      <c r="C227" s="11">
        <f>+B227+C226</f>
        <v>35</v>
      </c>
      <c r="D227" s="11">
        <f t="shared" ref="D227:AO227" si="143">+C227+D226</f>
        <v>38</v>
      </c>
      <c r="E227" s="11">
        <f t="shared" si="143"/>
        <v>41</v>
      </c>
      <c r="F227" s="11">
        <f t="shared" si="143"/>
        <v>44</v>
      </c>
      <c r="G227" s="11">
        <f t="shared" si="143"/>
        <v>47</v>
      </c>
      <c r="H227" s="11">
        <f t="shared" si="143"/>
        <v>50</v>
      </c>
      <c r="I227" s="11">
        <f t="shared" si="143"/>
        <v>53</v>
      </c>
      <c r="J227" s="11">
        <f t="shared" si="143"/>
        <v>56</v>
      </c>
      <c r="K227" s="11">
        <f t="shared" si="143"/>
        <v>59</v>
      </c>
      <c r="L227" s="11">
        <f t="shared" si="143"/>
        <v>62</v>
      </c>
      <c r="M227" s="11">
        <f t="shared" si="143"/>
        <v>65</v>
      </c>
      <c r="N227" s="11">
        <f t="shared" si="143"/>
        <v>68</v>
      </c>
      <c r="O227" s="11">
        <f t="shared" si="143"/>
        <v>71</v>
      </c>
      <c r="P227" s="11">
        <f t="shared" si="143"/>
        <v>74</v>
      </c>
      <c r="Q227" s="11">
        <f t="shared" si="143"/>
        <v>77</v>
      </c>
      <c r="R227" s="11">
        <f t="shared" si="143"/>
        <v>80</v>
      </c>
      <c r="S227" s="11">
        <f t="shared" si="143"/>
        <v>83</v>
      </c>
      <c r="T227" s="11">
        <f t="shared" si="143"/>
        <v>86</v>
      </c>
      <c r="U227" s="11">
        <f t="shared" si="143"/>
        <v>89</v>
      </c>
      <c r="V227" s="11">
        <f t="shared" si="143"/>
        <v>92</v>
      </c>
      <c r="W227" s="11">
        <f t="shared" si="143"/>
        <v>95</v>
      </c>
      <c r="X227" s="11">
        <f t="shared" si="143"/>
        <v>98</v>
      </c>
      <c r="Y227" s="11">
        <f t="shared" si="143"/>
        <v>101</v>
      </c>
      <c r="Z227" s="11">
        <f t="shared" si="143"/>
        <v>104</v>
      </c>
      <c r="AA227" s="11">
        <f t="shared" si="143"/>
        <v>107</v>
      </c>
      <c r="AB227" s="11">
        <f t="shared" si="143"/>
        <v>110</v>
      </c>
      <c r="AC227" s="11">
        <f t="shared" si="143"/>
        <v>113</v>
      </c>
      <c r="AD227" s="11">
        <f t="shared" si="143"/>
        <v>116</v>
      </c>
      <c r="AE227" s="11">
        <f t="shared" si="143"/>
        <v>119</v>
      </c>
      <c r="AF227" s="11">
        <f t="shared" si="143"/>
        <v>122</v>
      </c>
      <c r="AG227" s="11">
        <f t="shared" si="143"/>
        <v>125</v>
      </c>
      <c r="AH227" s="11">
        <f t="shared" si="143"/>
        <v>128</v>
      </c>
      <c r="AI227" s="11">
        <f t="shared" si="143"/>
        <v>131</v>
      </c>
      <c r="AJ227" s="11">
        <f t="shared" si="143"/>
        <v>134</v>
      </c>
      <c r="AK227" s="11">
        <f t="shared" si="143"/>
        <v>137</v>
      </c>
      <c r="AL227" s="11">
        <f t="shared" si="143"/>
        <v>140</v>
      </c>
      <c r="AM227" s="11">
        <f t="shared" si="143"/>
        <v>143</v>
      </c>
      <c r="AN227" s="11">
        <f t="shared" si="143"/>
        <v>146</v>
      </c>
      <c r="AO227" s="11">
        <f t="shared" si="143"/>
        <v>149</v>
      </c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</row>
    <row r="228" spans="1:119" ht="12" customHeight="1" x14ac:dyDescent="0.2">
      <c r="A228" s="12" t="s">
        <v>4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>
        <v>1</v>
      </c>
      <c r="AE228" s="11">
        <v>4</v>
      </c>
      <c r="AF228" s="11">
        <v>1</v>
      </c>
      <c r="AG228" s="11">
        <v>4</v>
      </c>
      <c r="AH228" s="11">
        <v>0</v>
      </c>
      <c r="AI228" s="11">
        <v>0</v>
      </c>
      <c r="AJ228" s="11">
        <v>2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DO228" s="4"/>
    </row>
    <row r="229" spans="1:119" ht="12" customHeight="1" thickBot="1" x14ac:dyDescent="0.25">
      <c r="A229" s="23" t="s">
        <v>8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5">
        <f>+Z228</f>
        <v>0</v>
      </c>
      <c r="AA229" s="24">
        <f>+Z229+AA228</f>
        <v>0</v>
      </c>
      <c r="AB229" s="24">
        <f t="shared" ref="AB229:AO229" si="144">+AA229+AB228</f>
        <v>0</v>
      </c>
      <c r="AC229" s="24">
        <f t="shared" si="144"/>
        <v>0</v>
      </c>
      <c r="AD229" s="24">
        <f t="shared" si="144"/>
        <v>1</v>
      </c>
      <c r="AE229" s="24">
        <f t="shared" si="144"/>
        <v>5</v>
      </c>
      <c r="AF229" s="24">
        <f t="shared" si="144"/>
        <v>6</v>
      </c>
      <c r="AG229" s="24">
        <f t="shared" si="144"/>
        <v>10</v>
      </c>
      <c r="AH229" s="24">
        <f t="shared" si="144"/>
        <v>10</v>
      </c>
      <c r="AI229" s="24">
        <f t="shared" si="144"/>
        <v>10</v>
      </c>
      <c r="AJ229" s="24">
        <f t="shared" si="144"/>
        <v>12</v>
      </c>
      <c r="AK229" s="24">
        <f t="shared" si="144"/>
        <v>12</v>
      </c>
      <c r="AL229" s="24">
        <f t="shared" si="144"/>
        <v>12</v>
      </c>
      <c r="AM229" s="24">
        <f t="shared" si="144"/>
        <v>12</v>
      </c>
      <c r="AN229" s="24">
        <f t="shared" si="144"/>
        <v>12</v>
      </c>
      <c r="AO229" s="24">
        <f t="shared" si="144"/>
        <v>12</v>
      </c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DO229" s="4"/>
    </row>
    <row r="230" spans="1:119" ht="12" customHeight="1" thickTop="1" x14ac:dyDescent="0.2">
      <c r="A230" s="34" t="s">
        <v>43</v>
      </c>
      <c r="B230" s="11">
        <v>3</v>
      </c>
      <c r="C230" s="11">
        <v>6</v>
      </c>
      <c r="D230" s="11">
        <v>6</v>
      </c>
      <c r="E230" s="11">
        <v>3</v>
      </c>
      <c r="F230" s="11">
        <v>5</v>
      </c>
      <c r="G230" s="11">
        <v>0</v>
      </c>
      <c r="H230" s="11">
        <v>2</v>
      </c>
      <c r="I230" s="11">
        <v>4</v>
      </c>
      <c r="J230" s="11">
        <v>0</v>
      </c>
      <c r="K230" s="11">
        <v>5</v>
      </c>
      <c r="L230" s="11">
        <v>5</v>
      </c>
      <c r="M230" s="11">
        <v>1</v>
      </c>
      <c r="N230" s="11">
        <v>2</v>
      </c>
      <c r="O230" s="11">
        <v>4</v>
      </c>
      <c r="P230" s="11">
        <v>1</v>
      </c>
      <c r="Q230" s="11">
        <v>0</v>
      </c>
      <c r="R230" s="11">
        <v>2</v>
      </c>
      <c r="S230" s="11">
        <v>3</v>
      </c>
      <c r="T230" s="11">
        <v>1</v>
      </c>
      <c r="U230" s="11">
        <v>0</v>
      </c>
      <c r="V230" s="11">
        <v>7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1</v>
      </c>
      <c r="AE230" s="11">
        <v>1</v>
      </c>
      <c r="AF230" s="11">
        <v>0</v>
      </c>
      <c r="AG230" s="11">
        <v>1</v>
      </c>
      <c r="AH230" s="11">
        <v>1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</row>
    <row r="231" spans="1:119" ht="12" customHeight="1" x14ac:dyDescent="0.2">
      <c r="A231" s="12" t="s">
        <v>6</v>
      </c>
      <c r="B231" s="11">
        <f>+B230+332</f>
        <v>335</v>
      </c>
      <c r="C231" s="11">
        <f>+B231+C230</f>
        <v>341</v>
      </c>
      <c r="D231" s="11">
        <f t="shared" ref="D231:AO231" si="145">+C231+D230</f>
        <v>347</v>
      </c>
      <c r="E231" s="11">
        <f t="shared" si="145"/>
        <v>350</v>
      </c>
      <c r="F231" s="11">
        <f t="shared" si="145"/>
        <v>355</v>
      </c>
      <c r="G231" s="11">
        <f t="shared" si="145"/>
        <v>355</v>
      </c>
      <c r="H231" s="11">
        <f t="shared" si="145"/>
        <v>357</v>
      </c>
      <c r="I231" s="11">
        <f t="shared" si="145"/>
        <v>361</v>
      </c>
      <c r="J231" s="11">
        <f t="shared" si="145"/>
        <v>361</v>
      </c>
      <c r="K231" s="11">
        <f t="shared" si="145"/>
        <v>366</v>
      </c>
      <c r="L231" s="11">
        <f t="shared" si="145"/>
        <v>371</v>
      </c>
      <c r="M231" s="11">
        <f t="shared" si="145"/>
        <v>372</v>
      </c>
      <c r="N231" s="11">
        <f t="shared" si="145"/>
        <v>374</v>
      </c>
      <c r="O231" s="11">
        <f t="shared" si="145"/>
        <v>378</v>
      </c>
      <c r="P231" s="11">
        <f t="shared" si="145"/>
        <v>379</v>
      </c>
      <c r="Q231" s="11">
        <f t="shared" si="145"/>
        <v>379</v>
      </c>
      <c r="R231" s="11">
        <f t="shared" si="145"/>
        <v>381</v>
      </c>
      <c r="S231" s="11">
        <f t="shared" si="145"/>
        <v>384</v>
      </c>
      <c r="T231" s="11">
        <f t="shared" si="145"/>
        <v>385</v>
      </c>
      <c r="U231" s="11">
        <f t="shared" si="145"/>
        <v>385</v>
      </c>
      <c r="V231" s="11">
        <f t="shared" si="145"/>
        <v>392</v>
      </c>
      <c r="W231" s="11">
        <f t="shared" si="145"/>
        <v>392</v>
      </c>
      <c r="X231" s="11">
        <f t="shared" si="145"/>
        <v>392</v>
      </c>
      <c r="Y231" s="11">
        <f t="shared" si="145"/>
        <v>392</v>
      </c>
      <c r="Z231" s="11">
        <f t="shared" si="145"/>
        <v>392</v>
      </c>
      <c r="AA231" s="11">
        <f t="shared" si="145"/>
        <v>392</v>
      </c>
      <c r="AB231" s="11">
        <f t="shared" si="145"/>
        <v>392</v>
      </c>
      <c r="AC231" s="11">
        <f t="shared" si="145"/>
        <v>392</v>
      </c>
      <c r="AD231" s="11">
        <f t="shared" si="145"/>
        <v>393</v>
      </c>
      <c r="AE231" s="11">
        <f t="shared" si="145"/>
        <v>394</v>
      </c>
      <c r="AF231" s="11">
        <f t="shared" si="145"/>
        <v>394</v>
      </c>
      <c r="AG231" s="11">
        <f t="shared" si="145"/>
        <v>395</v>
      </c>
      <c r="AH231" s="11">
        <f t="shared" si="145"/>
        <v>396</v>
      </c>
      <c r="AI231" s="11">
        <f t="shared" si="145"/>
        <v>396</v>
      </c>
      <c r="AJ231" s="11">
        <f t="shared" si="145"/>
        <v>396</v>
      </c>
      <c r="AK231" s="11">
        <f t="shared" si="145"/>
        <v>396</v>
      </c>
      <c r="AL231" s="11">
        <f t="shared" si="145"/>
        <v>396</v>
      </c>
      <c r="AM231" s="11">
        <f t="shared" si="145"/>
        <v>396</v>
      </c>
      <c r="AN231" s="11">
        <f t="shared" si="145"/>
        <v>396</v>
      </c>
      <c r="AO231" s="11">
        <f t="shared" si="145"/>
        <v>396</v>
      </c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</row>
    <row r="232" spans="1:119" s="15" customFormat="1" ht="12" customHeight="1" x14ac:dyDescent="0.2">
      <c r="A232" s="13" t="s">
        <v>3</v>
      </c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</row>
    <row r="233" spans="1:119" ht="12" customHeight="1" x14ac:dyDescent="0.2">
      <c r="A233" s="12" t="s">
        <v>7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</row>
    <row r="234" spans="1:119" ht="12" customHeight="1" x14ac:dyDescent="0.2">
      <c r="A234" s="12" t="s">
        <v>4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DO234" s="4"/>
    </row>
    <row r="235" spans="1:119" ht="12" customHeight="1" thickBot="1" x14ac:dyDescent="0.25">
      <c r="A235" s="23" t="s">
        <v>8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5">
        <f>+Z234</f>
        <v>0</v>
      </c>
      <c r="AA235" s="24">
        <f>+Z235+AA234</f>
        <v>0</v>
      </c>
      <c r="AB235" s="24">
        <f t="shared" ref="AB235:AF235" si="146">+AA235+AB234</f>
        <v>0</v>
      </c>
      <c r="AC235" s="24">
        <f t="shared" si="146"/>
        <v>0</v>
      </c>
      <c r="AD235" s="24">
        <f t="shared" si="146"/>
        <v>0</v>
      </c>
      <c r="AE235" s="24">
        <f t="shared" si="146"/>
        <v>0</v>
      </c>
      <c r="AF235" s="24">
        <f t="shared" si="146"/>
        <v>0</v>
      </c>
      <c r="AG235" s="24">
        <v>0</v>
      </c>
      <c r="AH235" s="24">
        <v>0</v>
      </c>
      <c r="AI235" s="24">
        <v>0</v>
      </c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DO235" s="4"/>
    </row>
    <row r="236" spans="1:119" ht="12" customHeight="1" thickTop="1" x14ac:dyDescent="0.2">
      <c r="A236" s="34" t="s">
        <v>44</v>
      </c>
      <c r="B236" s="11">
        <v>4</v>
      </c>
      <c r="C236" s="11">
        <v>0</v>
      </c>
      <c r="D236" s="11">
        <v>3</v>
      </c>
      <c r="E236" s="11">
        <v>4</v>
      </c>
      <c r="F236" s="11">
        <v>4</v>
      </c>
      <c r="G236" s="11">
        <v>5</v>
      </c>
      <c r="H236" s="11">
        <v>3</v>
      </c>
      <c r="I236" s="11">
        <v>4</v>
      </c>
      <c r="J236" s="11">
        <v>1</v>
      </c>
      <c r="K236" s="11">
        <v>1</v>
      </c>
      <c r="L236" s="11">
        <v>1</v>
      </c>
      <c r="M236" s="11">
        <v>1</v>
      </c>
      <c r="N236" s="11">
        <v>0</v>
      </c>
      <c r="O236" s="11">
        <v>2</v>
      </c>
      <c r="P236" s="11">
        <v>4</v>
      </c>
      <c r="Q236" s="11">
        <v>0</v>
      </c>
      <c r="R236" s="11">
        <v>1</v>
      </c>
      <c r="S236" s="11">
        <v>2</v>
      </c>
      <c r="T236" s="11">
        <v>1</v>
      </c>
      <c r="U236" s="11">
        <v>0</v>
      </c>
      <c r="V236" s="11">
        <v>1</v>
      </c>
      <c r="W236" s="11">
        <v>1</v>
      </c>
      <c r="X236" s="11">
        <v>1</v>
      </c>
      <c r="Y236" s="11">
        <v>1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1</v>
      </c>
      <c r="AG236" s="11">
        <v>1</v>
      </c>
      <c r="AH236" s="11">
        <v>0</v>
      </c>
      <c r="AI236" s="11">
        <v>1</v>
      </c>
      <c r="AJ236" s="11">
        <v>1</v>
      </c>
      <c r="AK236" s="11">
        <v>1</v>
      </c>
      <c r="AL236" s="11">
        <v>1</v>
      </c>
      <c r="AM236" s="11">
        <v>1</v>
      </c>
      <c r="AN236" s="11">
        <v>1</v>
      </c>
      <c r="AO236" s="11">
        <v>0</v>
      </c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</row>
    <row r="237" spans="1:119" ht="12" customHeight="1" x14ac:dyDescent="0.2">
      <c r="A237" s="12" t="s">
        <v>6</v>
      </c>
      <c r="B237" s="11">
        <f>(148-43)+4</f>
        <v>109</v>
      </c>
      <c r="C237" s="11">
        <f>+B237+C236</f>
        <v>109</v>
      </c>
      <c r="D237" s="11">
        <f t="shared" ref="D237:AK237" si="147">+C237+D236</f>
        <v>112</v>
      </c>
      <c r="E237" s="11">
        <f t="shared" si="147"/>
        <v>116</v>
      </c>
      <c r="F237" s="11">
        <f t="shared" si="147"/>
        <v>120</v>
      </c>
      <c r="G237" s="11">
        <f t="shared" si="147"/>
        <v>125</v>
      </c>
      <c r="H237" s="11">
        <f t="shared" si="147"/>
        <v>128</v>
      </c>
      <c r="I237" s="11">
        <f t="shared" si="147"/>
        <v>132</v>
      </c>
      <c r="J237" s="11">
        <f t="shared" si="147"/>
        <v>133</v>
      </c>
      <c r="K237" s="11">
        <f t="shared" si="147"/>
        <v>134</v>
      </c>
      <c r="L237" s="11">
        <f t="shared" si="147"/>
        <v>135</v>
      </c>
      <c r="M237" s="11">
        <f t="shared" si="147"/>
        <v>136</v>
      </c>
      <c r="N237" s="11">
        <f t="shared" si="147"/>
        <v>136</v>
      </c>
      <c r="O237" s="11">
        <f t="shared" si="147"/>
        <v>138</v>
      </c>
      <c r="P237" s="11">
        <f t="shared" si="147"/>
        <v>142</v>
      </c>
      <c r="Q237" s="11">
        <f t="shared" si="147"/>
        <v>142</v>
      </c>
      <c r="R237" s="11">
        <f t="shared" si="147"/>
        <v>143</v>
      </c>
      <c r="S237" s="11">
        <f t="shared" si="147"/>
        <v>145</v>
      </c>
      <c r="T237" s="11">
        <f t="shared" si="147"/>
        <v>146</v>
      </c>
      <c r="U237" s="11">
        <f t="shared" si="147"/>
        <v>146</v>
      </c>
      <c r="V237" s="11">
        <f t="shared" si="147"/>
        <v>147</v>
      </c>
      <c r="W237" s="11">
        <f t="shared" si="147"/>
        <v>148</v>
      </c>
      <c r="X237" s="11">
        <f t="shared" si="147"/>
        <v>149</v>
      </c>
      <c r="Y237" s="11">
        <f t="shared" si="147"/>
        <v>150</v>
      </c>
      <c r="Z237" s="11">
        <f t="shared" si="147"/>
        <v>150</v>
      </c>
      <c r="AA237" s="11">
        <f t="shared" si="147"/>
        <v>150</v>
      </c>
      <c r="AB237" s="11">
        <f t="shared" si="147"/>
        <v>150</v>
      </c>
      <c r="AC237" s="11">
        <f t="shared" si="147"/>
        <v>150</v>
      </c>
      <c r="AD237" s="11">
        <f t="shared" si="147"/>
        <v>150</v>
      </c>
      <c r="AE237" s="11">
        <f t="shared" si="147"/>
        <v>150</v>
      </c>
      <c r="AF237" s="11">
        <f t="shared" si="147"/>
        <v>151</v>
      </c>
      <c r="AG237" s="11">
        <f t="shared" si="147"/>
        <v>152</v>
      </c>
      <c r="AH237" s="11">
        <f t="shared" si="147"/>
        <v>152</v>
      </c>
      <c r="AI237" s="11">
        <f t="shared" si="147"/>
        <v>153</v>
      </c>
      <c r="AJ237" s="11">
        <f t="shared" si="147"/>
        <v>154</v>
      </c>
      <c r="AK237" s="11">
        <f t="shared" si="147"/>
        <v>155</v>
      </c>
      <c r="AL237" s="11">
        <f t="shared" ref="AL237:AM237" si="148">+AK237+AL236-AL240</f>
        <v>156</v>
      </c>
      <c r="AM237" s="11">
        <f t="shared" si="148"/>
        <v>156</v>
      </c>
      <c r="AN237" s="11">
        <f>+AM237+AN236-AN240</f>
        <v>156</v>
      </c>
      <c r="AO237" s="11">
        <f>+AN237+AO236-AO240</f>
        <v>156</v>
      </c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</row>
    <row r="238" spans="1:119" s="15" customFormat="1" ht="12" customHeight="1" x14ac:dyDescent="0.2">
      <c r="A238" s="13" t="s">
        <v>3</v>
      </c>
      <c r="B238" s="14">
        <v>6</v>
      </c>
      <c r="C238" s="14">
        <v>6</v>
      </c>
      <c r="D238" s="14">
        <v>6</v>
      </c>
      <c r="E238" s="14">
        <v>6</v>
      </c>
      <c r="F238" s="14">
        <v>6</v>
      </c>
      <c r="G238" s="14">
        <v>6</v>
      </c>
      <c r="H238" s="14">
        <v>6</v>
      </c>
      <c r="I238" s="14">
        <v>6</v>
      </c>
      <c r="J238" s="14">
        <v>6</v>
      </c>
      <c r="K238" s="14">
        <v>6</v>
      </c>
      <c r="L238" s="14">
        <v>6</v>
      </c>
      <c r="M238" s="14">
        <v>6</v>
      </c>
      <c r="N238" s="14">
        <v>6</v>
      </c>
      <c r="O238" s="14">
        <v>6</v>
      </c>
      <c r="P238" s="14">
        <v>6</v>
      </c>
      <c r="Q238" s="14">
        <v>6</v>
      </c>
      <c r="R238" s="14">
        <v>6</v>
      </c>
      <c r="S238" s="14">
        <v>6</v>
      </c>
      <c r="T238" s="14">
        <v>6</v>
      </c>
      <c r="U238" s="14">
        <v>6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</row>
    <row r="239" spans="1:119" ht="12" customHeight="1" x14ac:dyDescent="0.2">
      <c r="A239" s="12" t="s">
        <v>7</v>
      </c>
      <c r="B239" s="11">
        <v>42</v>
      </c>
      <c r="C239" s="11">
        <f t="shared" ref="C239:AO239" si="149">+B239+C238</f>
        <v>48</v>
      </c>
      <c r="D239" s="11">
        <f t="shared" si="149"/>
        <v>54</v>
      </c>
      <c r="E239" s="11">
        <f t="shared" si="149"/>
        <v>60</v>
      </c>
      <c r="F239" s="11">
        <f t="shared" si="149"/>
        <v>66</v>
      </c>
      <c r="G239" s="11">
        <f t="shared" si="149"/>
        <v>72</v>
      </c>
      <c r="H239" s="11">
        <f t="shared" si="149"/>
        <v>78</v>
      </c>
      <c r="I239" s="11">
        <f t="shared" si="149"/>
        <v>84</v>
      </c>
      <c r="J239" s="11">
        <f t="shared" si="149"/>
        <v>90</v>
      </c>
      <c r="K239" s="11">
        <f t="shared" si="149"/>
        <v>96</v>
      </c>
      <c r="L239" s="11">
        <f t="shared" si="149"/>
        <v>102</v>
      </c>
      <c r="M239" s="11">
        <f t="shared" si="149"/>
        <v>108</v>
      </c>
      <c r="N239" s="11">
        <f t="shared" si="149"/>
        <v>114</v>
      </c>
      <c r="O239" s="11">
        <f t="shared" si="149"/>
        <v>120</v>
      </c>
      <c r="P239" s="11">
        <f t="shared" si="149"/>
        <v>126</v>
      </c>
      <c r="Q239" s="11">
        <f t="shared" si="149"/>
        <v>132</v>
      </c>
      <c r="R239" s="11">
        <f t="shared" si="149"/>
        <v>138</v>
      </c>
      <c r="S239" s="11">
        <f t="shared" si="149"/>
        <v>144</v>
      </c>
      <c r="T239" s="11">
        <f t="shared" si="149"/>
        <v>150</v>
      </c>
      <c r="U239" s="11">
        <f t="shared" si="149"/>
        <v>156</v>
      </c>
      <c r="V239" s="11">
        <f t="shared" si="149"/>
        <v>156</v>
      </c>
      <c r="W239" s="11">
        <f t="shared" si="149"/>
        <v>156</v>
      </c>
      <c r="X239" s="11">
        <f t="shared" si="149"/>
        <v>156</v>
      </c>
      <c r="Y239" s="11">
        <f t="shared" si="149"/>
        <v>156</v>
      </c>
      <c r="Z239" s="11">
        <f t="shared" si="149"/>
        <v>156</v>
      </c>
      <c r="AA239" s="11">
        <f t="shared" si="149"/>
        <v>156</v>
      </c>
      <c r="AB239" s="11">
        <f t="shared" si="149"/>
        <v>156</v>
      </c>
      <c r="AC239" s="11">
        <f t="shared" si="149"/>
        <v>156</v>
      </c>
      <c r="AD239" s="11">
        <f t="shared" si="149"/>
        <v>156</v>
      </c>
      <c r="AE239" s="11">
        <f t="shared" si="149"/>
        <v>156</v>
      </c>
      <c r="AF239" s="11">
        <f t="shared" si="149"/>
        <v>156</v>
      </c>
      <c r="AG239" s="11">
        <f t="shared" si="149"/>
        <v>156</v>
      </c>
      <c r="AH239" s="11">
        <f t="shared" si="149"/>
        <v>156</v>
      </c>
      <c r="AI239" s="11">
        <f t="shared" si="149"/>
        <v>156</v>
      </c>
      <c r="AJ239" s="11">
        <f t="shared" si="149"/>
        <v>156</v>
      </c>
      <c r="AK239" s="11">
        <f t="shared" si="149"/>
        <v>156</v>
      </c>
      <c r="AL239" s="11">
        <f t="shared" si="149"/>
        <v>156</v>
      </c>
      <c r="AM239" s="11">
        <f t="shared" si="149"/>
        <v>156</v>
      </c>
      <c r="AN239" s="11">
        <f t="shared" si="149"/>
        <v>156</v>
      </c>
      <c r="AO239" s="11">
        <f t="shared" si="149"/>
        <v>156</v>
      </c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</row>
    <row r="240" spans="1:119" ht="12" customHeight="1" x14ac:dyDescent="0.2">
      <c r="A240" s="12" t="s">
        <v>4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1</v>
      </c>
      <c r="AN240" s="11">
        <v>1</v>
      </c>
      <c r="AO240" s="11">
        <v>0</v>
      </c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DO240" s="4"/>
    </row>
    <row r="241" spans="1:119" ht="12" customHeight="1" thickBot="1" x14ac:dyDescent="0.25">
      <c r="A241" s="23" t="s">
        <v>8</v>
      </c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5">
        <f>+Z240</f>
        <v>0</v>
      </c>
      <c r="AA241" s="24">
        <f>+Z241+AA240</f>
        <v>0</v>
      </c>
      <c r="AB241" s="24">
        <f t="shared" ref="AB241:AO241" si="150">+AA241+AB240</f>
        <v>0</v>
      </c>
      <c r="AC241" s="24">
        <f t="shared" si="150"/>
        <v>0</v>
      </c>
      <c r="AD241" s="24">
        <f t="shared" si="150"/>
        <v>0</v>
      </c>
      <c r="AE241" s="24">
        <f t="shared" si="150"/>
        <v>0</v>
      </c>
      <c r="AF241" s="24">
        <f t="shared" si="150"/>
        <v>0</v>
      </c>
      <c r="AG241" s="24">
        <f t="shared" si="150"/>
        <v>0</v>
      </c>
      <c r="AH241" s="24">
        <f t="shared" si="150"/>
        <v>0</v>
      </c>
      <c r="AI241" s="24">
        <f t="shared" si="150"/>
        <v>0</v>
      </c>
      <c r="AJ241" s="24">
        <f t="shared" si="150"/>
        <v>0</v>
      </c>
      <c r="AK241" s="24">
        <f t="shared" si="150"/>
        <v>0</v>
      </c>
      <c r="AL241" s="24">
        <f t="shared" si="150"/>
        <v>0</v>
      </c>
      <c r="AM241" s="24">
        <f t="shared" si="150"/>
        <v>1</v>
      </c>
      <c r="AN241" s="24">
        <f t="shared" si="150"/>
        <v>2</v>
      </c>
      <c r="AO241" s="24">
        <f t="shared" si="150"/>
        <v>2</v>
      </c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DO241" s="4"/>
    </row>
    <row r="242" spans="1:119" ht="12" customHeight="1" thickTop="1" x14ac:dyDescent="0.2">
      <c r="A242" s="34" t="s">
        <v>45</v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>
        <v>8</v>
      </c>
      <c r="R242" s="11">
        <v>5</v>
      </c>
      <c r="S242" s="11">
        <v>12</v>
      </c>
      <c r="T242" s="11">
        <v>19</v>
      </c>
      <c r="U242" s="11">
        <v>11</v>
      </c>
      <c r="V242" s="11">
        <v>28</v>
      </c>
      <c r="W242" s="11">
        <v>22</v>
      </c>
      <c r="X242" s="11">
        <v>26</v>
      </c>
      <c r="Y242" s="49">
        <v>27</v>
      </c>
      <c r="Z242" s="11">
        <f>21-1</f>
        <v>20</v>
      </c>
      <c r="AA242" s="11">
        <v>26</v>
      </c>
      <c r="AB242" s="11">
        <v>25</v>
      </c>
      <c r="AC242" s="11">
        <v>2</v>
      </c>
      <c r="AD242" s="11">
        <v>-1</v>
      </c>
      <c r="AE242" s="11">
        <v>3</v>
      </c>
      <c r="AF242" s="11">
        <v>9</v>
      </c>
      <c r="AG242" s="11">
        <v>3</v>
      </c>
      <c r="AH242" s="11">
        <v>9</v>
      </c>
      <c r="AI242" s="11">
        <v>14</v>
      </c>
      <c r="AJ242" s="11">
        <v>10</v>
      </c>
      <c r="AK242" s="11">
        <v>10</v>
      </c>
      <c r="AL242" s="11">
        <v>6</v>
      </c>
      <c r="AM242" s="11">
        <v>17</v>
      </c>
      <c r="AN242" s="11">
        <v>7</v>
      </c>
      <c r="AO242" s="11">
        <v>2</v>
      </c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</row>
    <row r="243" spans="1:119" ht="12" customHeight="1" x14ac:dyDescent="0.2">
      <c r="A243" s="12" t="s">
        <v>6</v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>
        <f t="shared" ref="Q243:AO243" si="151">+P243+Q242</f>
        <v>8</v>
      </c>
      <c r="R243" s="11">
        <f t="shared" si="151"/>
        <v>13</v>
      </c>
      <c r="S243" s="11">
        <f t="shared" si="151"/>
        <v>25</v>
      </c>
      <c r="T243" s="11">
        <f t="shared" si="151"/>
        <v>44</v>
      </c>
      <c r="U243" s="11">
        <f t="shared" si="151"/>
        <v>55</v>
      </c>
      <c r="V243" s="11">
        <f t="shared" si="151"/>
        <v>83</v>
      </c>
      <c r="W243" s="11">
        <f t="shared" si="151"/>
        <v>105</v>
      </c>
      <c r="X243" s="11">
        <f t="shared" si="151"/>
        <v>131</v>
      </c>
      <c r="Y243" s="11">
        <f t="shared" si="151"/>
        <v>158</v>
      </c>
      <c r="Z243" s="11">
        <f t="shared" si="151"/>
        <v>178</v>
      </c>
      <c r="AA243" s="11">
        <f t="shared" si="151"/>
        <v>204</v>
      </c>
      <c r="AB243" s="11">
        <f t="shared" si="151"/>
        <v>229</v>
      </c>
      <c r="AC243" s="11">
        <f t="shared" si="151"/>
        <v>231</v>
      </c>
      <c r="AD243" s="11">
        <f t="shared" si="151"/>
        <v>230</v>
      </c>
      <c r="AE243" s="11">
        <f t="shared" si="151"/>
        <v>233</v>
      </c>
      <c r="AF243" s="11">
        <f t="shared" si="151"/>
        <v>242</v>
      </c>
      <c r="AG243" s="11">
        <f t="shared" si="151"/>
        <v>245</v>
      </c>
      <c r="AH243" s="11">
        <f t="shared" si="151"/>
        <v>254</v>
      </c>
      <c r="AI243" s="11">
        <f t="shared" si="151"/>
        <v>268</v>
      </c>
      <c r="AJ243" s="11">
        <f t="shared" si="151"/>
        <v>278</v>
      </c>
      <c r="AK243" s="11">
        <f t="shared" si="151"/>
        <v>288</v>
      </c>
      <c r="AL243" s="11">
        <f t="shared" si="151"/>
        <v>294</v>
      </c>
      <c r="AM243" s="11">
        <f t="shared" si="151"/>
        <v>311</v>
      </c>
      <c r="AN243" s="11">
        <f t="shared" si="151"/>
        <v>318</v>
      </c>
      <c r="AO243" s="11">
        <f t="shared" si="151"/>
        <v>320</v>
      </c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</row>
    <row r="244" spans="1:119" s="15" customFormat="1" ht="12" customHeight="1" x14ac:dyDescent="0.2">
      <c r="A244" s="13" t="s">
        <v>3</v>
      </c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>
        <v>10</v>
      </c>
      <c r="R244" s="14">
        <v>10</v>
      </c>
      <c r="S244" s="14">
        <v>10</v>
      </c>
      <c r="T244" s="14">
        <v>10</v>
      </c>
      <c r="U244" s="14">
        <v>10</v>
      </c>
      <c r="V244" s="14">
        <v>10</v>
      </c>
      <c r="W244" s="14">
        <v>10</v>
      </c>
      <c r="X244" s="14">
        <v>10</v>
      </c>
      <c r="Y244" s="14">
        <v>10</v>
      </c>
      <c r="Z244" s="14">
        <v>10</v>
      </c>
      <c r="AA244" s="14">
        <v>10</v>
      </c>
      <c r="AB244" s="14">
        <v>10</v>
      </c>
      <c r="AC244" s="14">
        <v>10</v>
      </c>
      <c r="AD244" s="14">
        <v>10</v>
      </c>
      <c r="AE244" s="14">
        <v>10</v>
      </c>
      <c r="AF244" s="14">
        <v>10</v>
      </c>
      <c r="AG244" s="14">
        <v>10</v>
      </c>
      <c r="AH244" s="14">
        <v>10</v>
      </c>
      <c r="AI244" s="14">
        <v>10</v>
      </c>
      <c r="AJ244" s="14">
        <v>10</v>
      </c>
      <c r="AK244" s="14">
        <v>10</v>
      </c>
      <c r="AL244" s="14">
        <v>10</v>
      </c>
      <c r="AM244" s="14">
        <v>10</v>
      </c>
      <c r="AN244" s="14">
        <v>10</v>
      </c>
      <c r="AO244" s="14">
        <v>10</v>
      </c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</row>
    <row r="245" spans="1:119" ht="12" customHeight="1" x14ac:dyDescent="0.2">
      <c r="A245" s="12" t="s">
        <v>7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>
        <f t="shared" ref="Q245:AO245" si="152">+P245+Q244</f>
        <v>10</v>
      </c>
      <c r="R245" s="11">
        <f t="shared" si="152"/>
        <v>20</v>
      </c>
      <c r="S245" s="11">
        <f t="shared" si="152"/>
        <v>30</v>
      </c>
      <c r="T245" s="11">
        <f t="shared" si="152"/>
        <v>40</v>
      </c>
      <c r="U245" s="11">
        <f t="shared" si="152"/>
        <v>50</v>
      </c>
      <c r="V245" s="11">
        <f t="shared" si="152"/>
        <v>60</v>
      </c>
      <c r="W245" s="11">
        <f t="shared" si="152"/>
        <v>70</v>
      </c>
      <c r="X245" s="11">
        <f t="shared" si="152"/>
        <v>80</v>
      </c>
      <c r="Y245" s="11">
        <f t="shared" si="152"/>
        <v>90</v>
      </c>
      <c r="Z245" s="11">
        <f t="shared" si="152"/>
        <v>100</v>
      </c>
      <c r="AA245" s="11">
        <f t="shared" si="152"/>
        <v>110</v>
      </c>
      <c r="AB245" s="11">
        <f t="shared" si="152"/>
        <v>120</v>
      </c>
      <c r="AC245" s="11">
        <f t="shared" si="152"/>
        <v>130</v>
      </c>
      <c r="AD245" s="11">
        <f t="shared" si="152"/>
        <v>140</v>
      </c>
      <c r="AE245" s="11">
        <f t="shared" si="152"/>
        <v>150</v>
      </c>
      <c r="AF245" s="11">
        <f t="shared" si="152"/>
        <v>160</v>
      </c>
      <c r="AG245" s="11">
        <f t="shared" si="152"/>
        <v>170</v>
      </c>
      <c r="AH245" s="11">
        <f t="shared" si="152"/>
        <v>180</v>
      </c>
      <c r="AI245" s="11">
        <f t="shared" si="152"/>
        <v>190</v>
      </c>
      <c r="AJ245" s="11">
        <f t="shared" si="152"/>
        <v>200</v>
      </c>
      <c r="AK245" s="11">
        <f t="shared" si="152"/>
        <v>210</v>
      </c>
      <c r="AL245" s="11">
        <f t="shared" si="152"/>
        <v>220</v>
      </c>
      <c r="AM245" s="11">
        <f t="shared" si="152"/>
        <v>230</v>
      </c>
      <c r="AN245" s="11">
        <f t="shared" si="152"/>
        <v>240</v>
      </c>
      <c r="AO245" s="11">
        <f t="shared" si="152"/>
        <v>250</v>
      </c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</row>
    <row r="246" spans="1:119" ht="12" customHeight="1" x14ac:dyDescent="0.2">
      <c r="A246" s="12" t="s">
        <v>4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>
        <v>1</v>
      </c>
      <c r="AD246" s="11">
        <v>2</v>
      </c>
      <c r="AE246" s="11">
        <v>0</v>
      </c>
      <c r="AF246" s="11">
        <v>3</v>
      </c>
      <c r="AG246" s="11">
        <v>5</v>
      </c>
      <c r="AH246" s="11">
        <v>2</v>
      </c>
      <c r="AI246" s="11">
        <v>0</v>
      </c>
      <c r="AJ246" s="11">
        <v>0</v>
      </c>
      <c r="AK246" s="11">
        <v>0</v>
      </c>
      <c r="AL246" s="11">
        <v>1</v>
      </c>
      <c r="AM246" s="11">
        <v>0</v>
      </c>
      <c r="AN246" s="11">
        <v>0</v>
      </c>
      <c r="AO246" s="11">
        <v>0</v>
      </c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DO246" s="4"/>
    </row>
    <row r="247" spans="1:119" ht="12" customHeight="1" thickBot="1" x14ac:dyDescent="0.25">
      <c r="A247" s="23" t="s">
        <v>8</v>
      </c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5">
        <f>+Z246</f>
        <v>0</v>
      </c>
      <c r="AA247" s="24">
        <f>+Z247+AA246</f>
        <v>0</v>
      </c>
      <c r="AB247" s="24">
        <f t="shared" ref="AB247:AO247" si="153">+AA247+AB246</f>
        <v>0</v>
      </c>
      <c r="AC247" s="24">
        <f t="shared" si="153"/>
        <v>1</v>
      </c>
      <c r="AD247" s="24">
        <f t="shared" si="153"/>
        <v>3</v>
      </c>
      <c r="AE247" s="24">
        <f t="shared" si="153"/>
        <v>3</v>
      </c>
      <c r="AF247" s="24">
        <f t="shared" si="153"/>
        <v>6</v>
      </c>
      <c r="AG247" s="24">
        <f t="shared" si="153"/>
        <v>11</v>
      </c>
      <c r="AH247" s="24">
        <f t="shared" si="153"/>
        <v>13</v>
      </c>
      <c r="AI247" s="24">
        <f t="shared" si="153"/>
        <v>13</v>
      </c>
      <c r="AJ247" s="24">
        <f t="shared" si="153"/>
        <v>13</v>
      </c>
      <c r="AK247" s="24">
        <f t="shared" si="153"/>
        <v>13</v>
      </c>
      <c r="AL247" s="24">
        <f t="shared" si="153"/>
        <v>14</v>
      </c>
      <c r="AM247" s="24">
        <f t="shared" si="153"/>
        <v>14</v>
      </c>
      <c r="AN247" s="24">
        <f t="shared" si="153"/>
        <v>14</v>
      </c>
      <c r="AO247" s="24">
        <f t="shared" si="153"/>
        <v>14</v>
      </c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DO247" s="4"/>
    </row>
    <row r="248" spans="1:119" ht="12" customHeight="1" thickTop="1" x14ac:dyDescent="0.2">
      <c r="A248" s="34" t="s">
        <v>46</v>
      </c>
      <c r="B248" s="11">
        <v>118</v>
      </c>
      <c r="C248" s="11">
        <v>13</v>
      </c>
      <c r="D248" s="11">
        <v>5</v>
      </c>
      <c r="E248" s="11">
        <v>4</v>
      </c>
      <c r="F248" s="11">
        <v>1</v>
      </c>
      <c r="G248" s="11">
        <v>5</v>
      </c>
      <c r="H248" s="11">
        <v>2</v>
      </c>
      <c r="I248" s="11">
        <v>4</v>
      </c>
      <c r="J248" s="11">
        <v>2</v>
      </c>
      <c r="K248" s="11">
        <v>0</v>
      </c>
      <c r="L248" s="11">
        <v>0</v>
      </c>
      <c r="M248" s="11">
        <v>1</v>
      </c>
      <c r="N248" s="11">
        <v>0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2</v>
      </c>
      <c r="U248" s="11">
        <v>0</v>
      </c>
      <c r="V248" s="11">
        <v>5</v>
      </c>
      <c r="W248" s="11">
        <f>1-3</f>
        <v>-2</v>
      </c>
      <c r="X248" s="11">
        <v>2</v>
      </c>
      <c r="Y248" s="11">
        <v>0</v>
      </c>
      <c r="Z248" s="11">
        <v>0</v>
      </c>
      <c r="AA248" s="11">
        <v>-1</v>
      </c>
      <c r="AB248" s="11">
        <v>0</v>
      </c>
      <c r="AC248" s="11">
        <v>0</v>
      </c>
      <c r="AD248" s="11">
        <v>0</v>
      </c>
      <c r="AE248" s="11">
        <v>0</v>
      </c>
      <c r="AF248" s="11">
        <v>2</v>
      </c>
      <c r="AG248" s="11">
        <v>0</v>
      </c>
      <c r="AH248" s="11">
        <v>2</v>
      </c>
      <c r="AI248" s="11">
        <v>0</v>
      </c>
      <c r="AJ248" s="11">
        <v>0</v>
      </c>
      <c r="AK248" s="11">
        <v>2</v>
      </c>
      <c r="AL248" s="11">
        <v>2</v>
      </c>
      <c r="AM248" s="11">
        <v>0</v>
      </c>
      <c r="AN248" s="11">
        <v>0</v>
      </c>
      <c r="AO248" s="11">
        <v>1</v>
      </c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</row>
    <row r="249" spans="1:119" ht="12" customHeight="1" x14ac:dyDescent="0.2">
      <c r="A249" s="12" t="s">
        <v>6</v>
      </c>
      <c r="B249" s="11">
        <v>118</v>
      </c>
      <c r="C249" s="11">
        <f>+B249+C248</f>
        <v>131</v>
      </c>
      <c r="D249" s="11">
        <f t="shared" ref="D249:AN249" si="154">+C249+D248</f>
        <v>136</v>
      </c>
      <c r="E249" s="11">
        <f t="shared" si="154"/>
        <v>140</v>
      </c>
      <c r="F249" s="11">
        <f t="shared" si="154"/>
        <v>141</v>
      </c>
      <c r="G249" s="11">
        <f t="shared" si="154"/>
        <v>146</v>
      </c>
      <c r="H249" s="11">
        <f t="shared" si="154"/>
        <v>148</v>
      </c>
      <c r="I249" s="11">
        <f t="shared" si="154"/>
        <v>152</v>
      </c>
      <c r="J249" s="11">
        <f t="shared" si="154"/>
        <v>154</v>
      </c>
      <c r="K249" s="11">
        <f t="shared" si="154"/>
        <v>154</v>
      </c>
      <c r="L249" s="11">
        <f t="shared" si="154"/>
        <v>154</v>
      </c>
      <c r="M249" s="11">
        <f t="shared" si="154"/>
        <v>155</v>
      </c>
      <c r="N249" s="11">
        <f t="shared" si="154"/>
        <v>155</v>
      </c>
      <c r="O249" s="11">
        <f t="shared" si="154"/>
        <v>155</v>
      </c>
      <c r="P249" s="11">
        <f t="shared" si="154"/>
        <v>155</v>
      </c>
      <c r="Q249" s="11">
        <f t="shared" si="154"/>
        <v>156</v>
      </c>
      <c r="R249" s="11">
        <f t="shared" si="154"/>
        <v>156</v>
      </c>
      <c r="S249" s="11">
        <f t="shared" si="154"/>
        <v>156</v>
      </c>
      <c r="T249" s="11">
        <f t="shared" si="154"/>
        <v>158</v>
      </c>
      <c r="U249" s="11">
        <f t="shared" si="154"/>
        <v>158</v>
      </c>
      <c r="V249" s="11">
        <f t="shared" si="154"/>
        <v>163</v>
      </c>
      <c r="W249" s="11">
        <f t="shared" si="154"/>
        <v>161</v>
      </c>
      <c r="X249" s="11">
        <f t="shared" si="154"/>
        <v>163</v>
      </c>
      <c r="Y249" s="11">
        <f t="shared" si="154"/>
        <v>163</v>
      </c>
      <c r="Z249" s="11">
        <f t="shared" si="154"/>
        <v>163</v>
      </c>
      <c r="AA249" s="11">
        <f t="shared" si="154"/>
        <v>162</v>
      </c>
      <c r="AB249" s="11">
        <f t="shared" si="154"/>
        <v>162</v>
      </c>
      <c r="AC249" s="11">
        <f t="shared" si="154"/>
        <v>162</v>
      </c>
      <c r="AD249" s="11">
        <f t="shared" si="154"/>
        <v>162</v>
      </c>
      <c r="AE249" s="11">
        <f t="shared" si="154"/>
        <v>162</v>
      </c>
      <c r="AF249" s="11">
        <f t="shared" si="154"/>
        <v>164</v>
      </c>
      <c r="AG249" s="11">
        <f t="shared" si="154"/>
        <v>164</v>
      </c>
      <c r="AH249" s="11">
        <f t="shared" si="154"/>
        <v>166</v>
      </c>
      <c r="AI249" s="11">
        <f t="shared" si="154"/>
        <v>166</v>
      </c>
      <c r="AJ249" s="11">
        <f>+AI249+AJ248</f>
        <v>166</v>
      </c>
      <c r="AK249" s="11">
        <f>+AJ249+AK248</f>
        <v>168</v>
      </c>
      <c r="AL249" s="11">
        <f t="shared" si="154"/>
        <v>170</v>
      </c>
      <c r="AM249" s="11">
        <f t="shared" si="154"/>
        <v>170</v>
      </c>
      <c r="AN249" s="11">
        <f t="shared" si="154"/>
        <v>170</v>
      </c>
      <c r="AO249" s="11">
        <f>+AN249+AO248</f>
        <v>171</v>
      </c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</row>
    <row r="250" spans="1:119" s="15" customFormat="1" ht="12" customHeight="1" x14ac:dyDescent="0.2">
      <c r="A250" s="13" t="s">
        <v>3</v>
      </c>
      <c r="B250" s="14">
        <v>8</v>
      </c>
      <c r="C250" s="14">
        <v>8</v>
      </c>
      <c r="D250" s="14">
        <v>8</v>
      </c>
      <c r="E250" s="14">
        <v>2</v>
      </c>
      <c r="F250" s="14">
        <v>2</v>
      </c>
      <c r="G250" s="14">
        <v>2</v>
      </c>
      <c r="H250" s="14">
        <v>2</v>
      </c>
      <c r="I250" s="14">
        <v>2</v>
      </c>
      <c r="J250" s="14">
        <v>2</v>
      </c>
      <c r="K250" s="14">
        <v>2</v>
      </c>
      <c r="L250" s="14">
        <v>2</v>
      </c>
      <c r="M250" s="14">
        <v>2</v>
      </c>
      <c r="N250" s="14">
        <v>2</v>
      </c>
      <c r="O250" s="14">
        <v>2</v>
      </c>
      <c r="P250" s="14">
        <v>2</v>
      </c>
      <c r="Q250" s="14">
        <v>2</v>
      </c>
      <c r="R250" s="14">
        <v>2</v>
      </c>
      <c r="S250" s="14">
        <v>2</v>
      </c>
      <c r="T250" s="14">
        <v>2</v>
      </c>
      <c r="U250" s="14">
        <v>2</v>
      </c>
      <c r="V250" s="14">
        <v>2</v>
      </c>
      <c r="W250" s="14">
        <v>2</v>
      </c>
      <c r="X250" s="14">
        <v>2</v>
      </c>
      <c r="Y250" s="14">
        <v>2</v>
      </c>
      <c r="Z250" s="14">
        <v>2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</row>
    <row r="251" spans="1:119" ht="12" customHeight="1" x14ac:dyDescent="0.2">
      <c r="A251" s="12" t="s">
        <v>7</v>
      </c>
      <c r="B251" s="11">
        <v>116</v>
      </c>
      <c r="C251" s="11">
        <f>+B251+C250</f>
        <v>124</v>
      </c>
      <c r="D251" s="11">
        <f t="shared" ref="D251:AO251" si="155">+C251+D250</f>
        <v>132</v>
      </c>
      <c r="E251" s="11">
        <f t="shared" si="155"/>
        <v>134</v>
      </c>
      <c r="F251" s="11">
        <f t="shared" si="155"/>
        <v>136</v>
      </c>
      <c r="G251" s="11">
        <f t="shared" si="155"/>
        <v>138</v>
      </c>
      <c r="H251" s="11">
        <f t="shared" si="155"/>
        <v>140</v>
      </c>
      <c r="I251" s="11">
        <f t="shared" si="155"/>
        <v>142</v>
      </c>
      <c r="J251" s="11">
        <f t="shared" si="155"/>
        <v>144</v>
      </c>
      <c r="K251" s="11">
        <f t="shared" si="155"/>
        <v>146</v>
      </c>
      <c r="L251" s="11">
        <f t="shared" si="155"/>
        <v>148</v>
      </c>
      <c r="M251" s="11">
        <f t="shared" si="155"/>
        <v>150</v>
      </c>
      <c r="N251" s="11">
        <f t="shared" si="155"/>
        <v>152</v>
      </c>
      <c r="O251" s="11">
        <f t="shared" si="155"/>
        <v>154</v>
      </c>
      <c r="P251" s="11">
        <f t="shared" si="155"/>
        <v>156</v>
      </c>
      <c r="Q251" s="11">
        <f t="shared" si="155"/>
        <v>158</v>
      </c>
      <c r="R251" s="11">
        <f t="shared" si="155"/>
        <v>160</v>
      </c>
      <c r="S251" s="11">
        <f t="shared" si="155"/>
        <v>162</v>
      </c>
      <c r="T251" s="11">
        <f t="shared" si="155"/>
        <v>164</v>
      </c>
      <c r="U251" s="11">
        <f t="shared" si="155"/>
        <v>166</v>
      </c>
      <c r="V251" s="11">
        <f t="shared" si="155"/>
        <v>168</v>
      </c>
      <c r="W251" s="11">
        <f t="shared" si="155"/>
        <v>170</v>
      </c>
      <c r="X251" s="11">
        <f t="shared" si="155"/>
        <v>172</v>
      </c>
      <c r="Y251" s="11">
        <f t="shared" si="155"/>
        <v>174</v>
      </c>
      <c r="Z251" s="11">
        <f t="shared" si="155"/>
        <v>176</v>
      </c>
      <c r="AA251" s="11">
        <f t="shared" si="155"/>
        <v>176</v>
      </c>
      <c r="AB251" s="11">
        <f t="shared" si="155"/>
        <v>176</v>
      </c>
      <c r="AC251" s="11">
        <f t="shared" si="155"/>
        <v>176</v>
      </c>
      <c r="AD251" s="11">
        <f t="shared" si="155"/>
        <v>176</v>
      </c>
      <c r="AE251" s="11">
        <f t="shared" si="155"/>
        <v>176</v>
      </c>
      <c r="AF251" s="11">
        <f t="shared" si="155"/>
        <v>176</v>
      </c>
      <c r="AG251" s="11">
        <f t="shared" si="155"/>
        <v>176</v>
      </c>
      <c r="AH251" s="11">
        <f t="shared" si="155"/>
        <v>176</v>
      </c>
      <c r="AI251" s="11">
        <f t="shared" si="155"/>
        <v>176</v>
      </c>
      <c r="AJ251" s="11">
        <f t="shared" si="155"/>
        <v>176</v>
      </c>
      <c r="AK251" s="11">
        <f>+AJ251+AK250</f>
        <v>176</v>
      </c>
      <c r="AL251" s="11">
        <f t="shared" si="155"/>
        <v>176</v>
      </c>
      <c r="AM251" s="11">
        <f t="shared" si="155"/>
        <v>176</v>
      </c>
      <c r="AN251" s="11">
        <f t="shared" si="155"/>
        <v>176</v>
      </c>
      <c r="AO251" s="11">
        <f t="shared" si="155"/>
        <v>176</v>
      </c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</row>
    <row r="252" spans="1:119" ht="12" customHeight="1" x14ac:dyDescent="0.2">
      <c r="A252" s="12" t="s">
        <v>4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>
        <v>2</v>
      </c>
      <c r="AB252" s="11"/>
      <c r="AC252" s="11"/>
      <c r="AD252" s="11"/>
      <c r="AE252" s="11"/>
      <c r="AF252" s="11"/>
      <c r="AG252" s="11"/>
      <c r="AH252" s="11">
        <v>0</v>
      </c>
      <c r="AI252" s="11"/>
      <c r="AJ252" s="11"/>
      <c r="AK252" s="11">
        <v>2</v>
      </c>
      <c r="AL252" s="11">
        <v>2</v>
      </c>
      <c r="AM252" s="11">
        <v>1</v>
      </c>
      <c r="AN252" s="11">
        <v>0</v>
      </c>
      <c r="AO252" s="11">
        <v>0</v>
      </c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DO252" s="4"/>
    </row>
    <row r="253" spans="1:119" ht="12" customHeight="1" thickBot="1" x14ac:dyDescent="0.25">
      <c r="A253" s="23" t="s">
        <v>8</v>
      </c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5">
        <f>+Z252</f>
        <v>0</v>
      </c>
      <c r="AA253" s="24">
        <f>+Z253+AA252</f>
        <v>2</v>
      </c>
      <c r="AB253" s="24">
        <f t="shared" ref="AB253:AO253" si="156">+AA253+AB252</f>
        <v>2</v>
      </c>
      <c r="AC253" s="24">
        <f t="shared" si="156"/>
        <v>2</v>
      </c>
      <c r="AD253" s="24">
        <f t="shared" si="156"/>
        <v>2</v>
      </c>
      <c r="AE253" s="24">
        <f t="shared" si="156"/>
        <v>2</v>
      </c>
      <c r="AF253" s="24">
        <f t="shared" si="156"/>
        <v>2</v>
      </c>
      <c r="AG253" s="24">
        <f t="shared" si="156"/>
        <v>2</v>
      </c>
      <c r="AH253" s="24">
        <f t="shared" si="156"/>
        <v>2</v>
      </c>
      <c r="AI253" s="24">
        <f t="shared" si="156"/>
        <v>2</v>
      </c>
      <c r="AJ253" s="24">
        <f t="shared" si="156"/>
        <v>2</v>
      </c>
      <c r="AK253" s="24">
        <f t="shared" si="156"/>
        <v>4</v>
      </c>
      <c r="AL253" s="24">
        <f t="shared" si="156"/>
        <v>6</v>
      </c>
      <c r="AM253" s="24">
        <f t="shared" si="156"/>
        <v>7</v>
      </c>
      <c r="AN253" s="24">
        <f t="shared" si="156"/>
        <v>7</v>
      </c>
      <c r="AO253" s="24">
        <f t="shared" si="156"/>
        <v>7</v>
      </c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DO253" s="4"/>
    </row>
    <row r="254" spans="1:119" ht="12" customHeight="1" thickTop="1" x14ac:dyDescent="0.2">
      <c r="A254" s="34" t="s">
        <v>47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1</v>
      </c>
      <c r="S254" s="11">
        <v>0</v>
      </c>
      <c r="T254" s="11">
        <v>0</v>
      </c>
      <c r="U254" s="11">
        <f>2-2</f>
        <v>0</v>
      </c>
      <c r="V254" s="11">
        <v>0</v>
      </c>
      <c r="W254" s="11">
        <v>0</v>
      </c>
      <c r="X254" s="11">
        <v>2</v>
      </c>
      <c r="Y254" s="11">
        <v>2</v>
      </c>
      <c r="Z254" s="11">
        <v>1</v>
      </c>
      <c r="AA254" s="11">
        <v>0</v>
      </c>
      <c r="AB254" s="11">
        <v>-1</v>
      </c>
      <c r="AC254" s="11">
        <v>1</v>
      </c>
      <c r="AD254" s="11">
        <v>-1</v>
      </c>
      <c r="AE254" s="11">
        <v>1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</row>
    <row r="255" spans="1:119" ht="12" customHeight="1" x14ac:dyDescent="0.2">
      <c r="A255" s="12" t="s">
        <v>6</v>
      </c>
      <c r="B255" s="11">
        <v>81</v>
      </c>
      <c r="C255" s="11">
        <f>+B255+C254</f>
        <v>81</v>
      </c>
      <c r="D255" s="11">
        <f t="shared" ref="D255:AP255" si="157">+C255+D254</f>
        <v>81</v>
      </c>
      <c r="E255" s="11">
        <f t="shared" si="157"/>
        <v>81</v>
      </c>
      <c r="F255" s="11">
        <f t="shared" si="157"/>
        <v>81</v>
      </c>
      <c r="G255" s="11">
        <f t="shared" si="157"/>
        <v>81</v>
      </c>
      <c r="H255" s="11">
        <f t="shared" si="157"/>
        <v>81</v>
      </c>
      <c r="I255" s="11">
        <f t="shared" si="157"/>
        <v>81</v>
      </c>
      <c r="J255" s="11">
        <f t="shared" si="157"/>
        <v>81</v>
      </c>
      <c r="K255" s="11">
        <f t="shared" si="157"/>
        <v>81</v>
      </c>
      <c r="L255" s="11">
        <f t="shared" si="157"/>
        <v>81</v>
      </c>
      <c r="M255" s="11">
        <f t="shared" si="157"/>
        <v>81</v>
      </c>
      <c r="N255" s="11">
        <f t="shared" si="157"/>
        <v>81</v>
      </c>
      <c r="O255" s="11">
        <f t="shared" si="157"/>
        <v>81</v>
      </c>
      <c r="P255" s="11">
        <f t="shared" si="157"/>
        <v>81</v>
      </c>
      <c r="Q255" s="11">
        <f t="shared" si="157"/>
        <v>81</v>
      </c>
      <c r="R255" s="11">
        <f t="shared" si="157"/>
        <v>82</v>
      </c>
      <c r="S255" s="11">
        <f t="shared" si="157"/>
        <v>82</v>
      </c>
      <c r="T255" s="11">
        <f t="shared" si="157"/>
        <v>82</v>
      </c>
      <c r="U255" s="11">
        <f t="shared" si="157"/>
        <v>82</v>
      </c>
      <c r="V255" s="11">
        <f t="shared" si="157"/>
        <v>82</v>
      </c>
      <c r="W255" s="11">
        <f t="shared" si="157"/>
        <v>82</v>
      </c>
      <c r="X255" s="11">
        <f t="shared" si="157"/>
        <v>84</v>
      </c>
      <c r="Y255" s="11">
        <f t="shared" si="157"/>
        <v>86</v>
      </c>
      <c r="Z255" s="11">
        <f t="shared" si="157"/>
        <v>87</v>
      </c>
      <c r="AA255" s="11">
        <f t="shared" si="157"/>
        <v>87</v>
      </c>
      <c r="AB255" s="11">
        <f t="shared" si="157"/>
        <v>86</v>
      </c>
      <c r="AC255" s="11">
        <f t="shared" si="157"/>
        <v>87</v>
      </c>
      <c r="AD255" s="11">
        <f t="shared" si="157"/>
        <v>86</v>
      </c>
      <c r="AE255" s="11">
        <f t="shared" si="157"/>
        <v>87</v>
      </c>
      <c r="AF255" s="11">
        <f t="shared" si="157"/>
        <v>87</v>
      </c>
      <c r="AG255" s="11">
        <f t="shared" si="157"/>
        <v>87</v>
      </c>
      <c r="AH255" s="11">
        <f t="shared" si="157"/>
        <v>87</v>
      </c>
      <c r="AI255" s="11">
        <f t="shared" si="157"/>
        <v>87</v>
      </c>
      <c r="AJ255" s="11">
        <f t="shared" si="157"/>
        <v>87</v>
      </c>
      <c r="AK255" s="11">
        <f t="shared" si="157"/>
        <v>87</v>
      </c>
      <c r="AL255" s="11">
        <f t="shared" si="157"/>
        <v>87</v>
      </c>
      <c r="AM255" s="11">
        <f t="shared" si="157"/>
        <v>87</v>
      </c>
      <c r="AN255" s="11">
        <f t="shared" si="157"/>
        <v>87</v>
      </c>
      <c r="AO255" s="11">
        <f t="shared" si="157"/>
        <v>87</v>
      </c>
      <c r="AP255" s="11">
        <f t="shared" si="157"/>
        <v>87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</row>
    <row r="256" spans="1:119" s="15" customFormat="1" ht="12" customHeight="1" x14ac:dyDescent="0.2">
      <c r="A256" s="13" t="s">
        <v>3</v>
      </c>
      <c r="B256" s="14">
        <v>2</v>
      </c>
      <c r="C256" s="14">
        <v>2</v>
      </c>
      <c r="D256" s="14">
        <v>2</v>
      </c>
      <c r="E256" s="14">
        <v>2</v>
      </c>
      <c r="F256" s="14">
        <v>2</v>
      </c>
      <c r="G256" s="14">
        <v>2</v>
      </c>
      <c r="H256" s="14">
        <v>2</v>
      </c>
      <c r="I256" s="14">
        <v>2</v>
      </c>
      <c r="J256" s="14">
        <v>2</v>
      </c>
      <c r="K256" s="14">
        <v>2</v>
      </c>
      <c r="L256" s="14">
        <v>2</v>
      </c>
      <c r="M256" s="14">
        <v>2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</row>
    <row r="257" spans="1:119" ht="12" customHeight="1" x14ac:dyDescent="0.2">
      <c r="A257" s="12" t="s">
        <v>7</v>
      </c>
      <c r="B257" s="11">
        <f>(12+3)+(26*2)</f>
        <v>67</v>
      </c>
      <c r="C257" s="11">
        <f>+B257+C256</f>
        <v>69</v>
      </c>
      <c r="D257" s="11">
        <f t="shared" ref="D257:AP257" si="158">+C257+D256</f>
        <v>71</v>
      </c>
      <c r="E257" s="11">
        <f t="shared" si="158"/>
        <v>73</v>
      </c>
      <c r="F257" s="11">
        <f t="shared" si="158"/>
        <v>75</v>
      </c>
      <c r="G257" s="11">
        <f t="shared" si="158"/>
        <v>77</v>
      </c>
      <c r="H257" s="11">
        <f t="shared" si="158"/>
        <v>79</v>
      </c>
      <c r="I257" s="11">
        <f t="shared" si="158"/>
        <v>81</v>
      </c>
      <c r="J257" s="11">
        <f t="shared" si="158"/>
        <v>83</v>
      </c>
      <c r="K257" s="11">
        <f t="shared" si="158"/>
        <v>85</v>
      </c>
      <c r="L257" s="11">
        <f t="shared" si="158"/>
        <v>87</v>
      </c>
      <c r="M257" s="11">
        <f t="shared" si="158"/>
        <v>89</v>
      </c>
      <c r="N257" s="11">
        <f t="shared" si="158"/>
        <v>89</v>
      </c>
      <c r="O257" s="11">
        <f t="shared" si="158"/>
        <v>89</v>
      </c>
      <c r="P257" s="11">
        <f t="shared" si="158"/>
        <v>89</v>
      </c>
      <c r="Q257" s="11">
        <f t="shared" si="158"/>
        <v>89</v>
      </c>
      <c r="R257" s="11">
        <f t="shared" si="158"/>
        <v>89</v>
      </c>
      <c r="S257" s="11">
        <f t="shared" si="158"/>
        <v>89</v>
      </c>
      <c r="T257" s="11">
        <f t="shared" si="158"/>
        <v>89</v>
      </c>
      <c r="U257" s="11">
        <f t="shared" si="158"/>
        <v>89</v>
      </c>
      <c r="V257" s="11">
        <f t="shared" si="158"/>
        <v>89</v>
      </c>
      <c r="W257" s="11">
        <f t="shared" si="158"/>
        <v>89</v>
      </c>
      <c r="X257" s="11">
        <f t="shared" si="158"/>
        <v>89</v>
      </c>
      <c r="Y257" s="11">
        <f t="shared" si="158"/>
        <v>89</v>
      </c>
      <c r="Z257" s="11">
        <f t="shared" si="158"/>
        <v>89</v>
      </c>
      <c r="AA257" s="11">
        <f t="shared" si="158"/>
        <v>89</v>
      </c>
      <c r="AB257" s="11">
        <f t="shared" si="158"/>
        <v>89</v>
      </c>
      <c r="AC257" s="11">
        <f t="shared" si="158"/>
        <v>89</v>
      </c>
      <c r="AD257" s="11">
        <f t="shared" si="158"/>
        <v>89</v>
      </c>
      <c r="AE257" s="11">
        <f t="shared" si="158"/>
        <v>89</v>
      </c>
      <c r="AF257" s="11">
        <f t="shared" si="158"/>
        <v>89</v>
      </c>
      <c r="AG257" s="11">
        <f t="shared" si="158"/>
        <v>89</v>
      </c>
      <c r="AH257" s="11">
        <f t="shared" si="158"/>
        <v>89</v>
      </c>
      <c r="AI257" s="11">
        <f t="shared" si="158"/>
        <v>89</v>
      </c>
      <c r="AJ257" s="11">
        <f t="shared" si="158"/>
        <v>89</v>
      </c>
      <c r="AK257" s="11">
        <f t="shared" si="158"/>
        <v>89</v>
      </c>
      <c r="AL257" s="11">
        <f t="shared" si="158"/>
        <v>89</v>
      </c>
      <c r="AM257" s="11">
        <f t="shared" si="158"/>
        <v>89</v>
      </c>
      <c r="AN257" s="11">
        <f t="shared" si="158"/>
        <v>89</v>
      </c>
      <c r="AO257" s="11">
        <f t="shared" si="158"/>
        <v>89</v>
      </c>
      <c r="AP257" s="11">
        <f t="shared" si="158"/>
        <v>89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</row>
    <row r="258" spans="1:119" ht="12" customHeight="1" x14ac:dyDescent="0.2">
      <c r="A258" s="12" t="s">
        <v>4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>
        <v>2</v>
      </c>
      <c r="AD258" s="11">
        <v>2</v>
      </c>
      <c r="AE258" s="11"/>
      <c r="AF258" s="11"/>
      <c r="AG258" s="11"/>
      <c r="AH258" s="11">
        <v>0</v>
      </c>
      <c r="AI258" s="11">
        <v>0</v>
      </c>
      <c r="AJ258" s="11">
        <v>0</v>
      </c>
      <c r="AK258" s="11"/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DO258" s="4"/>
    </row>
    <row r="259" spans="1:119" ht="12" customHeight="1" thickBot="1" x14ac:dyDescent="0.25">
      <c r="A259" s="23" t="s">
        <v>8</v>
      </c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5">
        <f>+Z258</f>
        <v>0</v>
      </c>
      <c r="AA259" s="24">
        <f>+Z259+AA258</f>
        <v>0</v>
      </c>
      <c r="AB259" s="24">
        <f t="shared" ref="AB259:AP259" si="159">+AA259+AB258</f>
        <v>0</v>
      </c>
      <c r="AC259" s="24">
        <f t="shared" si="159"/>
        <v>2</v>
      </c>
      <c r="AD259" s="24">
        <f t="shared" si="159"/>
        <v>4</v>
      </c>
      <c r="AE259" s="24">
        <f t="shared" si="159"/>
        <v>4</v>
      </c>
      <c r="AF259" s="24">
        <f t="shared" si="159"/>
        <v>4</v>
      </c>
      <c r="AG259" s="24">
        <f t="shared" si="159"/>
        <v>4</v>
      </c>
      <c r="AH259" s="24">
        <f t="shared" si="159"/>
        <v>4</v>
      </c>
      <c r="AI259" s="24">
        <f t="shared" si="159"/>
        <v>4</v>
      </c>
      <c r="AJ259" s="24">
        <f t="shared" si="159"/>
        <v>4</v>
      </c>
      <c r="AK259" s="24">
        <f t="shared" si="159"/>
        <v>4</v>
      </c>
      <c r="AL259" s="24">
        <f t="shared" si="159"/>
        <v>4</v>
      </c>
      <c r="AM259" s="24">
        <f t="shared" si="159"/>
        <v>4</v>
      </c>
      <c r="AN259" s="24">
        <f t="shared" si="159"/>
        <v>4</v>
      </c>
      <c r="AO259" s="24">
        <f t="shared" si="159"/>
        <v>4</v>
      </c>
      <c r="AP259" s="24">
        <f t="shared" si="159"/>
        <v>4</v>
      </c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DO259" s="4"/>
    </row>
    <row r="260" spans="1:119" ht="12" customHeight="1" thickTop="1" x14ac:dyDescent="0.2">
      <c r="A260" s="34" t="s">
        <v>48</v>
      </c>
      <c r="B260" s="11">
        <v>0</v>
      </c>
      <c r="C260" s="11">
        <v>0</v>
      </c>
      <c r="D260" s="11">
        <v>0</v>
      </c>
      <c r="E260" s="11">
        <v>1</v>
      </c>
      <c r="F260" s="11">
        <v>0</v>
      </c>
      <c r="G260" s="11">
        <v>0</v>
      </c>
      <c r="H260" s="11">
        <v>3</v>
      </c>
      <c r="I260" s="11">
        <v>1</v>
      </c>
      <c r="J260" s="11">
        <v>3</v>
      </c>
      <c r="K260" s="11">
        <v>1</v>
      </c>
      <c r="L260" s="11">
        <v>0</v>
      </c>
      <c r="M260" s="11">
        <v>0</v>
      </c>
      <c r="N260" s="11">
        <v>0</v>
      </c>
      <c r="O260" s="11">
        <v>1</v>
      </c>
      <c r="P260" s="11">
        <v>1</v>
      </c>
      <c r="Q260" s="11">
        <v>0</v>
      </c>
      <c r="R260" s="11">
        <v>1</v>
      </c>
      <c r="S260" s="11">
        <v>1</v>
      </c>
      <c r="T260" s="11">
        <v>0</v>
      </c>
      <c r="U260" s="11">
        <v>1</v>
      </c>
      <c r="V260" s="11">
        <f>2-2</f>
        <v>0</v>
      </c>
      <c r="W260" s="11">
        <v>0</v>
      </c>
      <c r="X260" s="11">
        <v>0</v>
      </c>
      <c r="Y260" s="11">
        <v>0</v>
      </c>
      <c r="Z260" s="11">
        <v>2</v>
      </c>
      <c r="AA260" s="11">
        <v>0</v>
      </c>
      <c r="AB260" s="11">
        <v>0</v>
      </c>
      <c r="AC260" s="11">
        <v>1</v>
      </c>
      <c r="AD260" s="11">
        <v>0</v>
      </c>
      <c r="AE260" s="11">
        <v>0</v>
      </c>
      <c r="AF260" s="11">
        <v>-1</v>
      </c>
      <c r="AG260" s="11">
        <v>0</v>
      </c>
      <c r="AH260" s="11">
        <v>1</v>
      </c>
      <c r="AI260" s="11">
        <v>1</v>
      </c>
      <c r="AJ260" s="11">
        <v>0</v>
      </c>
      <c r="AK260" s="11">
        <v>0</v>
      </c>
      <c r="AL260" s="11">
        <v>0</v>
      </c>
      <c r="AM260" s="11">
        <v>1</v>
      </c>
      <c r="AN260" s="11">
        <v>0</v>
      </c>
      <c r="AO260" s="11">
        <v>0</v>
      </c>
      <c r="AP260" s="11">
        <v>0</v>
      </c>
      <c r="AQ260" s="11">
        <v>1</v>
      </c>
      <c r="AR260" s="11">
        <v>2</v>
      </c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</row>
    <row r="261" spans="1:119" ht="12" customHeight="1" x14ac:dyDescent="0.2">
      <c r="A261" s="12" t="s">
        <v>6</v>
      </c>
      <c r="B261" s="11">
        <v>77</v>
      </c>
      <c r="C261" s="11">
        <f>+B261+C260</f>
        <v>77</v>
      </c>
      <c r="D261" s="11">
        <f t="shared" ref="D261:AN261" si="160">+C261+D260</f>
        <v>77</v>
      </c>
      <c r="E261" s="11">
        <f t="shared" si="160"/>
        <v>78</v>
      </c>
      <c r="F261" s="11">
        <f t="shared" si="160"/>
        <v>78</v>
      </c>
      <c r="G261" s="11">
        <f t="shared" si="160"/>
        <v>78</v>
      </c>
      <c r="H261" s="11">
        <f t="shared" si="160"/>
        <v>81</v>
      </c>
      <c r="I261" s="11">
        <f t="shared" si="160"/>
        <v>82</v>
      </c>
      <c r="J261" s="11">
        <f t="shared" si="160"/>
        <v>85</v>
      </c>
      <c r="K261" s="11">
        <f t="shared" si="160"/>
        <v>86</v>
      </c>
      <c r="L261" s="11">
        <f t="shared" si="160"/>
        <v>86</v>
      </c>
      <c r="M261" s="11">
        <f t="shared" si="160"/>
        <v>86</v>
      </c>
      <c r="N261" s="11">
        <f t="shared" si="160"/>
        <v>86</v>
      </c>
      <c r="O261" s="11">
        <f t="shared" si="160"/>
        <v>87</v>
      </c>
      <c r="P261" s="11">
        <f t="shared" si="160"/>
        <v>88</v>
      </c>
      <c r="Q261" s="11">
        <f t="shared" si="160"/>
        <v>88</v>
      </c>
      <c r="R261" s="11">
        <f t="shared" si="160"/>
        <v>89</v>
      </c>
      <c r="S261" s="11">
        <f t="shared" si="160"/>
        <v>90</v>
      </c>
      <c r="T261" s="11">
        <f t="shared" si="160"/>
        <v>90</v>
      </c>
      <c r="U261" s="11">
        <f t="shared" si="160"/>
        <v>91</v>
      </c>
      <c r="V261" s="11">
        <f t="shared" si="160"/>
        <v>91</v>
      </c>
      <c r="W261" s="11">
        <f t="shared" si="160"/>
        <v>91</v>
      </c>
      <c r="X261" s="11">
        <f t="shared" si="160"/>
        <v>91</v>
      </c>
      <c r="Y261" s="11">
        <f t="shared" si="160"/>
        <v>91</v>
      </c>
      <c r="Z261" s="11">
        <f t="shared" si="160"/>
        <v>93</v>
      </c>
      <c r="AA261" s="11">
        <f t="shared" si="160"/>
        <v>93</v>
      </c>
      <c r="AB261" s="11">
        <f t="shared" si="160"/>
        <v>93</v>
      </c>
      <c r="AC261" s="11">
        <f t="shared" si="160"/>
        <v>94</v>
      </c>
      <c r="AD261" s="11">
        <f t="shared" si="160"/>
        <v>94</v>
      </c>
      <c r="AE261" s="11">
        <f t="shared" si="160"/>
        <v>94</v>
      </c>
      <c r="AF261" s="11">
        <f t="shared" si="160"/>
        <v>93</v>
      </c>
      <c r="AG261" s="11">
        <f t="shared" si="160"/>
        <v>93</v>
      </c>
      <c r="AH261" s="11">
        <f t="shared" si="160"/>
        <v>94</v>
      </c>
      <c r="AI261" s="11">
        <f t="shared" si="160"/>
        <v>95</v>
      </c>
      <c r="AJ261" s="11">
        <f t="shared" si="160"/>
        <v>95</v>
      </c>
      <c r="AK261" s="11">
        <f t="shared" si="160"/>
        <v>95</v>
      </c>
      <c r="AL261" s="11">
        <f t="shared" si="160"/>
        <v>95</v>
      </c>
      <c r="AM261" s="11">
        <f t="shared" si="160"/>
        <v>96</v>
      </c>
      <c r="AN261" s="11">
        <f t="shared" si="160"/>
        <v>96</v>
      </c>
      <c r="AO261" s="11">
        <f>+AN261+AO260-AO264</f>
        <v>95</v>
      </c>
      <c r="AP261" s="11">
        <f>+AO261+AP260-AP264</f>
        <v>95</v>
      </c>
      <c r="AQ261" s="11">
        <f>+AP261+AQ260-AQ264</f>
        <v>95</v>
      </c>
      <c r="AR261" s="11">
        <f>+AQ261+AR260-AR264</f>
        <v>95</v>
      </c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</row>
    <row r="262" spans="1:119" s="15" customFormat="1" ht="12" customHeight="1" x14ac:dyDescent="0.2">
      <c r="A262" s="13" t="s">
        <v>3</v>
      </c>
      <c r="B262" s="14">
        <v>2</v>
      </c>
      <c r="C262" s="14">
        <v>2</v>
      </c>
      <c r="D262" s="14">
        <v>2</v>
      </c>
      <c r="E262" s="14">
        <v>2</v>
      </c>
      <c r="F262" s="14">
        <v>2</v>
      </c>
      <c r="G262" s="14">
        <v>2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</row>
    <row r="263" spans="1:119" ht="12" customHeight="1" x14ac:dyDescent="0.2">
      <c r="A263" s="12" t="s">
        <v>7</v>
      </c>
      <c r="B263" s="11">
        <v>86</v>
      </c>
      <c r="C263" s="11">
        <f>+B263+C262</f>
        <v>88</v>
      </c>
      <c r="D263" s="11">
        <f t="shared" ref="D263:AR263" si="161">+C263+D262</f>
        <v>90</v>
      </c>
      <c r="E263" s="11">
        <f t="shared" si="161"/>
        <v>92</v>
      </c>
      <c r="F263" s="11">
        <f t="shared" si="161"/>
        <v>94</v>
      </c>
      <c r="G263" s="11">
        <f t="shared" si="161"/>
        <v>96</v>
      </c>
      <c r="H263" s="11">
        <f t="shared" si="161"/>
        <v>96</v>
      </c>
      <c r="I263" s="11">
        <f t="shared" si="161"/>
        <v>96</v>
      </c>
      <c r="J263" s="11">
        <f t="shared" si="161"/>
        <v>96</v>
      </c>
      <c r="K263" s="11">
        <f t="shared" si="161"/>
        <v>96</v>
      </c>
      <c r="L263" s="11">
        <f t="shared" si="161"/>
        <v>96</v>
      </c>
      <c r="M263" s="11">
        <f t="shared" si="161"/>
        <v>96</v>
      </c>
      <c r="N263" s="11">
        <f t="shared" si="161"/>
        <v>96</v>
      </c>
      <c r="O263" s="11">
        <f t="shared" si="161"/>
        <v>96</v>
      </c>
      <c r="P263" s="11">
        <f t="shared" si="161"/>
        <v>96</v>
      </c>
      <c r="Q263" s="11">
        <f t="shared" si="161"/>
        <v>96</v>
      </c>
      <c r="R263" s="11">
        <f t="shared" si="161"/>
        <v>96</v>
      </c>
      <c r="S263" s="11">
        <f t="shared" si="161"/>
        <v>96</v>
      </c>
      <c r="T263" s="11">
        <f t="shared" si="161"/>
        <v>96</v>
      </c>
      <c r="U263" s="11">
        <f t="shared" si="161"/>
        <v>96</v>
      </c>
      <c r="V263" s="11">
        <f t="shared" si="161"/>
        <v>96</v>
      </c>
      <c r="W263" s="11">
        <f t="shared" si="161"/>
        <v>96</v>
      </c>
      <c r="X263" s="11">
        <f t="shared" si="161"/>
        <v>96</v>
      </c>
      <c r="Y263" s="11">
        <f t="shared" si="161"/>
        <v>96</v>
      </c>
      <c r="Z263" s="11">
        <f t="shared" si="161"/>
        <v>96</v>
      </c>
      <c r="AA263" s="11">
        <f t="shared" si="161"/>
        <v>96</v>
      </c>
      <c r="AB263" s="11">
        <f t="shared" si="161"/>
        <v>96</v>
      </c>
      <c r="AC263" s="11">
        <f t="shared" si="161"/>
        <v>96</v>
      </c>
      <c r="AD263" s="11">
        <f t="shared" si="161"/>
        <v>96</v>
      </c>
      <c r="AE263" s="11">
        <f t="shared" si="161"/>
        <v>96</v>
      </c>
      <c r="AF263" s="11">
        <f t="shared" si="161"/>
        <v>96</v>
      </c>
      <c r="AG263" s="11">
        <f t="shared" si="161"/>
        <v>96</v>
      </c>
      <c r="AH263" s="11">
        <f t="shared" si="161"/>
        <v>96</v>
      </c>
      <c r="AI263" s="11">
        <f t="shared" si="161"/>
        <v>96</v>
      </c>
      <c r="AJ263" s="11">
        <f t="shared" si="161"/>
        <v>96</v>
      </c>
      <c r="AK263" s="11">
        <f t="shared" si="161"/>
        <v>96</v>
      </c>
      <c r="AL263" s="11">
        <f t="shared" si="161"/>
        <v>96</v>
      </c>
      <c r="AM263" s="11">
        <f t="shared" si="161"/>
        <v>96</v>
      </c>
      <c r="AN263" s="11">
        <f>+AM263+AN262</f>
        <v>96</v>
      </c>
      <c r="AO263" s="11">
        <f t="shared" si="161"/>
        <v>96</v>
      </c>
      <c r="AP263" s="11">
        <f t="shared" si="161"/>
        <v>96</v>
      </c>
      <c r="AQ263" s="11">
        <f t="shared" si="161"/>
        <v>96</v>
      </c>
      <c r="AR263" s="11">
        <f t="shared" si="161"/>
        <v>96</v>
      </c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</row>
    <row r="264" spans="1:119" ht="12" customHeight="1" x14ac:dyDescent="0.2">
      <c r="A264" s="12" t="s">
        <v>4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>
        <v>1</v>
      </c>
      <c r="AD264" s="11"/>
      <c r="AE264" s="11"/>
      <c r="AF264" s="11">
        <v>2</v>
      </c>
      <c r="AG264" s="11">
        <v>2</v>
      </c>
      <c r="AH264" s="11">
        <v>0</v>
      </c>
      <c r="AI264" s="11">
        <v>0</v>
      </c>
      <c r="AJ264" s="11"/>
      <c r="AK264" s="11">
        <v>1</v>
      </c>
      <c r="AL264" s="11">
        <v>0</v>
      </c>
      <c r="AM264" s="11">
        <v>0</v>
      </c>
      <c r="AN264" s="11">
        <v>0</v>
      </c>
      <c r="AO264" s="11">
        <v>1</v>
      </c>
      <c r="AP264" s="11">
        <v>0</v>
      </c>
      <c r="AQ264" s="11">
        <v>1</v>
      </c>
      <c r="AR264" s="11">
        <v>2</v>
      </c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DO264" s="4"/>
    </row>
    <row r="265" spans="1:119" ht="12" customHeight="1" thickBot="1" x14ac:dyDescent="0.25">
      <c r="A265" s="23" t="s">
        <v>8</v>
      </c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5">
        <f>+Z264</f>
        <v>0</v>
      </c>
      <c r="AA265" s="24">
        <f>+Z265+AA264</f>
        <v>0</v>
      </c>
      <c r="AB265" s="24">
        <f t="shared" ref="AB265:AR265" si="162">+AA265+AB264</f>
        <v>0</v>
      </c>
      <c r="AC265" s="24">
        <f t="shared" si="162"/>
        <v>1</v>
      </c>
      <c r="AD265" s="24">
        <f t="shared" si="162"/>
        <v>1</v>
      </c>
      <c r="AE265" s="24">
        <f t="shared" si="162"/>
        <v>1</v>
      </c>
      <c r="AF265" s="24">
        <f t="shared" si="162"/>
        <v>3</v>
      </c>
      <c r="AG265" s="24">
        <f t="shared" si="162"/>
        <v>5</v>
      </c>
      <c r="AH265" s="24">
        <f t="shared" si="162"/>
        <v>5</v>
      </c>
      <c r="AI265" s="24">
        <f t="shared" si="162"/>
        <v>5</v>
      </c>
      <c r="AJ265" s="24">
        <f t="shared" si="162"/>
        <v>5</v>
      </c>
      <c r="AK265" s="24">
        <f t="shared" si="162"/>
        <v>6</v>
      </c>
      <c r="AL265" s="24">
        <f t="shared" si="162"/>
        <v>6</v>
      </c>
      <c r="AM265" s="24">
        <f t="shared" si="162"/>
        <v>6</v>
      </c>
      <c r="AN265" s="24">
        <f t="shared" si="162"/>
        <v>6</v>
      </c>
      <c r="AO265" s="24">
        <f t="shared" si="162"/>
        <v>7</v>
      </c>
      <c r="AP265" s="24">
        <f t="shared" si="162"/>
        <v>7</v>
      </c>
      <c r="AQ265" s="24">
        <f t="shared" si="162"/>
        <v>8</v>
      </c>
      <c r="AR265" s="24">
        <f t="shared" si="162"/>
        <v>10</v>
      </c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DO265" s="4"/>
    </row>
    <row r="266" spans="1:119" ht="12" customHeight="1" thickTop="1" x14ac:dyDescent="0.2">
      <c r="A266" s="34" t="s">
        <v>49</v>
      </c>
      <c r="B266" s="11">
        <v>0</v>
      </c>
      <c r="C266" s="11">
        <v>0</v>
      </c>
      <c r="D266" s="11">
        <v>5</v>
      </c>
      <c r="E266" s="11">
        <v>2</v>
      </c>
      <c r="F266" s="11">
        <v>0</v>
      </c>
      <c r="G266" s="11">
        <v>1</v>
      </c>
      <c r="H266" s="11">
        <v>0</v>
      </c>
      <c r="I266" s="11">
        <v>2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</row>
    <row r="267" spans="1:119" ht="12" customHeight="1" x14ac:dyDescent="0.2">
      <c r="A267" s="12" t="s">
        <v>6</v>
      </c>
      <c r="B267" s="11">
        <v>123</v>
      </c>
      <c r="C267" s="11">
        <f>+B267+C266</f>
        <v>123</v>
      </c>
      <c r="D267" s="11">
        <f t="shared" ref="D267:AH267" si="163">+C267+D266</f>
        <v>128</v>
      </c>
      <c r="E267" s="11">
        <f t="shared" si="163"/>
        <v>130</v>
      </c>
      <c r="F267" s="11">
        <f t="shared" si="163"/>
        <v>130</v>
      </c>
      <c r="G267" s="11">
        <f t="shared" si="163"/>
        <v>131</v>
      </c>
      <c r="H267" s="11">
        <f t="shared" si="163"/>
        <v>131</v>
      </c>
      <c r="I267" s="11">
        <f t="shared" si="163"/>
        <v>133</v>
      </c>
      <c r="J267" s="11">
        <f t="shared" si="163"/>
        <v>133</v>
      </c>
      <c r="K267" s="11">
        <f t="shared" si="163"/>
        <v>133</v>
      </c>
      <c r="L267" s="11">
        <f t="shared" si="163"/>
        <v>133</v>
      </c>
      <c r="M267" s="11">
        <f t="shared" si="163"/>
        <v>133</v>
      </c>
      <c r="N267" s="11">
        <f t="shared" si="163"/>
        <v>133</v>
      </c>
      <c r="O267" s="11">
        <f t="shared" si="163"/>
        <v>133</v>
      </c>
      <c r="P267" s="11">
        <f t="shared" si="163"/>
        <v>133</v>
      </c>
      <c r="Q267" s="11">
        <f t="shared" si="163"/>
        <v>133</v>
      </c>
      <c r="R267" s="11">
        <f t="shared" si="163"/>
        <v>133</v>
      </c>
      <c r="S267" s="11">
        <f t="shared" si="163"/>
        <v>133</v>
      </c>
      <c r="T267" s="11">
        <f t="shared" si="163"/>
        <v>133</v>
      </c>
      <c r="U267" s="11">
        <f t="shared" si="163"/>
        <v>133</v>
      </c>
      <c r="V267" s="11">
        <f t="shared" si="163"/>
        <v>133</v>
      </c>
      <c r="W267" s="11">
        <f t="shared" si="163"/>
        <v>133</v>
      </c>
      <c r="X267" s="11">
        <f t="shared" si="163"/>
        <v>133</v>
      </c>
      <c r="Y267" s="11">
        <f t="shared" si="163"/>
        <v>133</v>
      </c>
      <c r="Z267" s="11">
        <f t="shared" si="163"/>
        <v>133</v>
      </c>
      <c r="AA267" s="11">
        <f t="shared" si="163"/>
        <v>133</v>
      </c>
      <c r="AB267" s="11">
        <f t="shared" si="163"/>
        <v>133</v>
      </c>
      <c r="AC267" s="11">
        <f t="shared" si="163"/>
        <v>133</v>
      </c>
      <c r="AD267" s="11">
        <f t="shared" si="163"/>
        <v>133</v>
      </c>
      <c r="AE267" s="11">
        <f t="shared" si="163"/>
        <v>133</v>
      </c>
      <c r="AF267" s="11">
        <f t="shared" si="163"/>
        <v>133</v>
      </c>
      <c r="AG267" s="11">
        <f t="shared" si="163"/>
        <v>133</v>
      </c>
      <c r="AH267" s="11">
        <f t="shared" si="163"/>
        <v>133</v>
      </c>
      <c r="AI267" s="11">
        <f t="shared" ref="AI267:AL267" si="164">+AH267+AI266-AI270</f>
        <v>132</v>
      </c>
      <c r="AJ267" s="11">
        <f t="shared" si="164"/>
        <v>131</v>
      </c>
      <c r="AK267" s="11">
        <f t="shared" si="164"/>
        <v>131</v>
      </c>
      <c r="AL267" s="11">
        <f t="shared" si="164"/>
        <v>131</v>
      </c>
      <c r="AM267" s="11">
        <f>+AL267+AM266-AM270</f>
        <v>131</v>
      </c>
      <c r="AN267" s="11">
        <f>+AM267+AN266-AN270</f>
        <v>131</v>
      </c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</row>
    <row r="268" spans="1:119" s="15" customFormat="1" ht="12" customHeight="1" x14ac:dyDescent="0.2">
      <c r="A268" s="13" t="s">
        <v>3</v>
      </c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</row>
    <row r="269" spans="1:119" ht="12" customHeight="1" x14ac:dyDescent="0.2">
      <c r="A269" s="12" t="s">
        <v>7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>
        <f>+N268</f>
        <v>0</v>
      </c>
      <c r="O269" s="11">
        <f t="shared" ref="O269:AG269" si="165">+N269+O268</f>
        <v>0</v>
      </c>
      <c r="P269" s="11">
        <f t="shared" si="165"/>
        <v>0</v>
      </c>
      <c r="Q269" s="11">
        <f t="shared" si="165"/>
        <v>0</v>
      </c>
      <c r="R269" s="11">
        <f t="shared" si="165"/>
        <v>0</v>
      </c>
      <c r="S269" s="11">
        <f t="shared" si="165"/>
        <v>0</v>
      </c>
      <c r="T269" s="11">
        <f t="shared" si="165"/>
        <v>0</v>
      </c>
      <c r="U269" s="11">
        <f t="shared" si="165"/>
        <v>0</v>
      </c>
      <c r="V269" s="11">
        <f t="shared" si="165"/>
        <v>0</v>
      </c>
      <c r="W269" s="11">
        <f t="shared" si="165"/>
        <v>0</v>
      </c>
      <c r="X269" s="11">
        <f t="shared" si="165"/>
        <v>0</v>
      </c>
      <c r="Y269" s="11">
        <f t="shared" si="165"/>
        <v>0</v>
      </c>
      <c r="Z269" s="11">
        <f t="shared" si="165"/>
        <v>0</v>
      </c>
      <c r="AA269" s="11">
        <f t="shared" si="165"/>
        <v>0</v>
      </c>
      <c r="AB269" s="11">
        <f t="shared" si="165"/>
        <v>0</v>
      </c>
      <c r="AC269" s="11">
        <f t="shared" si="165"/>
        <v>0</v>
      </c>
      <c r="AD269" s="11">
        <f t="shared" si="165"/>
        <v>0</v>
      </c>
      <c r="AE269" s="11">
        <f t="shared" si="165"/>
        <v>0</v>
      </c>
      <c r="AF269" s="11">
        <f t="shared" si="165"/>
        <v>0</v>
      </c>
      <c r="AG269" s="11">
        <f t="shared" si="165"/>
        <v>0</v>
      </c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</row>
    <row r="270" spans="1:119" ht="12" customHeight="1" x14ac:dyDescent="0.2">
      <c r="A270" s="12" t="s">
        <v>4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>
        <v>0</v>
      </c>
      <c r="AI270" s="11">
        <v>1</v>
      </c>
      <c r="AJ270" s="11">
        <v>1</v>
      </c>
      <c r="AK270" s="11"/>
      <c r="AL270" s="11">
        <v>0</v>
      </c>
      <c r="AM270" s="11">
        <v>0</v>
      </c>
      <c r="AN270" s="11">
        <v>0</v>
      </c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DO270" s="4"/>
    </row>
    <row r="271" spans="1:119" ht="12" customHeight="1" thickBot="1" x14ac:dyDescent="0.25">
      <c r="A271" s="23" t="s">
        <v>8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5">
        <f>+Z270</f>
        <v>0</v>
      </c>
      <c r="AA271" s="24">
        <f>+Z271+AA270</f>
        <v>0</v>
      </c>
      <c r="AB271" s="24">
        <f t="shared" ref="AB271:AM271" si="166">+AA271+AB270</f>
        <v>0</v>
      </c>
      <c r="AC271" s="24">
        <f t="shared" si="166"/>
        <v>0</v>
      </c>
      <c r="AD271" s="24">
        <f t="shared" si="166"/>
        <v>0</v>
      </c>
      <c r="AE271" s="24">
        <f t="shared" si="166"/>
        <v>0</v>
      </c>
      <c r="AF271" s="24">
        <f t="shared" si="166"/>
        <v>0</v>
      </c>
      <c r="AG271" s="24">
        <f t="shared" si="166"/>
        <v>0</v>
      </c>
      <c r="AH271" s="24">
        <f t="shared" si="166"/>
        <v>0</v>
      </c>
      <c r="AI271" s="24">
        <f t="shared" si="166"/>
        <v>1</v>
      </c>
      <c r="AJ271" s="24">
        <f t="shared" si="166"/>
        <v>2</v>
      </c>
      <c r="AK271" s="24">
        <f t="shared" si="166"/>
        <v>2</v>
      </c>
      <c r="AL271" s="24">
        <f t="shared" si="166"/>
        <v>2</v>
      </c>
      <c r="AM271" s="24">
        <f t="shared" si="166"/>
        <v>2</v>
      </c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DO271" s="4"/>
    </row>
    <row r="272" spans="1:119" ht="15.75" thickTop="1" x14ac:dyDescent="0.2"/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Q285"/>
  <sheetViews>
    <sheetView zoomScale="85" zoomScaleNormal="85" workbookViewId="0">
      <pane xSplit="2" ySplit="7" topLeftCell="CC95" activePane="bottomRight" state="frozen"/>
      <selection pane="topRight" activeCell="C1" sqref="C1"/>
      <selection pane="bottomLeft" activeCell="A8" sqref="A8"/>
      <selection pane="bottomRight" activeCell="O111" sqref="O111:DE120"/>
    </sheetView>
  </sheetViews>
  <sheetFormatPr baseColWidth="10" defaultColWidth="11" defaultRowHeight="15" x14ac:dyDescent="0.2"/>
  <cols>
    <col min="1" max="1" width="17.125" style="4" bestFit="1" customWidth="1"/>
    <col min="2" max="2" width="24.125" style="4" customWidth="1"/>
    <col min="3" max="5" width="9" style="4" customWidth="1"/>
    <col min="6" max="6" width="12.125" style="6" customWidth="1"/>
    <col min="7" max="7" width="10.875" style="4" customWidth="1"/>
    <col min="8" max="8" width="9" style="4" customWidth="1"/>
    <col min="9" max="9" width="8.875" style="4" customWidth="1"/>
    <col min="10" max="10" width="7.25" style="4" customWidth="1"/>
    <col min="11" max="11" width="6.875" style="4" customWidth="1"/>
    <col min="12" max="12" width="7.5" style="4" customWidth="1"/>
    <col min="13" max="13" width="7" style="4" customWidth="1"/>
    <col min="14" max="14" width="7.75" style="4" customWidth="1"/>
    <col min="15" max="15" width="6.875" style="4" customWidth="1"/>
    <col min="16" max="16" width="6.25" style="4" customWidth="1"/>
    <col min="17" max="17" width="7.25" style="4" customWidth="1"/>
    <col min="18" max="18" width="7.125" style="4" customWidth="1"/>
    <col min="19" max="19" width="6.875" style="4" customWidth="1"/>
    <col min="20" max="20" width="7.375" style="4" customWidth="1"/>
    <col min="21" max="21" width="6.625" style="4" customWidth="1"/>
    <col min="22" max="22" width="7.25" style="4" customWidth="1"/>
    <col min="23" max="23" width="6.875" style="4" customWidth="1"/>
    <col min="24" max="24" width="7.5" style="4" customWidth="1"/>
    <col min="25" max="25" width="7" style="4" customWidth="1"/>
    <col min="26" max="26" width="7.75" style="4" customWidth="1"/>
    <col min="27" max="27" width="6.875" style="4" customWidth="1"/>
    <col min="28" max="28" width="6.25" style="4" customWidth="1"/>
    <col min="29" max="37" width="7.25" style="4" customWidth="1"/>
    <col min="38" max="38" width="7.625" style="4" bestFit="1" customWidth="1"/>
    <col min="39" max="49" width="7.25" style="4" customWidth="1"/>
    <col min="50" max="50" width="7.625" style="4" bestFit="1" customWidth="1"/>
    <col min="51" max="57" width="7.25" style="4" customWidth="1"/>
    <col min="58" max="58" width="7.125" style="4" bestFit="1" customWidth="1"/>
    <col min="59" max="61" width="7.125" style="4" customWidth="1"/>
    <col min="62" max="117" width="7.75" style="4" customWidth="1"/>
    <col min="118" max="119" width="7.25" style="4" customWidth="1"/>
    <col min="120" max="121" width="11" style="5" customWidth="1"/>
    <col min="122" max="147" width="11" style="5"/>
    <col min="148" max="16384" width="11" style="4"/>
  </cols>
  <sheetData>
    <row r="1" spans="1:147" ht="44.25" customHeight="1" x14ac:dyDescent="0.2">
      <c r="A1" s="218"/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</row>
    <row r="2" spans="1:147" ht="6.75" customHeight="1" x14ac:dyDescent="0.2"/>
    <row r="3" spans="1:147" s="7" customFormat="1" ht="15.75" x14ac:dyDescent="0.25">
      <c r="A3" s="7" t="s">
        <v>55</v>
      </c>
      <c r="F3" s="8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</row>
    <row r="4" spans="1:147" s="7" customFormat="1" ht="15.75" x14ac:dyDescent="0.25">
      <c r="A4" s="219">
        <v>45534</v>
      </c>
      <c r="B4" s="219"/>
      <c r="C4" s="9"/>
      <c r="D4" s="9"/>
      <c r="E4" s="9"/>
      <c r="F4" s="10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</row>
    <row r="5" spans="1:147" s="7" customFormat="1" ht="6" customHeight="1" x14ac:dyDescent="0.25">
      <c r="A5" s="9"/>
      <c r="B5" s="9"/>
      <c r="C5" s="9"/>
      <c r="D5" s="9"/>
      <c r="E5" s="9"/>
      <c r="F5" s="10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</row>
    <row r="6" spans="1:147" s="7" customFormat="1" ht="18" customHeight="1" x14ac:dyDescent="0.25">
      <c r="A6" s="30"/>
      <c r="B6" s="31"/>
      <c r="C6" s="220" t="s">
        <v>56</v>
      </c>
      <c r="D6" s="220" t="s">
        <v>57</v>
      </c>
      <c r="E6" s="220" t="s">
        <v>111</v>
      </c>
      <c r="F6" s="220" t="s">
        <v>112</v>
      </c>
      <c r="G6" s="220" t="s">
        <v>58</v>
      </c>
      <c r="H6" s="220" t="s">
        <v>59</v>
      </c>
      <c r="I6" s="220" t="s">
        <v>113</v>
      </c>
      <c r="J6" s="221" t="s">
        <v>2</v>
      </c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  <c r="AM6" s="221"/>
      <c r="AN6" s="221"/>
      <c r="AO6" s="221"/>
      <c r="AP6" s="221"/>
      <c r="AQ6" s="221"/>
      <c r="AR6" s="221"/>
      <c r="AS6" s="221"/>
      <c r="AT6" s="221"/>
      <c r="AU6" s="221"/>
      <c r="AV6" s="221"/>
      <c r="AW6" s="221"/>
      <c r="AX6" s="221"/>
      <c r="AY6" s="221"/>
      <c r="AZ6" s="221"/>
      <c r="BA6" s="221"/>
      <c r="BB6" s="221"/>
      <c r="BC6" s="221"/>
      <c r="BD6" s="221"/>
      <c r="BE6" s="221"/>
      <c r="BF6" s="221"/>
      <c r="BG6" s="221"/>
      <c r="BH6" s="221"/>
      <c r="BI6" s="221"/>
      <c r="BJ6" s="221"/>
      <c r="BK6" s="221"/>
      <c r="BL6" s="221"/>
      <c r="BM6" s="221"/>
      <c r="BN6" s="221"/>
      <c r="BO6" s="221"/>
      <c r="BP6" s="221"/>
      <c r="BQ6" s="221"/>
      <c r="BR6" s="221"/>
      <c r="BS6" s="221"/>
      <c r="BT6" s="221"/>
      <c r="BU6" s="221"/>
      <c r="BV6" s="221"/>
      <c r="BW6" s="221"/>
      <c r="BX6" s="221"/>
      <c r="BY6" s="221"/>
      <c r="BZ6" s="221"/>
      <c r="CA6" s="221"/>
      <c r="CB6" s="221"/>
      <c r="CC6" s="221"/>
      <c r="CD6" s="221"/>
      <c r="CE6" s="221"/>
      <c r="CF6" s="221"/>
      <c r="CG6" s="221"/>
      <c r="CH6" s="221"/>
      <c r="CI6" s="221"/>
      <c r="CJ6" s="221"/>
      <c r="CK6" s="221"/>
      <c r="CL6" s="221"/>
      <c r="CM6" s="221"/>
      <c r="CN6" s="221"/>
      <c r="CO6" s="221"/>
      <c r="CP6" s="221"/>
      <c r="CQ6" s="221"/>
      <c r="CR6" s="221"/>
      <c r="CS6" s="221"/>
      <c r="CT6" s="221"/>
      <c r="CU6" s="221"/>
      <c r="CV6" s="221"/>
      <c r="CW6" s="221"/>
      <c r="CX6" s="221"/>
      <c r="CY6" s="221"/>
      <c r="CZ6" s="221"/>
      <c r="DA6" s="221"/>
      <c r="DB6" s="221"/>
      <c r="DC6" s="221"/>
      <c r="DD6" s="221"/>
      <c r="DE6" s="221"/>
      <c r="DF6" s="221"/>
      <c r="DG6" s="221"/>
      <c r="DH6" s="221"/>
      <c r="DI6" s="221"/>
      <c r="DJ6" s="221"/>
      <c r="DK6" s="221"/>
      <c r="DL6" s="221"/>
      <c r="DM6" s="221"/>
      <c r="DN6" s="221"/>
      <c r="DO6" s="221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</row>
    <row r="7" spans="1:147" s="7" customFormat="1" ht="48" customHeight="1" x14ac:dyDescent="0.25">
      <c r="A7" s="31"/>
      <c r="B7" s="31" t="s">
        <v>1</v>
      </c>
      <c r="C7" s="220"/>
      <c r="D7" s="220"/>
      <c r="E7" s="220"/>
      <c r="F7" s="220"/>
      <c r="G7" s="220"/>
      <c r="H7" s="220"/>
      <c r="I7" s="220"/>
      <c r="J7" s="32">
        <v>43101</v>
      </c>
      <c r="K7" s="32">
        <v>43132</v>
      </c>
      <c r="L7" s="32">
        <v>43160</v>
      </c>
      <c r="M7" s="32">
        <v>43191</v>
      </c>
      <c r="N7" s="32">
        <v>43221</v>
      </c>
      <c r="O7" s="32">
        <v>43252</v>
      </c>
      <c r="P7" s="32">
        <v>43282</v>
      </c>
      <c r="Q7" s="32">
        <v>43313</v>
      </c>
      <c r="R7" s="32">
        <v>43344</v>
      </c>
      <c r="S7" s="32">
        <v>43374</v>
      </c>
      <c r="T7" s="32">
        <v>43405</v>
      </c>
      <c r="U7" s="32">
        <v>43435</v>
      </c>
      <c r="V7" s="32">
        <v>43466</v>
      </c>
      <c r="W7" s="32">
        <v>43497</v>
      </c>
      <c r="X7" s="32">
        <v>43525</v>
      </c>
      <c r="Y7" s="32">
        <v>43556</v>
      </c>
      <c r="Z7" s="32">
        <v>43586</v>
      </c>
      <c r="AA7" s="32">
        <v>43617</v>
      </c>
      <c r="AB7" s="32">
        <v>43647</v>
      </c>
      <c r="AC7" s="32">
        <v>43678</v>
      </c>
      <c r="AD7" s="32">
        <v>43709</v>
      </c>
      <c r="AE7" s="32">
        <v>43739</v>
      </c>
      <c r="AF7" s="32">
        <v>43770</v>
      </c>
      <c r="AG7" s="32">
        <v>43800</v>
      </c>
      <c r="AH7" s="32">
        <v>43831</v>
      </c>
      <c r="AI7" s="32">
        <v>43862</v>
      </c>
      <c r="AJ7" s="32">
        <v>43891</v>
      </c>
      <c r="AK7" s="32">
        <v>43922</v>
      </c>
      <c r="AL7" s="32">
        <v>43952</v>
      </c>
      <c r="AM7" s="32">
        <v>43983</v>
      </c>
      <c r="AN7" s="32">
        <v>44013</v>
      </c>
      <c r="AO7" s="32">
        <v>44044</v>
      </c>
      <c r="AP7" s="32">
        <v>44075</v>
      </c>
      <c r="AQ7" s="32">
        <v>44105</v>
      </c>
      <c r="AR7" s="32">
        <v>44136</v>
      </c>
      <c r="AS7" s="32">
        <v>44166</v>
      </c>
      <c r="AT7" s="32">
        <v>44197</v>
      </c>
      <c r="AU7" s="32">
        <v>44228</v>
      </c>
      <c r="AV7" s="32">
        <v>44256</v>
      </c>
      <c r="AW7" s="32">
        <v>44287</v>
      </c>
      <c r="AX7" s="32">
        <v>44317</v>
      </c>
      <c r="AY7" s="32">
        <v>44348</v>
      </c>
      <c r="AZ7" s="32">
        <v>44378</v>
      </c>
      <c r="BA7" s="32">
        <v>44409</v>
      </c>
      <c r="BB7" s="32">
        <v>44440</v>
      </c>
      <c r="BC7" s="32">
        <v>44470</v>
      </c>
      <c r="BD7" s="32">
        <v>44501</v>
      </c>
      <c r="BE7" s="32">
        <v>44531</v>
      </c>
      <c r="BF7" s="32">
        <v>44562</v>
      </c>
      <c r="BG7" s="32">
        <v>44593</v>
      </c>
      <c r="BH7" s="32">
        <v>44621</v>
      </c>
      <c r="BI7" s="32">
        <v>44652</v>
      </c>
      <c r="BJ7" s="32">
        <v>44682</v>
      </c>
      <c r="BK7" s="32">
        <v>44713</v>
      </c>
      <c r="BL7" s="32">
        <v>44743</v>
      </c>
      <c r="BM7" s="32">
        <v>44774</v>
      </c>
      <c r="BN7" s="32">
        <v>44805</v>
      </c>
      <c r="BO7" s="32">
        <v>44835</v>
      </c>
      <c r="BP7" s="32">
        <v>44866</v>
      </c>
      <c r="BQ7" s="32">
        <v>44896</v>
      </c>
      <c r="BR7" s="32">
        <v>44927</v>
      </c>
      <c r="BS7" s="32">
        <v>44958</v>
      </c>
      <c r="BT7" s="32">
        <v>44986</v>
      </c>
      <c r="BU7" s="32">
        <v>45017</v>
      </c>
      <c r="BV7" s="32">
        <v>45047</v>
      </c>
      <c r="BW7" s="32">
        <v>45078</v>
      </c>
      <c r="BX7" s="32">
        <v>45108</v>
      </c>
      <c r="BY7" s="32">
        <v>45139</v>
      </c>
      <c r="BZ7" s="32">
        <v>45170</v>
      </c>
      <c r="CA7" s="32">
        <v>45200</v>
      </c>
      <c r="CB7" s="32">
        <v>45231</v>
      </c>
      <c r="CC7" s="32">
        <v>45261</v>
      </c>
      <c r="CD7" s="32">
        <v>45292</v>
      </c>
      <c r="CE7" s="32">
        <v>45323</v>
      </c>
      <c r="CF7" s="32">
        <v>45352</v>
      </c>
      <c r="CG7" s="32">
        <v>45383</v>
      </c>
      <c r="CH7" s="32">
        <v>45413</v>
      </c>
      <c r="CI7" s="32">
        <v>45444</v>
      </c>
      <c r="CJ7" s="32">
        <v>45474</v>
      </c>
      <c r="CK7" s="32">
        <v>45505</v>
      </c>
      <c r="CL7" s="32">
        <v>45536</v>
      </c>
      <c r="CM7" s="32">
        <v>45566</v>
      </c>
      <c r="CN7" s="32">
        <v>45597</v>
      </c>
      <c r="CO7" s="32">
        <v>45627</v>
      </c>
      <c r="CP7" s="32">
        <v>45658</v>
      </c>
      <c r="CQ7" s="32">
        <v>45689</v>
      </c>
      <c r="CR7" s="32">
        <v>45717</v>
      </c>
      <c r="CS7" s="32">
        <v>45748</v>
      </c>
      <c r="CT7" s="32">
        <v>45778</v>
      </c>
      <c r="CU7" s="32">
        <v>45809</v>
      </c>
      <c r="CV7" s="32">
        <v>45839</v>
      </c>
      <c r="CW7" s="32">
        <v>45870</v>
      </c>
      <c r="CX7" s="32">
        <v>45901</v>
      </c>
      <c r="CY7" s="32">
        <v>45931</v>
      </c>
      <c r="CZ7" s="32">
        <v>45962</v>
      </c>
      <c r="DA7" s="32">
        <v>45992</v>
      </c>
      <c r="DB7" s="32">
        <v>46023</v>
      </c>
      <c r="DC7" s="32">
        <v>46054</v>
      </c>
      <c r="DD7" s="32">
        <v>46082</v>
      </c>
      <c r="DE7" s="32">
        <v>46113</v>
      </c>
      <c r="DF7" s="32">
        <v>46143</v>
      </c>
      <c r="DG7" s="32">
        <v>46174</v>
      </c>
      <c r="DH7" s="32">
        <v>46204</v>
      </c>
      <c r="DI7" s="32">
        <v>46235</v>
      </c>
      <c r="DJ7" s="32">
        <v>46266</v>
      </c>
      <c r="DK7" s="32">
        <v>46296</v>
      </c>
      <c r="DL7" s="32">
        <v>46327</v>
      </c>
      <c r="DM7" s="32">
        <v>46357</v>
      </c>
      <c r="DN7" s="33" t="s">
        <v>114</v>
      </c>
      <c r="DO7" s="33" t="s">
        <v>115</v>
      </c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</row>
    <row r="8" spans="1:147" ht="12" customHeight="1" x14ac:dyDescent="0.2">
      <c r="A8" s="207">
        <v>1</v>
      </c>
      <c r="B8" s="34" t="s">
        <v>108</v>
      </c>
      <c r="C8" s="12" t="s">
        <v>74</v>
      </c>
      <c r="D8" s="209" t="s">
        <v>73</v>
      </c>
      <c r="E8" s="209">
        <v>89</v>
      </c>
      <c r="F8" s="210">
        <v>43313</v>
      </c>
      <c r="G8" s="11">
        <v>492</v>
      </c>
      <c r="H8" s="11">
        <v>492</v>
      </c>
      <c r="I8" s="11">
        <f>+DN9</f>
        <v>492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72</v>
      </c>
      <c r="R8" s="11">
        <v>36</v>
      </c>
      <c r="S8" s="11">
        <v>38</v>
      </c>
      <c r="T8" s="11">
        <v>21</v>
      </c>
      <c r="U8" s="11">
        <v>10</v>
      </c>
      <c r="V8" s="11">
        <v>16</v>
      </c>
      <c r="W8" s="11">
        <v>16</v>
      </c>
      <c r="X8" s="11">
        <v>14</v>
      </c>
      <c r="Y8" s="11">
        <f>17-1</f>
        <v>16</v>
      </c>
      <c r="Z8" s="11">
        <v>17</v>
      </c>
      <c r="AA8" s="11">
        <v>18</v>
      </c>
      <c r="AB8" s="11">
        <v>18</v>
      </c>
      <c r="AC8" s="11">
        <v>23</v>
      </c>
      <c r="AD8" s="11">
        <f>29-1</f>
        <v>28</v>
      </c>
      <c r="AE8" s="11">
        <v>26</v>
      </c>
      <c r="AF8" s="11">
        <v>13</v>
      </c>
      <c r="AG8" s="11">
        <v>8</v>
      </c>
      <c r="AH8" s="11">
        <v>24</v>
      </c>
      <c r="AI8" s="11">
        <v>17</v>
      </c>
      <c r="AJ8" s="26">
        <v>18</v>
      </c>
      <c r="AK8" s="26">
        <v>11</v>
      </c>
      <c r="AL8" s="26">
        <v>29</v>
      </c>
      <c r="AM8" s="26">
        <v>30</v>
      </c>
      <c r="AN8" s="26">
        <v>17</v>
      </c>
      <c r="AO8" s="26">
        <v>1</v>
      </c>
      <c r="AP8" s="11">
        <v>8</v>
      </c>
      <c r="AQ8" s="11">
        <v>9</v>
      </c>
      <c r="AR8" s="11">
        <v>7</v>
      </c>
      <c r="AS8" s="11">
        <v>1</v>
      </c>
      <c r="AT8" s="11">
        <v>1</v>
      </c>
      <c r="AU8" s="11">
        <v>3</v>
      </c>
      <c r="AV8" s="11">
        <v>2</v>
      </c>
      <c r="AW8" s="11">
        <v>15</v>
      </c>
      <c r="AX8" s="11">
        <v>3</v>
      </c>
      <c r="AY8" s="11">
        <v>2</v>
      </c>
      <c r="AZ8" s="11">
        <v>3</v>
      </c>
      <c r="BA8" s="11">
        <v>3</v>
      </c>
      <c r="BB8" s="11">
        <v>6</v>
      </c>
      <c r="BC8" s="11">
        <v>0</v>
      </c>
      <c r="BD8" s="57">
        <v>3</v>
      </c>
      <c r="BE8" s="57">
        <v>3</v>
      </c>
      <c r="BF8" s="57">
        <v>2</v>
      </c>
      <c r="BG8" s="57">
        <v>1</v>
      </c>
      <c r="BH8" s="57">
        <v>1</v>
      </c>
      <c r="BI8" s="57">
        <v>0</v>
      </c>
      <c r="BJ8" s="57">
        <v>3</v>
      </c>
      <c r="BK8" s="57">
        <v>1</v>
      </c>
      <c r="BL8" s="57">
        <v>0</v>
      </c>
      <c r="BM8" s="57">
        <v>1</v>
      </c>
      <c r="BN8" s="57">
        <v>0</v>
      </c>
      <c r="BO8" s="57">
        <v>0</v>
      </c>
      <c r="BP8" s="57">
        <v>0</v>
      </c>
      <c r="BQ8" s="57">
        <v>1</v>
      </c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>
        <f>SUM(J8:DM8)</f>
        <v>616</v>
      </c>
      <c r="DO8" s="11">
        <f>H8-I8</f>
        <v>0</v>
      </c>
      <c r="DP8" s="61"/>
      <c r="DQ8" s="61"/>
    </row>
    <row r="9" spans="1:147" ht="12" customHeight="1" x14ac:dyDescent="0.2">
      <c r="A9" s="207"/>
      <c r="B9" s="12" t="s">
        <v>6</v>
      </c>
      <c r="C9" s="12"/>
      <c r="D9" s="209"/>
      <c r="E9" s="209"/>
      <c r="F9" s="210"/>
      <c r="G9" s="11"/>
      <c r="H9" s="11"/>
      <c r="I9" s="11"/>
      <c r="J9" s="11"/>
      <c r="K9" s="11"/>
      <c r="L9" s="11"/>
      <c r="M9" s="11"/>
      <c r="N9" s="11"/>
      <c r="O9" s="11"/>
      <c r="P9" s="11"/>
      <c r="Q9" s="11">
        <f t="shared" ref="Q9" si="0">+P9+Q8-Q12</f>
        <v>72</v>
      </c>
      <c r="R9" s="11">
        <f t="shared" ref="R9" si="1">+Q9+R8-R12</f>
        <v>108</v>
      </c>
      <c r="S9" s="11">
        <f t="shared" ref="S9" si="2">+R9+S8-S12</f>
        <v>146</v>
      </c>
      <c r="T9" s="11">
        <f t="shared" ref="T9" si="3">+S9+T8-T12</f>
        <v>163</v>
      </c>
      <c r="U9" s="11">
        <f t="shared" ref="U9" si="4">+T9+U8-U12</f>
        <v>173</v>
      </c>
      <c r="V9" s="11">
        <f t="shared" ref="V9" si="5">+U9+V8-V12</f>
        <v>189</v>
      </c>
      <c r="W9" s="11">
        <f t="shared" ref="W9" si="6">+V9+W8-W12</f>
        <v>205</v>
      </c>
      <c r="X9" s="11">
        <f t="shared" ref="X9" si="7">+W9+X8-X12</f>
        <v>219</v>
      </c>
      <c r="Y9" s="11">
        <f t="shared" ref="Y9" si="8">+X9+Y8-Y12</f>
        <v>234</v>
      </c>
      <c r="Z9" s="11">
        <f t="shared" ref="Z9" si="9">+Y9+Z8-Z12</f>
        <v>251</v>
      </c>
      <c r="AA9" s="11">
        <f>+Z9+AA8-AA12</f>
        <v>264</v>
      </c>
      <c r="AB9" s="11">
        <f t="shared" ref="AB9" si="10">+AA9+AB8-AB12</f>
        <v>282</v>
      </c>
      <c r="AC9" s="11">
        <f t="shared" ref="AC9" si="11">+AB9+AC8-AC12</f>
        <v>302</v>
      </c>
      <c r="AD9" s="11">
        <f t="shared" ref="AD9" si="12">+AC9+AD8-AD12</f>
        <v>330</v>
      </c>
      <c r="AE9" s="11">
        <f t="shared" ref="AE9" si="13">+AD9+AE8-AE12</f>
        <v>354</v>
      </c>
      <c r="AF9" s="11">
        <f t="shared" ref="AF9" si="14">+AE9+AF8-AF12</f>
        <v>366</v>
      </c>
      <c r="AG9" s="11">
        <f t="shared" ref="AG9" si="15">+AF9+AG8-AG12</f>
        <v>368</v>
      </c>
      <c r="AH9" s="11">
        <f t="shared" ref="AH9" si="16">+AG9+AH8-AH12</f>
        <v>390</v>
      </c>
      <c r="AI9" s="11">
        <f t="shared" ref="AI9" si="17">+AH9+AI8-AI12</f>
        <v>405</v>
      </c>
      <c r="AJ9" s="26">
        <f t="shared" ref="AJ9" si="18">+AI9+AJ8-AJ12</f>
        <v>419</v>
      </c>
      <c r="AK9" s="26">
        <f t="shared" ref="AK9" si="19">+AJ9+AK8-AK12</f>
        <v>430</v>
      </c>
      <c r="AL9" s="26">
        <f t="shared" ref="AL9" si="20">+AK9+AL8-AL12</f>
        <v>456</v>
      </c>
      <c r="AM9" s="26">
        <f>+AL9+AM8-AM12</f>
        <v>477</v>
      </c>
      <c r="AN9" s="26">
        <f t="shared" ref="AN9" si="21">+AM9+AN8-AN12</f>
        <v>489</v>
      </c>
      <c r="AO9" s="26">
        <f t="shared" ref="AO9" si="22">+AN9+AO8-AO12</f>
        <v>488</v>
      </c>
      <c r="AP9" s="11">
        <f t="shared" ref="AP9" si="23">+AO9+AP8-AP12</f>
        <v>485</v>
      </c>
      <c r="AQ9" s="11">
        <f t="shared" ref="AQ9" si="24">+AP9+AQ8-AQ12</f>
        <v>483</v>
      </c>
      <c r="AR9" s="11">
        <f t="shared" ref="AR9" si="25">+AQ9+AR8-AR12</f>
        <v>485</v>
      </c>
      <c r="AS9" s="11">
        <f t="shared" ref="AS9" si="26">+AR9+AS8-AS12</f>
        <v>481</v>
      </c>
      <c r="AT9" s="11">
        <f t="shared" ref="AT9" si="27">+AS9+AT8-AT12</f>
        <v>478</v>
      </c>
      <c r="AU9" s="11">
        <f t="shared" ref="AU9" si="28">+AT9+AU8-AU12</f>
        <v>480</v>
      </c>
      <c r="AV9" s="11">
        <f t="shared" ref="AV9" si="29">+AU9+AV8-AV12</f>
        <v>477</v>
      </c>
      <c r="AW9" s="11">
        <f t="shared" ref="AW9" si="30">+AV9+AW8-AW12</f>
        <v>486</v>
      </c>
      <c r="AX9" s="11">
        <f t="shared" ref="AX9" si="31">+AW9+AX8-AX12</f>
        <v>488</v>
      </c>
      <c r="AY9" s="11">
        <f t="shared" ref="AY9" si="32">+AX9+AY8-AY12</f>
        <v>486</v>
      </c>
      <c r="AZ9" s="11">
        <f t="shared" ref="AZ9:BC9" si="33">+AY9+AZ8-AZ12</f>
        <v>486</v>
      </c>
      <c r="BA9" s="11">
        <f t="shared" si="33"/>
        <v>486</v>
      </c>
      <c r="BB9" s="11">
        <f t="shared" si="33"/>
        <v>490</v>
      </c>
      <c r="BC9" s="11">
        <f t="shared" si="33"/>
        <v>487</v>
      </c>
      <c r="BD9" s="11">
        <f t="shared" ref="BD9" si="34">+BC9+BD8-BD12</f>
        <v>488</v>
      </c>
      <c r="BE9" s="11">
        <f t="shared" ref="BE9:BQ9" si="35">+BD9+BE8-BE12</f>
        <v>490</v>
      </c>
      <c r="BF9" s="11">
        <f t="shared" si="35"/>
        <v>490</v>
      </c>
      <c r="BG9" s="11">
        <f t="shared" si="35"/>
        <v>491</v>
      </c>
      <c r="BH9" s="11">
        <f t="shared" si="35"/>
        <v>490</v>
      </c>
      <c r="BI9" s="11">
        <f t="shared" si="35"/>
        <v>488</v>
      </c>
      <c r="BJ9" s="11">
        <f t="shared" si="35"/>
        <v>490</v>
      </c>
      <c r="BK9" s="11">
        <f t="shared" si="35"/>
        <v>491</v>
      </c>
      <c r="BL9" s="11">
        <f t="shared" si="35"/>
        <v>490</v>
      </c>
      <c r="BM9" s="11">
        <f t="shared" si="35"/>
        <v>491</v>
      </c>
      <c r="BN9" s="11">
        <f t="shared" si="35"/>
        <v>491</v>
      </c>
      <c r="BO9" s="11">
        <f t="shared" si="35"/>
        <v>491</v>
      </c>
      <c r="BP9" s="11">
        <f t="shared" si="35"/>
        <v>491</v>
      </c>
      <c r="BQ9" s="11">
        <f t="shared" si="35"/>
        <v>492</v>
      </c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>
        <f>+DN8-DN12</f>
        <v>492</v>
      </c>
      <c r="DO9" s="11"/>
    </row>
    <row r="10" spans="1:147" s="15" customFormat="1" ht="12" customHeight="1" x14ac:dyDescent="0.2">
      <c r="A10" s="207"/>
      <c r="B10" s="13" t="s">
        <v>3</v>
      </c>
      <c r="C10" s="13"/>
      <c r="D10" s="209"/>
      <c r="E10" s="209"/>
      <c r="F10" s="210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>
        <v>20</v>
      </c>
      <c r="R10" s="14">
        <v>20</v>
      </c>
      <c r="S10" s="14">
        <v>20</v>
      </c>
      <c r="T10" s="14">
        <v>20</v>
      </c>
      <c r="U10" s="14">
        <v>20</v>
      </c>
      <c r="V10" s="14">
        <v>18</v>
      </c>
      <c r="W10" s="14">
        <v>18</v>
      </c>
      <c r="X10" s="14">
        <v>18</v>
      </c>
      <c r="Y10" s="14">
        <v>18</v>
      </c>
      <c r="Z10" s="14">
        <v>18</v>
      </c>
      <c r="AA10" s="14">
        <v>18</v>
      </c>
      <c r="AB10" s="14">
        <v>18</v>
      </c>
      <c r="AC10" s="14">
        <v>18</v>
      </c>
      <c r="AD10" s="14">
        <v>18</v>
      </c>
      <c r="AE10" s="14">
        <v>18</v>
      </c>
      <c r="AF10" s="14">
        <v>18</v>
      </c>
      <c r="AG10" s="14">
        <v>18</v>
      </c>
      <c r="AH10" s="14">
        <v>16</v>
      </c>
      <c r="AI10" s="14">
        <v>16</v>
      </c>
      <c r="AJ10" s="14">
        <v>16</v>
      </c>
      <c r="AK10" s="14">
        <v>13</v>
      </c>
      <c r="AL10" s="14">
        <v>13</v>
      </c>
      <c r="AM10" s="14">
        <v>13</v>
      </c>
      <c r="AN10" s="14">
        <v>13</v>
      </c>
      <c r="AO10" s="14">
        <v>13</v>
      </c>
      <c r="AP10" s="14">
        <v>13</v>
      </c>
      <c r="AQ10" s="14">
        <v>13</v>
      </c>
      <c r="AR10" s="14">
        <v>13</v>
      </c>
      <c r="AS10" s="14">
        <v>13</v>
      </c>
      <c r="AT10" s="14">
        <v>3</v>
      </c>
      <c r="AU10" s="14">
        <v>3</v>
      </c>
      <c r="AV10" s="14">
        <v>3</v>
      </c>
      <c r="AW10" s="14">
        <v>2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</row>
    <row r="11" spans="1:147" ht="12" customHeight="1" x14ac:dyDescent="0.2">
      <c r="A11" s="207"/>
      <c r="B11" s="12" t="s">
        <v>7</v>
      </c>
      <c r="C11" s="12"/>
      <c r="D11" s="209"/>
      <c r="E11" s="209"/>
      <c r="F11" s="210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>
        <f>+Q10</f>
        <v>20</v>
      </c>
      <c r="R11" s="11">
        <f t="shared" ref="R11:AV11" si="36">+Q11+R10</f>
        <v>40</v>
      </c>
      <c r="S11" s="11">
        <f t="shared" si="36"/>
        <v>60</v>
      </c>
      <c r="T11" s="11">
        <f t="shared" si="36"/>
        <v>80</v>
      </c>
      <c r="U11" s="11">
        <f t="shared" si="36"/>
        <v>100</v>
      </c>
      <c r="V11" s="11">
        <f t="shared" si="36"/>
        <v>118</v>
      </c>
      <c r="W11" s="11">
        <f t="shared" si="36"/>
        <v>136</v>
      </c>
      <c r="X11" s="11">
        <f t="shared" si="36"/>
        <v>154</v>
      </c>
      <c r="Y11" s="11">
        <f t="shared" si="36"/>
        <v>172</v>
      </c>
      <c r="Z11" s="11">
        <f t="shared" si="36"/>
        <v>190</v>
      </c>
      <c r="AA11" s="11">
        <f t="shared" si="36"/>
        <v>208</v>
      </c>
      <c r="AB11" s="11">
        <f t="shared" si="36"/>
        <v>226</v>
      </c>
      <c r="AC11" s="11">
        <f t="shared" si="36"/>
        <v>244</v>
      </c>
      <c r="AD11" s="11">
        <f t="shared" si="36"/>
        <v>262</v>
      </c>
      <c r="AE11" s="11">
        <f t="shared" si="36"/>
        <v>280</v>
      </c>
      <c r="AF11" s="11">
        <f t="shared" si="36"/>
        <v>298</v>
      </c>
      <c r="AG11" s="11">
        <f t="shared" si="36"/>
        <v>316</v>
      </c>
      <c r="AH11" s="11">
        <f t="shared" si="36"/>
        <v>332</v>
      </c>
      <c r="AI11" s="11">
        <f t="shared" si="36"/>
        <v>348</v>
      </c>
      <c r="AJ11" s="26">
        <f t="shared" si="36"/>
        <v>364</v>
      </c>
      <c r="AK11" s="26">
        <f t="shared" si="36"/>
        <v>377</v>
      </c>
      <c r="AL11" s="26">
        <f t="shared" si="36"/>
        <v>390</v>
      </c>
      <c r="AM11" s="26">
        <f t="shared" si="36"/>
        <v>403</v>
      </c>
      <c r="AN11" s="26">
        <f t="shared" si="36"/>
        <v>416</v>
      </c>
      <c r="AO11" s="26">
        <f t="shared" si="36"/>
        <v>429</v>
      </c>
      <c r="AP11" s="11">
        <f t="shared" si="36"/>
        <v>442</v>
      </c>
      <c r="AQ11" s="11">
        <f t="shared" si="36"/>
        <v>455</v>
      </c>
      <c r="AR11" s="11">
        <f t="shared" si="36"/>
        <v>468</v>
      </c>
      <c r="AS11" s="11">
        <f t="shared" si="36"/>
        <v>481</v>
      </c>
      <c r="AT11" s="11">
        <f t="shared" si="36"/>
        <v>484</v>
      </c>
      <c r="AU11" s="11">
        <f t="shared" si="36"/>
        <v>487</v>
      </c>
      <c r="AV11" s="11">
        <f t="shared" si="36"/>
        <v>490</v>
      </c>
      <c r="AW11" s="11">
        <v>492</v>
      </c>
      <c r="AX11" s="11">
        <v>492</v>
      </c>
      <c r="AY11" s="11">
        <v>492</v>
      </c>
      <c r="AZ11" s="11">
        <v>492</v>
      </c>
      <c r="BA11" s="11">
        <v>492</v>
      </c>
      <c r="BB11" s="11">
        <v>492</v>
      </c>
      <c r="BC11" s="11">
        <v>492</v>
      </c>
      <c r="BD11" s="11">
        <v>492</v>
      </c>
      <c r="BE11" s="11">
        <v>492</v>
      </c>
      <c r="BF11" s="11">
        <v>492</v>
      </c>
      <c r="BG11" s="11">
        <v>492</v>
      </c>
      <c r="BH11" s="11">
        <v>492</v>
      </c>
      <c r="BI11" s="11">
        <v>492</v>
      </c>
      <c r="BJ11" s="11">
        <v>492</v>
      </c>
      <c r="BK11" s="11">
        <v>492</v>
      </c>
      <c r="BL11" s="11">
        <v>492</v>
      </c>
      <c r="BM11" s="11">
        <v>492</v>
      </c>
      <c r="BN11" s="11">
        <v>492</v>
      </c>
      <c r="BO11" s="11">
        <v>492</v>
      </c>
      <c r="BP11" s="11">
        <v>492</v>
      </c>
      <c r="BQ11" s="11">
        <v>492</v>
      </c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</row>
    <row r="12" spans="1:147" ht="12" customHeight="1" x14ac:dyDescent="0.2">
      <c r="A12" s="207"/>
      <c r="B12" s="12" t="s">
        <v>4</v>
      </c>
      <c r="C12" s="12"/>
      <c r="D12" s="26"/>
      <c r="E12" s="26"/>
      <c r="F12" s="27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>
        <v>0</v>
      </c>
      <c r="R12" s="11"/>
      <c r="S12" s="11"/>
      <c r="T12" s="11">
        <v>4</v>
      </c>
      <c r="U12" s="11">
        <v>0</v>
      </c>
      <c r="V12" s="11">
        <v>0</v>
      </c>
      <c r="W12" s="11">
        <v>0</v>
      </c>
      <c r="X12" s="11">
        <v>0</v>
      </c>
      <c r="Y12" s="11">
        <v>1</v>
      </c>
      <c r="Z12" s="11">
        <v>0</v>
      </c>
      <c r="AA12" s="11">
        <v>5</v>
      </c>
      <c r="AB12" s="11">
        <v>0</v>
      </c>
      <c r="AC12" s="11">
        <v>3</v>
      </c>
      <c r="AD12" s="11"/>
      <c r="AE12" s="11">
        <v>2</v>
      </c>
      <c r="AF12" s="11">
        <v>1</v>
      </c>
      <c r="AG12" s="11">
        <v>6</v>
      </c>
      <c r="AH12" s="11">
        <v>2</v>
      </c>
      <c r="AI12" s="11">
        <v>2</v>
      </c>
      <c r="AJ12" s="26">
        <v>4</v>
      </c>
      <c r="AK12" s="26">
        <v>0</v>
      </c>
      <c r="AL12" s="26">
        <v>3</v>
      </c>
      <c r="AM12" s="26">
        <v>9</v>
      </c>
      <c r="AN12" s="26">
        <v>5</v>
      </c>
      <c r="AO12" s="26">
        <v>2</v>
      </c>
      <c r="AP12" s="11">
        <v>11</v>
      </c>
      <c r="AQ12" s="11">
        <v>11</v>
      </c>
      <c r="AR12" s="11">
        <v>5</v>
      </c>
      <c r="AS12" s="11">
        <v>5</v>
      </c>
      <c r="AT12" s="11">
        <v>4</v>
      </c>
      <c r="AU12" s="11">
        <v>1</v>
      </c>
      <c r="AV12" s="11">
        <v>5</v>
      </c>
      <c r="AW12" s="11">
        <v>6</v>
      </c>
      <c r="AX12" s="11">
        <v>1</v>
      </c>
      <c r="AY12" s="11">
        <v>4</v>
      </c>
      <c r="AZ12" s="11">
        <v>3</v>
      </c>
      <c r="BA12" s="11">
        <v>3</v>
      </c>
      <c r="BB12" s="11">
        <v>2</v>
      </c>
      <c r="BC12" s="11">
        <v>3</v>
      </c>
      <c r="BD12" s="57">
        <v>2</v>
      </c>
      <c r="BE12" s="57">
        <v>1</v>
      </c>
      <c r="BF12" s="57">
        <v>2</v>
      </c>
      <c r="BG12" s="57"/>
      <c r="BH12" s="57">
        <v>2</v>
      </c>
      <c r="BI12" s="57">
        <v>2</v>
      </c>
      <c r="BJ12" s="57">
        <v>1</v>
      </c>
      <c r="BK12" s="57">
        <v>0</v>
      </c>
      <c r="BL12" s="57">
        <v>1</v>
      </c>
      <c r="BM12" s="57">
        <v>0</v>
      </c>
      <c r="BN12" s="57">
        <v>0</v>
      </c>
      <c r="BO12" s="57">
        <v>0</v>
      </c>
      <c r="BP12" s="57">
        <v>0</v>
      </c>
      <c r="BQ12" s="57">
        <v>0</v>
      </c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  <c r="DH12" s="57"/>
      <c r="DI12" s="57"/>
      <c r="DJ12" s="57"/>
      <c r="DK12" s="57"/>
      <c r="DL12" s="57"/>
      <c r="DM12" s="57"/>
      <c r="DN12" s="57">
        <f>SUM(J12:DM12)</f>
        <v>124</v>
      </c>
      <c r="DO12" s="35"/>
      <c r="EQ12" s="4"/>
    </row>
    <row r="13" spans="1:147" ht="12" customHeight="1" thickBot="1" x14ac:dyDescent="0.25">
      <c r="A13" s="208"/>
      <c r="B13" s="23" t="s">
        <v>8</v>
      </c>
      <c r="C13" s="23"/>
      <c r="D13" s="28"/>
      <c r="E13" s="28"/>
      <c r="F13" s="29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>
        <f t="shared" ref="Q13:AH13" si="37">+P13+Q12</f>
        <v>0</v>
      </c>
      <c r="R13" s="24">
        <f t="shared" si="37"/>
        <v>0</v>
      </c>
      <c r="S13" s="24">
        <f t="shared" si="37"/>
        <v>0</v>
      </c>
      <c r="T13" s="24">
        <f t="shared" si="37"/>
        <v>4</v>
      </c>
      <c r="U13" s="24">
        <f t="shared" si="37"/>
        <v>4</v>
      </c>
      <c r="V13" s="24">
        <f t="shared" si="37"/>
        <v>4</v>
      </c>
      <c r="W13" s="24">
        <f t="shared" si="37"/>
        <v>4</v>
      </c>
      <c r="X13" s="24">
        <f t="shared" si="37"/>
        <v>4</v>
      </c>
      <c r="Y13" s="24">
        <f t="shared" si="37"/>
        <v>5</v>
      </c>
      <c r="Z13" s="24">
        <f t="shared" si="37"/>
        <v>5</v>
      </c>
      <c r="AA13" s="24">
        <f t="shared" si="37"/>
        <v>10</v>
      </c>
      <c r="AB13" s="24">
        <f t="shared" si="37"/>
        <v>10</v>
      </c>
      <c r="AC13" s="24">
        <f t="shared" si="37"/>
        <v>13</v>
      </c>
      <c r="AD13" s="24">
        <f t="shared" si="37"/>
        <v>13</v>
      </c>
      <c r="AE13" s="24">
        <f t="shared" si="37"/>
        <v>15</v>
      </c>
      <c r="AF13" s="24">
        <f t="shared" si="37"/>
        <v>16</v>
      </c>
      <c r="AG13" s="24">
        <f t="shared" si="37"/>
        <v>22</v>
      </c>
      <c r="AH13" s="24">
        <f t="shared" si="37"/>
        <v>24</v>
      </c>
      <c r="AI13" s="24">
        <f>+AH13+AI12</f>
        <v>26</v>
      </c>
      <c r="AJ13" s="28">
        <f t="shared" ref="AJ13:BC13" si="38">+AI13+AJ12</f>
        <v>30</v>
      </c>
      <c r="AK13" s="28">
        <f t="shared" si="38"/>
        <v>30</v>
      </c>
      <c r="AL13" s="28">
        <f t="shared" si="38"/>
        <v>33</v>
      </c>
      <c r="AM13" s="28">
        <f t="shared" si="38"/>
        <v>42</v>
      </c>
      <c r="AN13" s="28">
        <f t="shared" si="38"/>
        <v>47</v>
      </c>
      <c r="AO13" s="28">
        <f t="shared" si="38"/>
        <v>49</v>
      </c>
      <c r="AP13" s="24">
        <f t="shared" si="38"/>
        <v>60</v>
      </c>
      <c r="AQ13" s="24">
        <f t="shared" si="38"/>
        <v>71</v>
      </c>
      <c r="AR13" s="24">
        <f t="shared" si="38"/>
        <v>76</v>
      </c>
      <c r="AS13" s="24">
        <f t="shared" si="38"/>
        <v>81</v>
      </c>
      <c r="AT13" s="24">
        <f t="shared" si="38"/>
        <v>85</v>
      </c>
      <c r="AU13" s="24">
        <f t="shared" si="38"/>
        <v>86</v>
      </c>
      <c r="AV13" s="24">
        <f t="shared" si="38"/>
        <v>91</v>
      </c>
      <c r="AW13" s="24">
        <f t="shared" si="38"/>
        <v>97</v>
      </c>
      <c r="AX13" s="24">
        <f t="shared" si="38"/>
        <v>98</v>
      </c>
      <c r="AY13" s="24">
        <f t="shared" si="38"/>
        <v>102</v>
      </c>
      <c r="AZ13" s="24">
        <f t="shared" si="38"/>
        <v>105</v>
      </c>
      <c r="BA13" s="24">
        <f t="shared" si="38"/>
        <v>108</v>
      </c>
      <c r="BB13" s="24">
        <f t="shared" si="38"/>
        <v>110</v>
      </c>
      <c r="BC13" s="24">
        <f t="shared" si="38"/>
        <v>113</v>
      </c>
      <c r="BD13" s="24">
        <f t="shared" ref="BD13" si="39">+BC13+BD12</f>
        <v>115</v>
      </c>
      <c r="BE13" s="24">
        <f t="shared" ref="BE13:BI13" si="40">+BD13+BE12</f>
        <v>116</v>
      </c>
      <c r="BF13" s="24">
        <f t="shared" si="40"/>
        <v>118</v>
      </c>
      <c r="BG13" s="24">
        <f t="shared" si="40"/>
        <v>118</v>
      </c>
      <c r="BH13" s="24">
        <f t="shared" si="40"/>
        <v>120</v>
      </c>
      <c r="BI13" s="24">
        <f t="shared" si="40"/>
        <v>122</v>
      </c>
      <c r="BJ13" s="24">
        <f t="shared" ref="BJ13" si="41">+BI13+BJ12</f>
        <v>123</v>
      </c>
      <c r="BK13" s="24">
        <f t="shared" ref="BK13:BQ13" si="42">+BJ13+BK12</f>
        <v>123</v>
      </c>
      <c r="BL13" s="24">
        <f t="shared" si="42"/>
        <v>124</v>
      </c>
      <c r="BM13" s="24">
        <f t="shared" si="42"/>
        <v>124</v>
      </c>
      <c r="BN13" s="24">
        <f t="shared" si="42"/>
        <v>124</v>
      </c>
      <c r="BO13" s="24">
        <f t="shared" si="42"/>
        <v>124</v>
      </c>
      <c r="BP13" s="24">
        <f t="shared" si="42"/>
        <v>124</v>
      </c>
      <c r="BQ13" s="24">
        <f t="shared" si="42"/>
        <v>124</v>
      </c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38"/>
      <c r="EQ13" s="4"/>
    </row>
    <row r="14" spans="1:147" ht="12" customHeight="1" thickTop="1" x14ac:dyDescent="0.2">
      <c r="A14" s="207">
        <v>2</v>
      </c>
      <c r="B14" s="54" t="s">
        <v>109</v>
      </c>
      <c r="C14" s="55" t="s">
        <v>74</v>
      </c>
      <c r="D14" s="222" t="s">
        <v>73</v>
      </c>
      <c r="E14" s="222"/>
      <c r="F14" s="213">
        <v>44136</v>
      </c>
      <c r="G14" s="57">
        <v>228</v>
      </c>
      <c r="H14" s="57">
        <v>228</v>
      </c>
      <c r="I14" s="11">
        <f>+DN15</f>
        <v>228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>
        <v>40</v>
      </c>
      <c r="AS14" s="57">
        <v>96</v>
      </c>
      <c r="AT14" s="57">
        <v>61</v>
      </c>
      <c r="AU14" s="57">
        <v>2</v>
      </c>
      <c r="AV14" s="57">
        <v>11</v>
      </c>
      <c r="AW14" s="57">
        <v>14</v>
      </c>
      <c r="AX14" s="57">
        <v>4</v>
      </c>
      <c r="AY14" s="57">
        <v>3</v>
      </c>
      <c r="AZ14" s="57">
        <v>0</v>
      </c>
      <c r="BA14" s="57">
        <v>1</v>
      </c>
      <c r="BB14" s="57">
        <v>0</v>
      </c>
      <c r="BC14" s="57">
        <v>0</v>
      </c>
      <c r="BD14" s="57">
        <v>0</v>
      </c>
      <c r="BE14" s="57">
        <v>7</v>
      </c>
      <c r="BF14" s="57">
        <v>1</v>
      </c>
      <c r="BG14" s="57">
        <v>6</v>
      </c>
      <c r="BH14" s="57">
        <v>1</v>
      </c>
      <c r="BI14" s="57">
        <v>0</v>
      </c>
      <c r="BJ14" s="57">
        <v>0</v>
      </c>
      <c r="BK14" s="57">
        <v>0</v>
      </c>
      <c r="BL14" s="57">
        <v>6</v>
      </c>
      <c r="BM14" s="57">
        <v>4</v>
      </c>
      <c r="BN14" s="57">
        <v>4</v>
      </c>
      <c r="BO14" s="57">
        <v>3</v>
      </c>
      <c r="BP14" s="57">
        <v>0</v>
      </c>
      <c r="BQ14" s="57">
        <v>0</v>
      </c>
      <c r="BR14" s="57">
        <v>2</v>
      </c>
      <c r="BS14" s="57">
        <v>11</v>
      </c>
      <c r="BT14" s="57">
        <v>3</v>
      </c>
      <c r="BU14" s="57">
        <v>18</v>
      </c>
      <c r="BV14" s="57">
        <v>11</v>
      </c>
      <c r="BW14" s="57">
        <v>9</v>
      </c>
      <c r="BX14" s="57">
        <v>11</v>
      </c>
      <c r="BY14" s="57">
        <v>4</v>
      </c>
      <c r="BZ14" s="57">
        <v>4</v>
      </c>
      <c r="CA14" s="57">
        <v>4</v>
      </c>
      <c r="CB14" s="57">
        <v>3</v>
      </c>
      <c r="CC14" s="57">
        <v>3</v>
      </c>
      <c r="CD14" s="57">
        <v>4</v>
      </c>
      <c r="CE14" s="57">
        <v>0</v>
      </c>
      <c r="CF14" s="57">
        <v>1</v>
      </c>
      <c r="CG14" s="57">
        <v>3</v>
      </c>
      <c r="CH14" s="57">
        <v>1</v>
      </c>
      <c r="CI14" s="57">
        <v>10</v>
      </c>
      <c r="CJ14" s="57">
        <v>2</v>
      </c>
      <c r="CK14" s="57">
        <v>13</v>
      </c>
      <c r="CL14" s="57">
        <v>2</v>
      </c>
      <c r="CM14" s="57">
        <v>1</v>
      </c>
      <c r="CN14" s="57">
        <v>0</v>
      </c>
      <c r="CO14" s="57">
        <v>0</v>
      </c>
      <c r="CP14" s="57">
        <v>2</v>
      </c>
      <c r="CQ14" s="57">
        <v>2</v>
      </c>
      <c r="CR14" s="57">
        <v>1</v>
      </c>
      <c r="CS14" s="57">
        <v>0</v>
      </c>
      <c r="CT14" s="57">
        <v>2</v>
      </c>
      <c r="CU14" s="57">
        <v>0</v>
      </c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  <c r="DH14" s="57"/>
      <c r="DI14" s="57"/>
      <c r="DJ14" s="57"/>
      <c r="DK14" s="57"/>
      <c r="DL14" s="57"/>
      <c r="DM14" s="57"/>
      <c r="DN14" s="57">
        <f>SUM(J14:DM14)</f>
        <v>391</v>
      </c>
      <c r="DO14" s="11">
        <f>H14-I14</f>
        <v>0</v>
      </c>
      <c r="EQ14" s="4"/>
    </row>
    <row r="15" spans="1:147" ht="12" customHeight="1" x14ac:dyDescent="0.2">
      <c r="A15" s="207"/>
      <c r="B15" s="12" t="s">
        <v>6</v>
      </c>
      <c r="C15" s="12"/>
      <c r="D15" s="209"/>
      <c r="E15" s="209"/>
      <c r="F15" s="210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3"/>
      <c r="AI15" s="52"/>
      <c r="AJ15" s="52"/>
      <c r="AK15" s="52"/>
      <c r="AL15" s="52"/>
      <c r="AM15" s="52"/>
      <c r="AN15" s="52"/>
      <c r="AO15" s="52"/>
      <c r="AP15" s="52"/>
      <c r="AQ15" s="52"/>
      <c r="AR15" s="52">
        <f>+AQ15+AR14-AR18</f>
        <v>40</v>
      </c>
      <c r="AS15" s="52">
        <f t="shared" ref="AS15:BB15" si="43">+AR15+AS14-AS18</f>
        <v>136</v>
      </c>
      <c r="AT15" s="52">
        <f t="shared" si="43"/>
        <v>197</v>
      </c>
      <c r="AU15" s="52">
        <f t="shared" si="43"/>
        <v>199</v>
      </c>
      <c r="AV15" s="52">
        <f t="shared" si="43"/>
        <v>207</v>
      </c>
      <c r="AW15" s="52">
        <f t="shared" si="43"/>
        <v>221</v>
      </c>
      <c r="AX15" s="52">
        <f t="shared" si="43"/>
        <v>225</v>
      </c>
      <c r="AY15" s="52">
        <f t="shared" si="43"/>
        <v>228</v>
      </c>
      <c r="AZ15" s="52">
        <f t="shared" si="43"/>
        <v>227</v>
      </c>
      <c r="BA15" s="52">
        <f t="shared" si="43"/>
        <v>228</v>
      </c>
      <c r="BB15" s="52">
        <f t="shared" si="43"/>
        <v>228</v>
      </c>
      <c r="BC15" s="52">
        <f t="shared" ref="BC15" si="44">+BB15+BC14-BC18</f>
        <v>228</v>
      </c>
      <c r="BD15" s="52">
        <f t="shared" ref="BD15" si="45">+BC15+BD14-BD18</f>
        <v>222</v>
      </c>
      <c r="BE15" s="52">
        <f t="shared" ref="BE15:CA15" si="46">+BD15+BE14-BE18</f>
        <v>223</v>
      </c>
      <c r="BF15" s="52">
        <f t="shared" si="46"/>
        <v>223</v>
      </c>
      <c r="BG15" s="52">
        <f t="shared" si="46"/>
        <v>227</v>
      </c>
      <c r="BH15" s="52">
        <f t="shared" si="46"/>
        <v>228</v>
      </c>
      <c r="BI15" s="52">
        <f t="shared" si="46"/>
        <v>228</v>
      </c>
      <c r="BJ15" s="52">
        <f t="shared" si="46"/>
        <v>228</v>
      </c>
      <c r="BK15" s="52">
        <f t="shared" si="46"/>
        <v>226</v>
      </c>
      <c r="BL15" s="52">
        <f t="shared" si="46"/>
        <v>226</v>
      </c>
      <c r="BM15" s="52">
        <f t="shared" si="46"/>
        <v>223</v>
      </c>
      <c r="BN15" s="52">
        <f t="shared" si="46"/>
        <v>223</v>
      </c>
      <c r="BO15" s="52">
        <f t="shared" si="46"/>
        <v>226</v>
      </c>
      <c r="BP15" s="52">
        <f t="shared" si="46"/>
        <v>223</v>
      </c>
      <c r="BQ15" s="52">
        <f t="shared" si="46"/>
        <v>223</v>
      </c>
      <c r="BR15" s="52">
        <f t="shared" si="46"/>
        <v>208</v>
      </c>
      <c r="BS15" s="52">
        <f t="shared" si="46"/>
        <v>217</v>
      </c>
      <c r="BT15" s="52">
        <f t="shared" si="46"/>
        <v>201</v>
      </c>
      <c r="BU15" s="52">
        <f t="shared" si="46"/>
        <v>211</v>
      </c>
      <c r="BV15" s="52">
        <f t="shared" si="46"/>
        <v>212</v>
      </c>
      <c r="BW15" s="52">
        <f t="shared" si="46"/>
        <v>216</v>
      </c>
      <c r="BX15" s="52">
        <f t="shared" si="46"/>
        <v>219</v>
      </c>
      <c r="BY15" s="52">
        <f t="shared" si="46"/>
        <v>211</v>
      </c>
      <c r="BZ15" s="52">
        <f t="shared" si="46"/>
        <v>210</v>
      </c>
      <c r="CA15" s="52">
        <f t="shared" si="46"/>
        <v>208</v>
      </c>
      <c r="CB15" s="52">
        <f t="shared" ref="CB15" si="47">+CA15+CB14-CB18</f>
        <v>211</v>
      </c>
      <c r="CC15" s="52">
        <f t="shared" ref="CC15:CU15" si="48">+CB15+CC14-CC18</f>
        <v>206</v>
      </c>
      <c r="CD15" s="52">
        <f t="shared" si="48"/>
        <v>210</v>
      </c>
      <c r="CE15" s="52">
        <f t="shared" si="48"/>
        <v>210</v>
      </c>
      <c r="CF15" s="52">
        <f t="shared" si="48"/>
        <v>209</v>
      </c>
      <c r="CG15" s="52">
        <f t="shared" si="48"/>
        <v>209</v>
      </c>
      <c r="CH15" s="52">
        <f t="shared" si="48"/>
        <v>207</v>
      </c>
      <c r="CI15" s="52">
        <f t="shared" si="48"/>
        <v>215</v>
      </c>
      <c r="CJ15" s="52">
        <f t="shared" si="48"/>
        <v>217</v>
      </c>
      <c r="CK15" s="52">
        <f t="shared" si="48"/>
        <v>226</v>
      </c>
      <c r="CL15" s="52">
        <f t="shared" si="48"/>
        <v>227</v>
      </c>
      <c r="CM15" s="52">
        <f t="shared" si="48"/>
        <v>227</v>
      </c>
      <c r="CN15" s="52">
        <f t="shared" si="48"/>
        <v>225</v>
      </c>
      <c r="CO15" s="52">
        <f t="shared" si="48"/>
        <v>225</v>
      </c>
      <c r="CP15" s="52">
        <f t="shared" si="48"/>
        <v>226</v>
      </c>
      <c r="CQ15" s="52">
        <f t="shared" si="48"/>
        <v>227</v>
      </c>
      <c r="CR15" s="52">
        <f t="shared" si="48"/>
        <v>227</v>
      </c>
      <c r="CS15" s="52">
        <f t="shared" si="48"/>
        <v>226</v>
      </c>
      <c r="CT15" s="52">
        <f t="shared" si="48"/>
        <v>228</v>
      </c>
      <c r="CU15" s="52">
        <f t="shared" si="48"/>
        <v>228</v>
      </c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>
        <f>+DN14-DN18</f>
        <v>228</v>
      </c>
      <c r="DO15" s="11"/>
      <c r="EQ15" s="4"/>
    </row>
    <row r="16" spans="1:147" ht="12" customHeight="1" x14ac:dyDescent="0.2">
      <c r="A16" s="207"/>
      <c r="B16" s="13" t="s">
        <v>3</v>
      </c>
      <c r="C16" s="13"/>
      <c r="D16" s="209"/>
      <c r="E16" s="209"/>
      <c r="F16" s="210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3"/>
      <c r="AI16" s="52"/>
      <c r="AJ16" s="52"/>
      <c r="AK16" s="52"/>
      <c r="AL16" s="52"/>
      <c r="AM16" s="52"/>
      <c r="AN16" s="52"/>
      <c r="AO16" s="52"/>
      <c r="AP16" s="52"/>
      <c r="AQ16" s="52"/>
      <c r="AR16" s="52">
        <v>68</v>
      </c>
      <c r="AS16" s="52">
        <v>68</v>
      </c>
      <c r="AT16" s="52">
        <v>30</v>
      </c>
      <c r="AU16" s="52">
        <v>30</v>
      </c>
      <c r="AV16" s="52">
        <v>10</v>
      </c>
      <c r="AW16" s="52">
        <v>10</v>
      </c>
      <c r="AX16" s="52">
        <v>12</v>
      </c>
      <c r="AY16" s="52">
        <v>0</v>
      </c>
      <c r="AZ16" s="52">
        <v>0</v>
      </c>
      <c r="BA16" s="52">
        <v>0</v>
      </c>
      <c r="BB16" s="52">
        <v>0</v>
      </c>
      <c r="BC16" s="52">
        <v>0</v>
      </c>
      <c r="BD16" s="52">
        <v>0</v>
      </c>
      <c r="BE16" s="52">
        <v>0</v>
      </c>
      <c r="BF16" s="52">
        <v>0</v>
      </c>
      <c r="BG16" s="52">
        <v>0</v>
      </c>
      <c r="BH16" s="52">
        <v>0</v>
      </c>
      <c r="BI16" s="52">
        <v>0</v>
      </c>
      <c r="BJ16" s="52">
        <v>0</v>
      </c>
      <c r="BK16" s="52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0</v>
      </c>
      <c r="CA16" s="52">
        <v>0</v>
      </c>
      <c r="CB16" s="52">
        <v>0</v>
      </c>
      <c r="CC16" s="52">
        <v>0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CN16" s="52">
        <v>0</v>
      </c>
      <c r="CO16" s="52">
        <v>0</v>
      </c>
      <c r="CP16" s="52">
        <v>0</v>
      </c>
      <c r="CQ16" s="52">
        <v>0</v>
      </c>
      <c r="CR16" s="52">
        <v>0</v>
      </c>
      <c r="CS16" s="52">
        <v>0</v>
      </c>
      <c r="CT16" s="52">
        <v>0</v>
      </c>
      <c r="CU16" s="52">
        <v>0</v>
      </c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14"/>
      <c r="DO16" s="14"/>
      <c r="EQ16" s="4"/>
    </row>
    <row r="17" spans="1:147" ht="12" customHeight="1" x14ac:dyDescent="0.2">
      <c r="A17" s="207"/>
      <c r="B17" s="12" t="s">
        <v>7</v>
      </c>
      <c r="C17" s="12"/>
      <c r="D17" s="209"/>
      <c r="E17" s="209"/>
      <c r="F17" s="210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3"/>
      <c r="AI17" s="52"/>
      <c r="AJ17" s="52"/>
      <c r="AK17" s="52"/>
      <c r="AL17" s="52"/>
      <c r="AM17" s="52"/>
      <c r="AN17" s="52"/>
      <c r="AO17" s="52"/>
      <c r="AP17" s="52"/>
      <c r="AQ17" s="52"/>
      <c r="AR17" s="52">
        <f>+AQ17+AR16</f>
        <v>68</v>
      </c>
      <c r="AS17" s="52">
        <f t="shared" ref="AS17" si="49">+AR17+AS16</f>
        <v>136</v>
      </c>
      <c r="AT17" s="52">
        <f t="shared" ref="AT17" si="50">+AS17+AT16</f>
        <v>166</v>
      </c>
      <c r="AU17" s="52">
        <f t="shared" ref="AU17" si="51">+AT17+AU16</f>
        <v>196</v>
      </c>
      <c r="AV17" s="52">
        <f t="shared" ref="AV17" si="52">+AU17+AV16</f>
        <v>206</v>
      </c>
      <c r="AW17" s="52">
        <f t="shared" ref="AW17" si="53">+AV17+AW16</f>
        <v>216</v>
      </c>
      <c r="AX17" s="52">
        <f t="shared" ref="AX17" si="54">+AW17+AX16</f>
        <v>228</v>
      </c>
      <c r="AY17" s="52">
        <f t="shared" ref="AY17" si="55">+AX17+AY16</f>
        <v>228</v>
      </c>
      <c r="AZ17" s="52">
        <f t="shared" ref="AZ17:BC17" si="56">+AY17+AZ16</f>
        <v>228</v>
      </c>
      <c r="BA17" s="52">
        <f t="shared" si="56"/>
        <v>228</v>
      </c>
      <c r="BB17" s="52">
        <f t="shared" si="56"/>
        <v>228</v>
      </c>
      <c r="BC17" s="52">
        <f t="shared" si="56"/>
        <v>228</v>
      </c>
      <c r="BD17" s="52">
        <f t="shared" ref="BD17" si="57">+BC17+BD16</f>
        <v>228</v>
      </c>
      <c r="BE17" s="52">
        <f t="shared" ref="BE17:CA17" si="58">+BD17+BE16</f>
        <v>228</v>
      </c>
      <c r="BF17" s="52">
        <f t="shared" si="58"/>
        <v>228</v>
      </c>
      <c r="BG17" s="52">
        <f t="shared" si="58"/>
        <v>228</v>
      </c>
      <c r="BH17" s="52">
        <f t="shared" si="58"/>
        <v>228</v>
      </c>
      <c r="BI17" s="52">
        <f t="shared" si="58"/>
        <v>228</v>
      </c>
      <c r="BJ17" s="11">
        <f t="shared" si="58"/>
        <v>228</v>
      </c>
      <c r="BK17" s="11">
        <f t="shared" si="58"/>
        <v>228</v>
      </c>
      <c r="BL17" s="11">
        <f t="shared" si="58"/>
        <v>228</v>
      </c>
      <c r="BM17" s="11">
        <f t="shared" si="58"/>
        <v>228</v>
      </c>
      <c r="BN17" s="11">
        <f t="shared" si="58"/>
        <v>228</v>
      </c>
      <c r="BO17" s="11">
        <f t="shared" si="58"/>
        <v>228</v>
      </c>
      <c r="BP17" s="11">
        <f t="shared" si="58"/>
        <v>228</v>
      </c>
      <c r="BQ17" s="11">
        <f t="shared" si="58"/>
        <v>228</v>
      </c>
      <c r="BR17" s="11">
        <f t="shared" si="58"/>
        <v>228</v>
      </c>
      <c r="BS17" s="11">
        <f t="shared" si="58"/>
        <v>228</v>
      </c>
      <c r="BT17" s="11">
        <f t="shared" si="58"/>
        <v>228</v>
      </c>
      <c r="BU17" s="11">
        <f t="shared" si="58"/>
        <v>228</v>
      </c>
      <c r="BV17" s="11">
        <f t="shared" si="58"/>
        <v>228</v>
      </c>
      <c r="BW17" s="11">
        <f t="shared" si="58"/>
        <v>228</v>
      </c>
      <c r="BX17" s="11">
        <f t="shared" si="58"/>
        <v>228</v>
      </c>
      <c r="BY17" s="11">
        <f t="shared" si="58"/>
        <v>228</v>
      </c>
      <c r="BZ17" s="11">
        <f t="shared" si="58"/>
        <v>228</v>
      </c>
      <c r="CA17" s="11">
        <f t="shared" si="58"/>
        <v>228</v>
      </c>
      <c r="CB17" s="11">
        <f t="shared" ref="CB17" si="59">+CA17+CB16</f>
        <v>228</v>
      </c>
      <c r="CC17" s="11">
        <f t="shared" ref="CC17:CU17" si="60">+CB17+CC16</f>
        <v>228</v>
      </c>
      <c r="CD17" s="11">
        <f t="shared" si="60"/>
        <v>228</v>
      </c>
      <c r="CE17" s="11">
        <f t="shared" si="60"/>
        <v>228</v>
      </c>
      <c r="CF17" s="11">
        <f t="shared" si="60"/>
        <v>228</v>
      </c>
      <c r="CG17" s="11">
        <f t="shared" si="60"/>
        <v>228</v>
      </c>
      <c r="CH17" s="11">
        <f t="shared" si="60"/>
        <v>228</v>
      </c>
      <c r="CI17" s="11">
        <f t="shared" si="60"/>
        <v>228</v>
      </c>
      <c r="CJ17" s="11">
        <f t="shared" si="60"/>
        <v>228</v>
      </c>
      <c r="CK17" s="11">
        <f t="shared" si="60"/>
        <v>228</v>
      </c>
      <c r="CL17" s="11">
        <f t="shared" si="60"/>
        <v>228</v>
      </c>
      <c r="CM17" s="11">
        <f t="shared" si="60"/>
        <v>228</v>
      </c>
      <c r="CN17" s="11">
        <f t="shared" si="60"/>
        <v>228</v>
      </c>
      <c r="CO17" s="11">
        <f t="shared" si="60"/>
        <v>228</v>
      </c>
      <c r="CP17" s="11">
        <f t="shared" si="60"/>
        <v>228</v>
      </c>
      <c r="CQ17" s="11">
        <f t="shared" si="60"/>
        <v>228</v>
      </c>
      <c r="CR17" s="11">
        <f t="shared" si="60"/>
        <v>228</v>
      </c>
      <c r="CS17" s="11">
        <f t="shared" si="60"/>
        <v>228</v>
      </c>
      <c r="CT17" s="11">
        <f t="shared" si="60"/>
        <v>228</v>
      </c>
      <c r="CU17" s="11">
        <f t="shared" si="60"/>
        <v>228</v>
      </c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EQ17" s="4"/>
    </row>
    <row r="18" spans="1:147" ht="12" customHeight="1" x14ac:dyDescent="0.2">
      <c r="A18" s="207"/>
      <c r="B18" s="12" t="s">
        <v>4</v>
      </c>
      <c r="C18" s="12"/>
      <c r="D18" s="26"/>
      <c r="E18" s="26"/>
      <c r="F18" s="27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3"/>
      <c r="AI18" s="52"/>
      <c r="AJ18" s="52"/>
      <c r="AK18" s="52"/>
      <c r="AL18" s="52"/>
      <c r="AM18" s="52"/>
      <c r="AN18" s="52"/>
      <c r="AO18" s="52"/>
      <c r="AP18" s="52"/>
      <c r="AQ18" s="52"/>
      <c r="AR18" s="52">
        <v>0</v>
      </c>
      <c r="AS18" s="52">
        <v>0</v>
      </c>
      <c r="AT18" s="52">
        <v>0</v>
      </c>
      <c r="AU18" s="52">
        <v>0</v>
      </c>
      <c r="AV18" s="52">
        <v>3</v>
      </c>
      <c r="AW18" s="52">
        <v>0</v>
      </c>
      <c r="AX18" s="52">
        <v>0</v>
      </c>
      <c r="AY18" s="52">
        <v>0</v>
      </c>
      <c r="AZ18" s="52">
        <v>1</v>
      </c>
      <c r="BA18" s="52">
        <v>0</v>
      </c>
      <c r="BB18" s="52">
        <v>0</v>
      </c>
      <c r="BC18" s="52">
        <v>0</v>
      </c>
      <c r="BD18" s="11">
        <v>6</v>
      </c>
      <c r="BE18" s="11">
        <v>6</v>
      </c>
      <c r="BF18" s="11">
        <v>1</v>
      </c>
      <c r="BG18" s="11">
        <v>2</v>
      </c>
      <c r="BH18" s="11">
        <v>0</v>
      </c>
      <c r="BI18" s="11">
        <v>0</v>
      </c>
      <c r="BJ18" s="57">
        <v>0</v>
      </c>
      <c r="BK18" s="57">
        <v>2</v>
      </c>
      <c r="BL18" s="57">
        <v>6</v>
      </c>
      <c r="BM18" s="57">
        <v>7</v>
      </c>
      <c r="BN18" s="57">
        <v>4</v>
      </c>
      <c r="BO18" s="57">
        <v>0</v>
      </c>
      <c r="BP18" s="57">
        <v>3</v>
      </c>
      <c r="BQ18" s="57">
        <v>0</v>
      </c>
      <c r="BR18" s="57">
        <v>17</v>
      </c>
      <c r="BS18" s="57">
        <v>2</v>
      </c>
      <c r="BT18" s="57">
        <v>19</v>
      </c>
      <c r="BU18" s="57">
        <v>8</v>
      </c>
      <c r="BV18" s="57">
        <v>10</v>
      </c>
      <c r="BW18" s="57">
        <v>5</v>
      </c>
      <c r="BX18" s="57">
        <v>8</v>
      </c>
      <c r="BY18" s="57">
        <v>12</v>
      </c>
      <c r="BZ18" s="57">
        <v>5</v>
      </c>
      <c r="CA18" s="57">
        <v>6</v>
      </c>
      <c r="CB18" s="57">
        <v>0</v>
      </c>
      <c r="CC18" s="57">
        <v>8</v>
      </c>
      <c r="CD18" s="57">
        <v>0</v>
      </c>
      <c r="CE18" s="57">
        <v>0</v>
      </c>
      <c r="CF18" s="57">
        <v>2</v>
      </c>
      <c r="CG18" s="57">
        <v>3</v>
      </c>
      <c r="CH18" s="57">
        <v>3</v>
      </c>
      <c r="CI18" s="57">
        <v>2</v>
      </c>
      <c r="CJ18" s="57">
        <v>0</v>
      </c>
      <c r="CK18" s="57">
        <v>4</v>
      </c>
      <c r="CL18" s="57">
        <v>1</v>
      </c>
      <c r="CM18" s="57">
        <v>1</v>
      </c>
      <c r="CN18" s="57">
        <v>2</v>
      </c>
      <c r="CO18" s="57">
        <v>0</v>
      </c>
      <c r="CP18" s="57">
        <v>1</v>
      </c>
      <c r="CQ18" s="57">
        <v>1</v>
      </c>
      <c r="CR18" s="57">
        <v>1</v>
      </c>
      <c r="CS18" s="57">
        <v>1</v>
      </c>
      <c r="CT18" s="57">
        <v>0</v>
      </c>
      <c r="CU18" s="57">
        <v>0</v>
      </c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>
        <f>SUM(J18:DM18)</f>
        <v>163</v>
      </c>
      <c r="DO18" s="35"/>
      <c r="EQ18" s="4"/>
    </row>
    <row r="19" spans="1:147" ht="12" customHeight="1" thickBot="1" x14ac:dyDescent="0.25">
      <c r="A19" s="208"/>
      <c r="B19" s="23" t="s">
        <v>8</v>
      </c>
      <c r="C19" s="23"/>
      <c r="D19" s="28"/>
      <c r="E19" s="28"/>
      <c r="F19" s="29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5"/>
      <c r="AI19" s="24"/>
      <c r="AJ19" s="24"/>
      <c r="AK19" s="24"/>
      <c r="AL19" s="24"/>
      <c r="AM19" s="24"/>
      <c r="AN19" s="24"/>
      <c r="AO19" s="24"/>
      <c r="AP19" s="24"/>
      <c r="AQ19" s="24"/>
      <c r="AR19" s="24">
        <f>+AR18+AQ19</f>
        <v>0</v>
      </c>
      <c r="AS19" s="24">
        <f t="shared" ref="AS19:BC19" si="61">+AS18+AR19</f>
        <v>0</v>
      </c>
      <c r="AT19" s="24">
        <f t="shared" si="61"/>
        <v>0</v>
      </c>
      <c r="AU19" s="24">
        <f t="shared" si="61"/>
        <v>0</v>
      </c>
      <c r="AV19" s="24">
        <f t="shared" si="61"/>
        <v>3</v>
      </c>
      <c r="AW19" s="24">
        <f t="shared" si="61"/>
        <v>3</v>
      </c>
      <c r="AX19" s="24">
        <f t="shared" si="61"/>
        <v>3</v>
      </c>
      <c r="AY19" s="24">
        <f t="shared" si="61"/>
        <v>3</v>
      </c>
      <c r="AZ19" s="24">
        <f t="shared" si="61"/>
        <v>4</v>
      </c>
      <c r="BA19" s="24">
        <f t="shared" si="61"/>
        <v>4</v>
      </c>
      <c r="BB19" s="24">
        <f t="shared" si="61"/>
        <v>4</v>
      </c>
      <c r="BC19" s="24">
        <f t="shared" si="61"/>
        <v>4</v>
      </c>
      <c r="BD19" s="24">
        <f t="shared" ref="BD19" si="62">+BD18+BC19</f>
        <v>10</v>
      </c>
      <c r="BE19" s="24">
        <f t="shared" ref="BE19:CA19" si="63">+BE18+BD19</f>
        <v>16</v>
      </c>
      <c r="BF19" s="24">
        <f t="shared" si="63"/>
        <v>17</v>
      </c>
      <c r="BG19" s="24">
        <f t="shared" si="63"/>
        <v>19</v>
      </c>
      <c r="BH19" s="24">
        <f t="shared" si="63"/>
        <v>19</v>
      </c>
      <c r="BI19" s="24">
        <f t="shared" si="63"/>
        <v>19</v>
      </c>
      <c r="BJ19" s="24">
        <f t="shared" si="63"/>
        <v>19</v>
      </c>
      <c r="BK19" s="24">
        <f t="shared" si="63"/>
        <v>21</v>
      </c>
      <c r="BL19" s="24">
        <f t="shared" si="63"/>
        <v>27</v>
      </c>
      <c r="BM19" s="24">
        <f t="shared" si="63"/>
        <v>34</v>
      </c>
      <c r="BN19" s="24">
        <f t="shared" si="63"/>
        <v>38</v>
      </c>
      <c r="BO19" s="24">
        <f t="shared" si="63"/>
        <v>38</v>
      </c>
      <c r="BP19" s="24">
        <f t="shared" si="63"/>
        <v>41</v>
      </c>
      <c r="BQ19" s="24">
        <f t="shared" si="63"/>
        <v>41</v>
      </c>
      <c r="BR19" s="24">
        <f t="shared" si="63"/>
        <v>58</v>
      </c>
      <c r="BS19" s="24">
        <f t="shared" si="63"/>
        <v>60</v>
      </c>
      <c r="BT19" s="24">
        <f t="shared" si="63"/>
        <v>79</v>
      </c>
      <c r="BU19" s="24">
        <f t="shared" si="63"/>
        <v>87</v>
      </c>
      <c r="BV19" s="24">
        <f t="shared" si="63"/>
        <v>97</v>
      </c>
      <c r="BW19" s="24">
        <f t="shared" si="63"/>
        <v>102</v>
      </c>
      <c r="BX19" s="24">
        <f t="shared" si="63"/>
        <v>110</v>
      </c>
      <c r="BY19" s="24">
        <f t="shared" si="63"/>
        <v>122</v>
      </c>
      <c r="BZ19" s="24">
        <f t="shared" si="63"/>
        <v>127</v>
      </c>
      <c r="CA19" s="24">
        <f t="shared" si="63"/>
        <v>133</v>
      </c>
      <c r="CB19" s="24">
        <f t="shared" ref="CB19" si="64">+CB18+CA19</f>
        <v>133</v>
      </c>
      <c r="CC19" s="24">
        <f t="shared" ref="CC19:CU19" si="65">+CC18+CB19</f>
        <v>141</v>
      </c>
      <c r="CD19" s="24">
        <f t="shared" si="65"/>
        <v>141</v>
      </c>
      <c r="CE19" s="24">
        <f t="shared" si="65"/>
        <v>141</v>
      </c>
      <c r="CF19" s="24">
        <f t="shared" si="65"/>
        <v>143</v>
      </c>
      <c r="CG19" s="24">
        <f t="shared" si="65"/>
        <v>146</v>
      </c>
      <c r="CH19" s="24">
        <f t="shared" si="65"/>
        <v>149</v>
      </c>
      <c r="CI19" s="24">
        <f t="shared" si="65"/>
        <v>151</v>
      </c>
      <c r="CJ19" s="24">
        <f t="shared" si="65"/>
        <v>151</v>
      </c>
      <c r="CK19" s="24">
        <f t="shared" si="65"/>
        <v>155</v>
      </c>
      <c r="CL19" s="24">
        <f t="shared" si="65"/>
        <v>156</v>
      </c>
      <c r="CM19" s="24">
        <f t="shared" si="65"/>
        <v>157</v>
      </c>
      <c r="CN19" s="24">
        <f t="shared" si="65"/>
        <v>159</v>
      </c>
      <c r="CO19" s="24">
        <f t="shared" si="65"/>
        <v>159</v>
      </c>
      <c r="CP19" s="24">
        <f t="shared" si="65"/>
        <v>160</v>
      </c>
      <c r="CQ19" s="24">
        <f t="shared" si="65"/>
        <v>161</v>
      </c>
      <c r="CR19" s="24">
        <f t="shared" si="65"/>
        <v>162</v>
      </c>
      <c r="CS19" s="24">
        <f t="shared" si="65"/>
        <v>163</v>
      </c>
      <c r="CT19" s="24">
        <f t="shared" si="65"/>
        <v>163</v>
      </c>
      <c r="CU19" s="24">
        <f t="shared" si="65"/>
        <v>163</v>
      </c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38"/>
      <c r="EQ19" s="4"/>
    </row>
    <row r="20" spans="1:147" ht="12" customHeight="1" thickTop="1" x14ac:dyDescent="0.2">
      <c r="A20" s="207">
        <v>3</v>
      </c>
      <c r="B20" s="54" t="s">
        <v>110</v>
      </c>
      <c r="C20" s="55" t="s">
        <v>74</v>
      </c>
      <c r="D20" s="222" t="s">
        <v>73</v>
      </c>
      <c r="E20" s="222"/>
      <c r="F20" s="213">
        <v>44136</v>
      </c>
      <c r="G20" s="57">
        <v>372</v>
      </c>
      <c r="H20" s="57">
        <v>372</v>
      </c>
      <c r="I20" s="11">
        <f>+DN21</f>
        <v>359</v>
      </c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8"/>
      <c r="AI20" s="57"/>
      <c r="AJ20" s="57"/>
      <c r="AK20" s="57"/>
      <c r="AL20" s="57"/>
      <c r="AM20" s="57"/>
      <c r="AN20" s="57"/>
      <c r="AO20" s="57"/>
      <c r="AP20" s="57"/>
      <c r="AQ20" s="57"/>
      <c r="AR20" s="57">
        <v>18</v>
      </c>
      <c r="AS20" s="57">
        <v>25</v>
      </c>
      <c r="AT20" s="57">
        <v>18</v>
      </c>
      <c r="AU20" s="57">
        <v>11</v>
      </c>
      <c r="AV20" s="57">
        <v>18</v>
      </c>
      <c r="AW20" s="57">
        <v>8</v>
      </c>
      <c r="AX20" s="57">
        <v>6</v>
      </c>
      <c r="AY20" s="57">
        <v>22</v>
      </c>
      <c r="AZ20" s="57">
        <v>19</v>
      </c>
      <c r="BA20" s="57">
        <v>19</v>
      </c>
      <c r="BB20" s="57">
        <v>2</v>
      </c>
      <c r="BC20" s="57">
        <v>16</v>
      </c>
      <c r="BD20" s="57">
        <v>23</v>
      </c>
      <c r="BE20" s="57">
        <v>17</v>
      </c>
      <c r="BF20" s="57">
        <v>21</v>
      </c>
      <c r="BG20" s="57">
        <v>33</v>
      </c>
      <c r="BH20" s="57">
        <v>12</v>
      </c>
      <c r="BI20" s="57">
        <v>9</v>
      </c>
      <c r="BJ20" s="57">
        <v>10</v>
      </c>
      <c r="BK20" s="57">
        <v>4</v>
      </c>
      <c r="BL20" s="57">
        <v>7</v>
      </c>
      <c r="BM20" s="57">
        <v>3</v>
      </c>
      <c r="BN20" s="57">
        <v>11</v>
      </c>
      <c r="BO20" s="57">
        <v>6</v>
      </c>
      <c r="BP20" s="57">
        <v>1</v>
      </c>
      <c r="BQ20" s="57">
        <v>11</v>
      </c>
      <c r="BR20" s="57">
        <v>3</v>
      </c>
      <c r="BS20" s="57">
        <v>0</v>
      </c>
      <c r="BT20" s="57">
        <v>1</v>
      </c>
      <c r="BU20" s="57">
        <v>1</v>
      </c>
      <c r="BV20" s="57">
        <v>1</v>
      </c>
      <c r="BW20" s="57">
        <v>2</v>
      </c>
      <c r="BX20" s="57">
        <v>7</v>
      </c>
      <c r="BY20" s="57">
        <v>3</v>
      </c>
      <c r="BZ20" s="57">
        <v>6</v>
      </c>
      <c r="CA20" s="57">
        <v>5</v>
      </c>
      <c r="CB20" s="57">
        <v>1</v>
      </c>
      <c r="CC20" s="57">
        <v>0</v>
      </c>
      <c r="CD20" s="57">
        <v>10</v>
      </c>
      <c r="CE20" s="57">
        <v>11</v>
      </c>
      <c r="CF20" s="57">
        <v>2</v>
      </c>
      <c r="CG20" s="57">
        <v>6</v>
      </c>
      <c r="CH20" s="57">
        <v>6</v>
      </c>
      <c r="CI20" s="57">
        <v>4</v>
      </c>
      <c r="CJ20" s="57">
        <v>5</v>
      </c>
      <c r="CK20" s="57">
        <v>8</v>
      </c>
      <c r="CL20" s="57">
        <v>1</v>
      </c>
      <c r="CM20" s="57">
        <v>15</v>
      </c>
      <c r="CN20" s="57">
        <v>4</v>
      </c>
      <c r="CO20" s="57">
        <v>3</v>
      </c>
      <c r="CP20" s="57">
        <v>2</v>
      </c>
      <c r="CQ20" s="57">
        <v>0</v>
      </c>
      <c r="CR20" s="57">
        <v>3</v>
      </c>
      <c r="CS20" s="57">
        <v>5</v>
      </c>
      <c r="CT20" s="57">
        <v>4</v>
      </c>
      <c r="CU20" s="57">
        <v>7</v>
      </c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57"/>
      <c r="DI20" s="57"/>
      <c r="DJ20" s="57"/>
      <c r="DK20" s="57"/>
      <c r="DL20" s="57"/>
      <c r="DM20" s="57"/>
      <c r="DN20" s="57">
        <f>SUM(J20:DM20)</f>
        <v>476</v>
      </c>
      <c r="DO20" s="11">
        <f>H20-I20</f>
        <v>13</v>
      </c>
      <c r="EQ20" s="4"/>
    </row>
    <row r="21" spans="1:147" ht="12" customHeight="1" x14ac:dyDescent="0.2">
      <c r="A21" s="207"/>
      <c r="B21" s="12" t="s">
        <v>6</v>
      </c>
      <c r="C21" s="12"/>
      <c r="D21" s="209"/>
      <c r="E21" s="209"/>
      <c r="F21" s="210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3"/>
      <c r="AI21" s="52"/>
      <c r="AJ21" s="52"/>
      <c r="AK21" s="52"/>
      <c r="AL21" s="52"/>
      <c r="AM21" s="52"/>
      <c r="AN21" s="52"/>
      <c r="AO21" s="52"/>
      <c r="AP21" s="52"/>
      <c r="AQ21" s="52"/>
      <c r="AR21" s="52">
        <f>+AQ21+AR20-AR24</f>
        <v>18</v>
      </c>
      <c r="AS21" s="52">
        <f t="shared" ref="AS21:BB21" si="66">+AR21+AS20-AS24</f>
        <v>43</v>
      </c>
      <c r="AT21" s="52">
        <f t="shared" si="66"/>
        <v>61</v>
      </c>
      <c r="AU21" s="52">
        <f t="shared" si="66"/>
        <v>72</v>
      </c>
      <c r="AV21" s="52">
        <f t="shared" si="66"/>
        <v>89</v>
      </c>
      <c r="AW21" s="52">
        <f t="shared" si="66"/>
        <v>96</v>
      </c>
      <c r="AX21" s="52">
        <f t="shared" si="66"/>
        <v>102</v>
      </c>
      <c r="AY21" s="52">
        <f t="shared" si="66"/>
        <v>121</v>
      </c>
      <c r="AZ21" s="52">
        <f t="shared" si="66"/>
        <v>137</v>
      </c>
      <c r="BA21" s="52">
        <f t="shared" si="66"/>
        <v>155</v>
      </c>
      <c r="BB21" s="52">
        <f t="shared" si="66"/>
        <v>154</v>
      </c>
      <c r="BC21" s="52">
        <f t="shared" ref="BC21" si="67">+BB21+BC20-BC24</f>
        <v>170</v>
      </c>
      <c r="BD21" s="52">
        <f t="shared" ref="BD21" si="68">+BC21+BD20-BD24</f>
        <v>191</v>
      </c>
      <c r="BE21" s="52">
        <f t="shared" ref="BE21:CA21" si="69">+BD21+BE20-BE24</f>
        <v>208</v>
      </c>
      <c r="BF21" s="52">
        <f t="shared" si="69"/>
        <v>225</v>
      </c>
      <c r="BG21" s="52">
        <f t="shared" si="69"/>
        <v>256</v>
      </c>
      <c r="BH21" s="52">
        <f t="shared" si="69"/>
        <v>265</v>
      </c>
      <c r="BI21" s="52">
        <f t="shared" si="69"/>
        <v>273</v>
      </c>
      <c r="BJ21" s="52">
        <f t="shared" si="69"/>
        <v>283</v>
      </c>
      <c r="BK21" s="52">
        <f t="shared" si="69"/>
        <v>284</v>
      </c>
      <c r="BL21" s="52">
        <f t="shared" si="69"/>
        <v>290</v>
      </c>
      <c r="BM21" s="52">
        <f t="shared" si="69"/>
        <v>289</v>
      </c>
      <c r="BN21" s="52">
        <f t="shared" si="69"/>
        <v>299</v>
      </c>
      <c r="BO21" s="52">
        <f t="shared" si="69"/>
        <v>304</v>
      </c>
      <c r="BP21" s="52">
        <f t="shared" si="69"/>
        <v>299</v>
      </c>
      <c r="BQ21" s="52">
        <f t="shared" si="69"/>
        <v>307</v>
      </c>
      <c r="BR21" s="52">
        <f t="shared" si="69"/>
        <v>309</v>
      </c>
      <c r="BS21" s="52">
        <f t="shared" si="69"/>
        <v>308</v>
      </c>
      <c r="BT21" s="52">
        <f t="shared" si="69"/>
        <v>308</v>
      </c>
      <c r="BU21" s="52">
        <f t="shared" si="69"/>
        <v>306</v>
      </c>
      <c r="BV21" s="52">
        <f t="shared" si="69"/>
        <v>304</v>
      </c>
      <c r="BW21" s="52">
        <f t="shared" si="69"/>
        <v>305</v>
      </c>
      <c r="BX21" s="52">
        <f t="shared" si="69"/>
        <v>310</v>
      </c>
      <c r="BY21" s="52">
        <f t="shared" si="69"/>
        <v>308</v>
      </c>
      <c r="BZ21" s="52">
        <f t="shared" si="69"/>
        <v>312</v>
      </c>
      <c r="CA21" s="52">
        <f t="shared" si="69"/>
        <v>314</v>
      </c>
      <c r="CB21" s="52">
        <f t="shared" ref="CB21" si="70">+CA21+CB20-CB24</f>
        <v>315</v>
      </c>
      <c r="CC21" s="52">
        <f t="shared" ref="CC21:CU21" si="71">+CB21+CC20-CC24</f>
        <v>307</v>
      </c>
      <c r="CD21" s="52">
        <f t="shared" si="71"/>
        <v>317</v>
      </c>
      <c r="CE21" s="52">
        <f t="shared" si="71"/>
        <v>325</v>
      </c>
      <c r="CF21" s="52">
        <f t="shared" si="71"/>
        <v>324</v>
      </c>
      <c r="CG21" s="52">
        <f t="shared" si="71"/>
        <v>326</v>
      </c>
      <c r="CH21" s="52">
        <f t="shared" si="71"/>
        <v>329</v>
      </c>
      <c r="CI21" s="52">
        <f t="shared" si="71"/>
        <v>329</v>
      </c>
      <c r="CJ21" s="52">
        <f t="shared" si="71"/>
        <v>331</v>
      </c>
      <c r="CK21" s="52">
        <f t="shared" si="71"/>
        <v>335</v>
      </c>
      <c r="CL21" s="52">
        <f t="shared" si="71"/>
        <v>335</v>
      </c>
      <c r="CM21" s="52">
        <f t="shared" si="71"/>
        <v>346</v>
      </c>
      <c r="CN21" s="52">
        <f t="shared" si="71"/>
        <v>350</v>
      </c>
      <c r="CO21" s="52">
        <f t="shared" si="71"/>
        <v>351</v>
      </c>
      <c r="CP21" s="52">
        <f t="shared" si="71"/>
        <v>352</v>
      </c>
      <c r="CQ21" s="52">
        <f t="shared" si="71"/>
        <v>352</v>
      </c>
      <c r="CR21" s="52">
        <f t="shared" si="71"/>
        <v>351</v>
      </c>
      <c r="CS21" s="52">
        <f t="shared" si="71"/>
        <v>354</v>
      </c>
      <c r="CT21" s="52">
        <f t="shared" si="71"/>
        <v>356</v>
      </c>
      <c r="CU21" s="52">
        <f t="shared" si="71"/>
        <v>359</v>
      </c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2"/>
      <c r="DI21" s="52"/>
      <c r="DJ21" s="52"/>
      <c r="DK21" s="52"/>
      <c r="DL21" s="52"/>
      <c r="DM21" s="52"/>
      <c r="DN21" s="52">
        <f>+DN20-DN24</f>
        <v>359</v>
      </c>
      <c r="DO21" s="11"/>
      <c r="EQ21" s="4"/>
    </row>
    <row r="22" spans="1:147" ht="12" customHeight="1" x14ac:dyDescent="0.2">
      <c r="A22" s="207"/>
      <c r="B22" s="13" t="s">
        <v>3</v>
      </c>
      <c r="C22" s="13"/>
      <c r="D22" s="209"/>
      <c r="E22" s="209"/>
      <c r="F22" s="210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3"/>
      <c r="AI22" s="52"/>
      <c r="AJ22" s="52"/>
      <c r="AK22" s="52"/>
      <c r="AL22" s="52"/>
      <c r="AM22" s="52"/>
      <c r="AN22" s="52"/>
      <c r="AO22" s="52"/>
      <c r="AP22" s="52"/>
      <c r="AQ22" s="52"/>
      <c r="AR22" s="52">
        <v>15</v>
      </c>
      <c r="AS22" s="52">
        <v>15</v>
      </c>
      <c r="AT22" s="52">
        <v>15</v>
      </c>
      <c r="AU22" s="52">
        <v>15</v>
      </c>
      <c r="AV22" s="52">
        <v>15</v>
      </c>
      <c r="AW22" s="52">
        <v>15</v>
      </c>
      <c r="AX22" s="52">
        <v>15</v>
      </c>
      <c r="AY22" s="52">
        <v>15</v>
      </c>
      <c r="AZ22" s="52">
        <v>15</v>
      </c>
      <c r="BA22" s="52">
        <v>15</v>
      </c>
      <c r="BB22" s="52">
        <v>15</v>
      </c>
      <c r="BC22" s="52">
        <v>15</v>
      </c>
      <c r="BD22" s="52">
        <v>15</v>
      </c>
      <c r="BE22" s="52">
        <v>15</v>
      </c>
      <c r="BF22" s="52">
        <v>15</v>
      </c>
      <c r="BG22" s="52">
        <v>15</v>
      </c>
      <c r="BH22" s="52">
        <v>15</v>
      </c>
      <c r="BI22" s="52">
        <v>15</v>
      </c>
      <c r="BJ22" s="52">
        <v>15</v>
      </c>
      <c r="BK22" s="52">
        <v>15</v>
      </c>
      <c r="BL22" s="52">
        <v>15</v>
      </c>
      <c r="BM22" s="52">
        <v>15</v>
      </c>
      <c r="BN22" s="52">
        <v>15</v>
      </c>
      <c r="BO22" s="52">
        <v>15</v>
      </c>
      <c r="BP22" s="52">
        <v>12</v>
      </c>
      <c r="BQ22" s="52">
        <v>0</v>
      </c>
      <c r="BR22" s="52">
        <v>0</v>
      </c>
      <c r="BS22" s="52">
        <v>0</v>
      </c>
      <c r="BT22" s="52">
        <v>0</v>
      </c>
      <c r="BU22" s="52">
        <v>0</v>
      </c>
      <c r="BV22" s="52">
        <v>0</v>
      </c>
      <c r="BW22" s="52">
        <v>0</v>
      </c>
      <c r="BX22" s="52">
        <v>0</v>
      </c>
      <c r="BY22" s="52">
        <v>0</v>
      </c>
      <c r="BZ22" s="52">
        <v>0</v>
      </c>
      <c r="CA22" s="52">
        <v>0</v>
      </c>
      <c r="CB22" s="52">
        <v>0</v>
      </c>
      <c r="CC22" s="52">
        <v>0</v>
      </c>
      <c r="CD22" s="52">
        <v>0</v>
      </c>
      <c r="CE22" s="52">
        <v>0</v>
      </c>
      <c r="CF22" s="52">
        <v>0</v>
      </c>
      <c r="CG22" s="52">
        <v>0</v>
      </c>
      <c r="CH22" s="52">
        <v>0</v>
      </c>
      <c r="CI22" s="52">
        <v>0</v>
      </c>
      <c r="CJ22" s="52">
        <v>0</v>
      </c>
      <c r="CK22" s="52">
        <v>0</v>
      </c>
      <c r="CL22" s="52">
        <v>0</v>
      </c>
      <c r="CM22" s="52">
        <v>0</v>
      </c>
      <c r="CN22" s="52">
        <v>0</v>
      </c>
      <c r="CO22" s="52">
        <v>0</v>
      </c>
      <c r="CP22" s="52">
        <v>0</v>
      </c>
      <c r="CQ22" s="52">
        <v>0</v>
      </c>
      <c r="CR22" s="52">
        <v>0</v>
      </c>
      <c r="CS22" s="52">
        <v>0</v>
      </c>
      <c r="CT22" s="52">
        <v>0</v>
      </c>
      <c r="CU22" s="52">
        <v>0</v>
      </c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52"/>
      <c r="DM22" s="52"/>
      <c r="DN22" s="14"/>
      <c r="DO22" s="14"/>
      <c r="EQ22" s="4"/>
    </row>
    <row r="23" spans="1:147" ht="12" customHeight="1" x14ac:dyDescent="0.2">
      <c r="A23" s="207"/>
      <c r="B23" s="12" t="s">
        <v>7</v>
      </c>
      <c r="C23" s="12"/>
      <c r="D23" s="209"/>
      <c r="E23" s="209"/>
      <c r="F23" s="210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3"/>
      <c r="AI23" s="52"/>
      <c r="AJ23" s="52"/>
      <c r="AK23" s="52"/>
      <c r="AL23" s="52"/>
      <c r="AM23" s="52"/>
      <c r="AN23" s="52"/>
      <c r="AO23" s="52"/>
      <c r="AP23" s="52"/>
      <c r="AQ23" s="52"/>
      <c r="AR23" s="52">
        <f>+AQ23+AR22</f>
        <v>15</v>
      </c>
      <c r="AS23" s="52">
        <f t="shared" ref="AS23:BC23" si="72">+AR23+AS22</f>
        <v>30</v>
      </c>
      <c r="AT23" s="52">
        <f t="shared" si="72"/>
        <v>45</v>
      </c>
      <c r="AU23" s="52">
        <f t="shared" si="72"/>
        <v>60</v>
      </c>
      <c r="AV23" s="52">
        <f t="shared" si="72"/>
        <v>75</v>
      </c>
      <c r="AW23" s="52">
        <f t="shared" si="72"/>
        <v>90</v>
      </c>
      <c r="AX23" s="52">
        <f t="shared" si="72"/>
        <v>105</v>
      </c>
      <c r="AY23" s="52">
        <f t="shared" si="72"/>
        <v>120</v>
      </c>
      <c r="AZ23" s="52">
        <f t="shared" si="72"/>
        <v>135</v>
      </c>
      <c r="BA23" s="52">
        <f t="shared" si="72"/>
        <v>150</v>
      </c>
      <c r="BB23" s="52">
        <f t="shared" si="72"/>
        <v>165</v>
      </c>
      <c r="BC23" s="52">
        <f t="shared" si="72"/>
        <v>180</v>
      </c>
      <c r="BD23" s="52">
        <f t="shared" ref="BD23" si="73">+BC23+BD22</f>
        <v>195</v>
      </c>
      <c r="BE23" s="52">
        <f t="shared" ref="BE23:BR23" si="74">+BD23+BE22</f>
        <v>210</v>
      </c>
      <c r="BF23" s="11">
        <f t="shared" si="74"/>
        <v>225</v>
      </c>
      <c r="BG23" s="11">
        <f t="shared" si="74"/>
        <v>240</v>
      </c>
      <c r="BH23" s="11">
        <f t="shared" si="74"/>
        <v>255</v>
      </c>
      <c r="BI23" s="11">
        <f t="shared" si="74"/>
        <v>270</v>
      </c>
      <c r="BJ23" s="11">
        <f t="shared" si="74"/>
        <v>285</v>
      </c>
      <c r="BK23" s="11">
        <f t="shared" si="74"/>
        <v>300</v>
      </c>
      <c r="BL23" s="11">
        <f t="shared" si="74"/>
        <v>315</v>
      </c>
      <c r="BM23" s="11">
        <f t="shared" si="74"/>
        <v>330</v>
      </c>
      <c r="BN23" s="11">
        <f t="shared" si="74"/>
        <v>345</v>
      </c>
      <c r="BO23" s="11">
        <f t="shared" si="74"/>
        <v>360</v>
      </c>
      <c r="BP23" s="11">
        <f t="shared" si="74"/>
        <v>372</v>
      </c>
      <c r="BQ23" s="11">
        <f t="shared" si="74"/>
        <v>372</v>
      </c>
      <c r="BR23" s="11">
        <f t="shared" si="74"/>
        <v>372</v>
      </c>
      <c r="BS23" s="11">
        <f t="shared" ref="BS23:CA23" si="75">+BR23+BS22</f>
        <v>372</v>
      </c>
      <c r="BT23" s="11">
        <f t="shared" si="75"/>
        <v>372</v>
      </c>
      <c r="BU23" s="11">
        <f t="shared" si="75"/>
        <v>372</v>
      </c>
      <c r="BV23" s="11">
        <f t="shared" si="75"/>
        <v>372</v>
      </c>
      <c r="BW23" s="11">
        <f t="shared" si="75"/>
        <v>372</v>
      </c>
      <c r="BX23" s="11">
        <f t="shared" si="75"/>
        <v>372</v>
      </c>
      <c r="BY23" s="11">
        <f t="shared" si="75"/>
        <v>372</v>
      </c>
      <c r="BZ23" s="11">
        <f t="shared" si="75"/>
        <v>372</v>
      </c>
      <c r="CA23" s="11">
        <f t="shared" si="75"/>
        <v>372</v>
      </c>
      <c r="CB23" s="11">
        <f t="shared" ref="CB23" si="76">+CA23+CB22</f>
        <v>372</v>
      </c>
      <c r="CC23" s="11">
        <f t="shared" ref="CC23:CU23" si="77">+CB23+CC22</f>
        <v>372</v>
      </c>
      <c r="CD23" s="11">
        <f t="shared" si="77"/>
        <v>372</v>
      </c>
      <c r="CE23" s="11">
        <f t="shared" si="77"/>
        <v>372</v>
      </c>
      <c r="CF23" s="11">
        <f t="shared" si="77"/>
        <v>372</v>
      </c>
      <c r="CG23" s="11">
        <f t="shared" si="77"/>
        <v>372</v>
      </c>
      <c r="CH23" s="11">
        <f t="shared" si="77"/>
        <v>372</v>
      </c>
      <c r="CI23" s="11">
        <f t="shared" si="77"/>
        <v>372</v>
      </c>
      <c r="CJ23" s="11">
        <f t="shared" si="77"/>
        <v>372</v>
      </c>
      <c r="CK23" s="11">
        <f t="shared" si="77"/>
        <v>372</v>
      </c>
      <c r="CL23" s="11">
        <f t="shared" si="77"/>
        <v>372</v>
      </c>
      <c r="CM23" s="11">
        <f t="shared" si="77"/>
        <v>372</v>
      </c>
      <c r="CN23" s="11">
        <f t="shared" si="77"/>
        <v>372</v>
      </c>
      <c r="CO23" s="11">
        <f t="shared" si="77"/>
        <v>372</v>
      </c>
      <c r="CP23" s="11">
        <f t="shared" si="77"/>
        <v>372</v>
      </c>
      <c r="CQ23" s="11">
        <f t="shared" si="77"/>
        <v>372</v>
      </c>
      <c r="CR23" s="11">
        <f t="shared" si="77"/>
        <v>372</v>
      </c>
      <c r="CS23" s="11">
        <f t="shared" si="77"/>
        <v>372</v>
      </c>
      <c r="CT23" s="11">
        <f t="shared" si="77"/>
        <v>372</v>
      </c>
      <c r="CU23" s="11">
        <f t="shared" si="77"/>
        <v>372</v>
      </c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EQ23" s="4"/>
    </row>
    <row r="24" spans="1:147" ht="12" customHeight="1" x14ac:dyDescent="0.2">
      <c r="A24" s="207"/>
      <c r="B24" s="12" t="s">
        <v>4</v>
      </c>
      <c r="C24" s="12"/>
      <c r="D24" s="26"/>
      <c r="E24" s="26"/>
      <c r="F24" s="27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3"/>
      <c r="AI24" s="52"/>
      <c r="AJ24" s="52"/>
      <c r="AK24" s="52"/>
      <c r="AL24" s="52"/>
      <c r="AM24" s="52"/>
      <c r="AN24" s="52"/>
      <c r="AO24" s="52"/>
      <c r="AP24" s="52"/>
      <c r="AQ24" s="52"/>
      <c r="AR24" s="52">
        <v>0</v>
      </c>
      <c r="AS24" s="52">
        <v>0</v>
      </c>
      <c r="AT24" s="52">
        <v>0</v>
      </c>
      <c r="AU24" s="52">
        <v>0</v>
      </c>
      <c r="AV24" s="52">
        <v>1</v>
      </c>
      <c r="AW24" s="52">
        <v>1</v>
      </c>
      <c r="AX24" s="52">
        <v>0</v>
      </c>
      <c r="AY24" s="52">
        <v>3</v>
      </c>
      <c r="AZ24" s="52">
        <v>3</v>
      </c>
      <c r="BA24" s="52">
        <v>1</v>
      </c>
      <c r="BB24" s="52">
        <v>3</v>
      </c>
      <c r="BC24" s="52">
        <v>0</v>
      </c>
      <c r="BD24" s="11">
        <v>2</v>
      </c>
      <c r="BE24" s="11">
        <v>0</v>
      </c>
      <c r="BF24" s="57">
        <v>4</v>
      </c>
      <c r="BG24" s="57">
        <v>2</v>
      </c>
      <c r="BH24" s="57">
        <v>3</v>
      </c>
      <c r="BI24" s="57">
        <v>1</v>
      </c>
      <c r="BJ24" s="57">
        <v>0</v>
      </c>
      <c r="BK24" s="57">
        <v>3</v>
      </c>
      <c r="BL24" s="57">
        <v>1</v>
      </c>
      <c r="BM24" s="57">
        <v>4</v>
      </c>
      <c r="BN24" s="57">
        <v>1</v>
      </c>
      <c r="BO24" s="57">
        <v>1</v>
      </c>
      <c r="BP24" s="57">
        <v>6</v>
      </c>
      <c r="BQ24" s="57">
        <v>3</v>
      </c>
      <c r="BR24" s="57">
        <v>1</v>
      </c>
      <c r="BS24" s="57">
        <v>1</v>
      </c>
      <c r="BT24" s="57">
        <v>1</v>
      </c>
      <c r="BU24" s="57">
        <v>3</v>
      </c>
      <c r="BV24" s="57">
        <v>3</v>
      </c>
      <c r="BW24" s="57">
        <v>1</v>
      </c>
      <c r="BX24" s="57">
        <v>2</v>
      </c>
      <c r="BY24" s="57">
        <v>5</v>
      </c>
      <c r="BZ24" s="57">
        <v>2</v>
      </c>
      <c r="CA24" s="57">
        <v>3</v>
      </c>
      <c r="CB24" s="57">
        <v>0</v>
      </c>
      <c r="CC24" s="57">
        <v>8</v>
      </c>
      <c r="CD24" s="57">
        <v>0</v>
      </c>
      <c r="CE24" s="57">
        <v>3</v>
      </c>
      <c r="CF24" s="57">
        <v>3</v>
      </c>
      <c r="CG24" s="57">
        <v>4</v>
      </c>
      <c r="CH24" s="57">
        <v>3</v>
      </c>
      <c r="CI24" s="57">
        <v>4</v>
      </c>
      <c r="CJ24" s="57">
        <v>3</v>
      </c>
      <c r="CK24" s="57">
        <v>4</v>
      </c>
      <c r="CL24" s="57">
        <v>1</v>
      </c>
      <c r="CM24" s="57">
        <v>4</v>
      </c>
      <c r="CN24" s="57">
        <v>0</v>
      </c>
      <c r="CO24" s="57">
        <v>2</v>
      </c>
      <c r="CP24" s="57">
        <v>1</v>
      </c>
      <c r="CQ24" s="57">
        <v>0</v>
      </c>
      <c r="CR24" s="57">
        <v>4</v>
      </c>
      <c r="CS24" s="57">
        <v>2</v>
      </c>
      <c r="CT24" s="57">
        <v>2</v>
      </c>
      <c r="CU24" s="57">
        <v>4</v>
      </c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>
        <f>SUM(J24:DM24)</f>
        <v>117</v>
      </c>
      <c r="DO24" s="35"/>
      <c r="EQ24" s="4"/>
    </row>
    <row r="25" spans="1:147" ht="12" customHeight="1" thickBot="1" x14ac:dyDescent="0.25">
      <c r="A25" s="208"/>
      <c r="B25" s="23" t="s">
        <v>8</v>
      </c>
      <c r="C25" s="23"/>
      <c r="D25" s="28"/>
      <c r="E25" s="28"/>
      <c r="F25" s="29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5"/>
      <c r="AI25" s="24"/>
      <c r="AJ25" s="24"/>
      <c r="AK25" s="24"/>
      <c r="AL25" s="24"/>
      <c r="AM25" s="24"/>
      <c r="AN25" s="24"/>
      <c r="AO25" s="24"/>
      <c r="AP25" s="24"/>
      <c r="AQ25" s="24"/>
      <c r="AR25" s="24">
        <f>+AR24+AQ25</f>
        <v>0</v>
      </c>
      <c r="AS25" s="24">
        <f t="shared" ref="AS25" si="78">+AS24+AR25</f>
        <v>0</v>
      </c>
      <c r="AT25" s="24">
        <f t="shared" ref="AT25" si="79">+AT24+AS25</f>
        <v>0</v>
      </c>
      <c r="AU25" s="24">
        <f t="shared" ref="AU25" si="80">+AU24+AT25</f>
        <v>0</v>
      </c>
      <c r="AV25" s="24">
        <f t="shared" ref="AV25" si="81">+AV24+AU25</f>
        <v>1</v>
      </c>
      <c r="AW25" s="24">
        <f t="shared" ref="AW25" si="82">+AW24+AV25</f>
        <v>2</v>
      </c>
      <c r="AX25" s="24">
        <f t="shared" ref="AX25" si="83">+AX24+AW25</f>
        <v>2</v>
      </c>
      <c r="AY25" s="24">
        <f t="shared" ref="AY25" si="84">+AY24+AX25</f>
        <v>5</v>
      </c>
      <c r="AZ25" s="24">
        <f t="shared" ref="AZ25:BC25" si="85">+AZ24+AY25</f>
        <v>8</v>
      </c>
      <c r="BA25" s="24">
        <f t="shared" si="85"/>
        <v>9</v>
      </c>
      <c r="BB25" s="24">
        <f t="shared" si="85"/>
        <v>12</v>
      </c>
      <c r="BC25" s="24">
        <f t="shared" si="85"/>
        <v>12</v>
      </c>
      <c r="BD25" s="24">
        <f t="shared" ref="BD25" si="86">+BD24+BC25</f>
        <v>14</v>
      </c>
      <c r="BE25" s="24">
        <f t="shared" ref="BE25:CA25" si="87">+BE24+BD25</f>
        <v>14</v>
      </c>
      <c r="BF25" s="24">
        <f t="shared" si="87"/>
        <v>18</v>
      </c>
      <c r="BG25" s="24">
        <f t="shared" si="87"/>
        <v>20</v>
      </c>
      <c r="BH25" s="24">
        <f t="shared" si="87"/>
        <v>23</v>
      </c>
      <c r="BI25" s="24">
        <f t="shared" si="87"/>
        <v>24</v>
      </c>
      <c r="BJ25" s="24">
        <f t="shared" si="87"/>
        <v>24</v>
      </c>
      <c r="BK25" s="24">
        <f t="shared" si="87"/>
        <v>27</v>
      </c>
      <c r="BL25" s="24">
        <f t="shared" si="87"/>
        <v>28</v>
      </c>
      <c r="BM25" s="24">
        <f t="shared" si="87"/>
        <v>32</v>
      </c>
      <c r="BN25" s="24">
        <f t="shared" si="87"/>
        <v>33</v>
      </c>
      <c r="BO25" s="24">
        <f t="shared" si="87"/>
        <v>34</v>
      </c>
      <c r="BP25" s="24">
        <f t="shared" si="87"/>
        <v>40</v>
      </c>
      <c r="BQ25" s="24">
        <f t="shared" si="87"/>
        <v>43</v>
      </c>
      <c r="BR25" s="24">
        <f t="shared" si="87"/>
        <v>44</v>
      </c>
      <c r="BS25" s="24">
        <f t="shared" si="87"/>
        <v>45</v>
      </c>
      <c r="BT25" s="24">
        <f t="shared" si="87"/>
        <v>46</v>
      </c>
      <c r="BU25" s="24">
        <f t="shared" si="87"/>
        <v>49</v>
      </c>
      <c r="BV25" s="24">
        <f t="shared" si="87"/>
        <v>52</v>
      </c>
      <c r="BW25" s="24">
        <f t="shared" si="87"/>
        <v>53</v>
      </c>
      <c r="BX25" s="24">
        <f t="shared" si="87"/>
        <v>55</v>
      </c>
      <c r="BY25" s="24">
        <f t="shared" si="87"/>
        <v>60</v>
      </c>
      <c r="BZ25" s="24">
        <f t="shared" si="87"/>
        <v>62</v>
      </c>
      <c r="CA25" s="24">
        <f t="shared" si="87"/>
        <v>65</v>
      </c>
      <c r="CB25" s="24">
        <f t="shared" ref="CB25" si="88">+CB24+CA25</f>
        <v>65</v>
      </c>
      <c r="CC25" s="24">
        <f t="shared" ref="CC25:CU25" si="89">+CC24+CB25</f>
        <v>73</v>
      </c>
      <c r="CD25" s="24">
        <f t="shared" si="89"/>
        <v>73</v>
      </c>
      <c r="CE25" s="24">
        <f t="shared" si="89"/>
        <v>76</v>
      </c>
      <c r="CF25" s="24">
        <f t="shared" si="89"/>
        <v>79</v>
      </c>
      <c r="CG25" s="24">
        <f t="shared" si="89"/>
        <v>83</v>
      </c>
      <c r="CH25" s="24">
        <f t="shared" si="89"/>
        <v>86</v>
      </c>
      <c r="CI25" s="24">
        <f t="shared" si="89"/>
        <v>90</v>
      </c>
      <c r="CJ25" s="24">
        <f t="shared" si="89"/>
        <v>93</v>
      </c>
      <c r="CK25" s="24">
        <f t="shared" si="89"/>
        <v>97</v>
      </c>
      <c r="CL25" s="24">
        <f t="shared" si="89"/>
        <v>98</v>
      </c>
      <c r="CM25" s="24">
        <f t="shared" si="89"/>
        <v>102</v>
      </c>
      <c r="CN25" s="24">
        <f t="shared" si="89"/>
        <v>102</v>
      </c>
      <c r="CO25" s="24">
        <f t="shared" si="89"/>
        <v>104</v>
      </c>
      <c r="CP25" s="24">
        <f t="shared" si="89"/>
        <v>105</v>
      </c>
      <c r="CQ25" s="24">
        <f t="shared" si="89"/>
        <v>105</v>
      </c>
      <c r="CR25" s="24">
        <f t="shared" si="89"/>
        <v>109</v>
      </c>
      <c r="CS25" s="24">
        <f t="shared" si="89"/>
        <v>111</v>
      </c>
      <c r="CT25" s="24">
        <f t="shared" si="89"/>
        <v>113</v>
      </c>
      <c r="CU25" s="24">
        <f t="shared" si="89"/>
        <v>117</v>
      </c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38"/>
      <c r="EQ25" s="4"/>
    </row>
    <row r="26" spans="1:147" ht="12" customHeight="1" thickTop="1" x14ac:dyDescent="0.2">
      <c r="A26" s="207">
        <v>4</v>
      </c>
      <c r="B26" s="54" t="s">
        <v>5</v>
      </c>
      <c r="C26" s="55" t="s">
        <v>116</v>
      </c>
      <c r="D26" s="222" t="s">
        <v>76</v>
      </c>
      <c r="E26" s="222">
        <v>104</v>
      </c>
      <c r="F26" s="213">
        <v>43313</v>
      </c>
      <c r="G26" s="56">
        <v>240</v>
      </c>
      <c r="H26" s="56">
        <v>240</v>
      </c>
      <c r="I26" s="11">
        <f>+DN27</f>
        <v>240</v>
      </c>
      <c r="J26" s="56">
        <v>0</v>
      </c>
      <c r="K26" s="56">
        <v>0</v>
      </c>
      <c r="L26" s="56">
        <v>0</v>
      </c>
      <c r="M26" s="56">
        <v>0</v>
      </c>
      <c r="N26" s="56">
        <v>0</v>
      </c>
      <c r="O26" s="56">
        <v>0</v>
      </c>
      <c r="P26" s="56">
        <v>0</v>
      </c>
      <c r="Q26" s="56">
        <v>26</v>
      </c>
      <c r="R26" s="56">
        <v>29</v>
      </c>
      <c r="S26" s="56">
        <v>17</v>
      </c>
      <c r="T26" s="56">
        <v>8</v>
      </c>
      <c r="U26" s="56">
        <v>3</v>
      </c>
      <c r="V26" s="56">
        <v>6</v>
      </c>
      <c r="W26" s="56">
        <v>7</v>
      </c>
      <c r="X26" s="56">
        <v>3</v>
      </c>
      <c r="Y26" s="56">
        <v>9</v>
      </c>
      <c r="Z26" s="56">
        <v>7</v>
      </c>
      <c r="AA26" s="56">
        <v>8</v>
      </c>
      <c r="AB26" s="56">
        <v>7</v>
      </c>
      <c r="AC26" s="56">
        <v>6</v>
      </c>
      <c r="AD26" s="56">
        <f>14-1</f>
        <v>13</v>
      </c>
      <c r="AE26" s="56">
        <v>9</v>
      </c>
      <c r="AF26" s="56">
        <v>12</v>
      </c>
      <c r="AG26" s="56">
        <v>3</v>
      </c>
      <c r="AH26" s="56">
        <v>15</v>
      </c>
      <c r="AI26" s="56">
        <v>16</v>
      </c>
      <c r="AJ26" s="56">
        <v>17</v>
      </c>
      <c r="AK26" s="56">
        <v>4</v>
      </c>
      <c r="AL26" s="56">
        <v>10</v>
      </c>
      <c r="AM26" s="56">
        <v>16</v>
      </c>
      <c r="AN26" s="56">
        <v>6</v>
      </c>
      <c r="AO26" s="56">
        <v>3</v>
      </c>
      <c r="AP26" s="56">
        <v>1</v>
      </c>
      <c r="AQ26" s="56">
        <v>7</v>
      </c>
      <c r="AR26" s="56">
        <v>2</v>
      </c>
      <c r="AS26" s="56">
        <v>3</v>
      </c>
      <c r="AT26" s="56">
        <v>1</v>
      </c>
      <c r="AU26" s="56">
        <v>0</v>
      </c>
      <c r="AV26" s="56">
        <v>2</v>
      </c>
      <c r="AW26" s="56">
        <v>0</v>
      </c>
      <c r="AX26" s="56">
        <v>0</v>
      </c>
      <c r="AY26" s="56">
        <v>2</v>
      </c>
      <c r="AZ26" s="56">
        <v>1</v>
      </c>
      <c r="BA26" s="56">
        <v>2</v>
      </c>
      <c r="BB26" s="56">
        <v>2</v>
      </c>
      <c r="BC26" s="56">
        <v>1</v>
      </c>
      <c r="BD26" s="56">
        <v>0</v>
      </c>
      <c r="BE26" s="56">
        <v>1</v>
      </c>
      <c r="BF26" s="57">
        <v>0</v>
      </c>
      <c r="BG26" s="57">
        <v>0</v>
      </c>
      <c r="BH26" s="57">
        <v>3</v>
      </c>
      <c r="BI26" s="57">
        <v>1</v>
      </c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  <c r="DH26" s="57"/>
      <c r="DI26" s="57"/>
      <c r="DJ26" s="57"/>
      <c r="DK26" s="57"/>
      <c r="DL26" s="57"/>
      <c r="DM26" s="57"/>
      <c r="DN26" s="57">
        <f>SUM(J26:DM26)</f>
        <v>289</v>
      </c>
      <c r="DO26" s="11">
        <f>H26-I26</f>
        <v>0</v>
      </c>
    </row>
    <row r="27" spans="1:147" ht="12" customHeight="1" x14ac:dyDescent="0.2">
      <c r="A27" s="207"/>
      <c r="B27" s="12" t="s">
        <v>6</v>
      </c>
      <c r="C27" s="12"/>
      <c r="D27" s="209"/>
      <c r="E27" s="209"/>
      <c r="F27" s="210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>
        <f t="shared" ref="Q27:AY27" si="90">+P27+Q26-Q30</f>
        <v>26</v>
      </c>
      <c r="R27" s="11">
        <f t="shared" si="90"/>
        <v>55</v>
      </c>
      <c r="S27" s="11">
        <f t="shared" si="90"/>
        <v>72</v>
      </c>
      <c r="T27" s="11">
        <f t="shared" si="90"/>
        <v>80</v>
      </c>
      <c r="U27" s="11">
        <f t="shared" si="90"/>
        <v>83</v>
      </c>
      <c r="V27" s="11">
        <f t="shared" si="90"/>
        <v>89</v>
      </c>
      <c r="W27" s="11">
        <f t="shared" si="90"/>
        <v>95</v>
      </c>
      <c r="X27" s="11">
        <f t="shared" si="90"/>
        <v>98</v>
      </c>
      <c r="Y27" s="11">
        <f t="shared" si="90"/>
        <v>107</v>
      </c>
      <c r="Z27" s="11">
        <f t="shared" si="90"/>
        <v>114</v>
      </c>
      <c r="AA27" s="11">
        <f t="shared" si="90"/>
        <v>122</v>
      </c>
      <c r="AB27" s="11">
        <f t="shared" si="90"/>
        <v>127</v>
      </c>
      <c r="AC27" s="11">
        <f t="shared" si="90"/>
        <v>133</v>
      </c>
      <c r="AD27" s="11">
        <f t="shared" si="90"/>
        <v>146</v>
      </c>
      <c r="AE27" s="11">
        <f t="shared" si="90"/>
        <v>153</v>
      </c>
      <c r="AF27" s="11">
        <f t="shared" si="90"/>
        <v>164</v>
      </c>
      <c r="AG27" s="11">
        <f t="shared" si="90"/>
        <v>162</v>
      </c>
      <c r="AH27" s="11">
        <f t="shared" si="90"/>
        <v>172</v>
      </c>
      <c r="AI27" s="11">
        <f t="shared" si="90"/>
        <v>188</v>
      </c>
      <c r="AJ27" s="11">
        <f t="shared" si="90"/>
        <v>204</v>
      </c>
      <c r="AK27" s="11">
        <f t="shared" si="90"/>
        <v>208</v>
      </c>
      <c r="AL27" s="11">
        <f t="shared" si="90"/>
        <v>218</v>
      </c>
      <c r="AM27" s="11">
        <f t="shared" si="90"/>
        <v>230</v>
      </c>
      <c r="AN27" s="11">
        <f t="shared" si="90"/>
        <v>234</v>
      </c>
      <c r="AO27" s="11">
        <f t="shared" si="90"/>
        <v>237</v>
      </c>
      <c r="AP27" s="11">
        <f t="shared" si="90"/>
        <v>233</v>
      </c>
      <c r="AQ27" s="11">
        <f t="shared" si="90"/>
        <v>238</v>
      </c>
      <c r="AR27" s="11">
        <f t="shared" si="90"/>
        <v>238</v>
      </c>
      <c r="AS27" s="11">
        <f t="shared" si="90"/>
        <v>238</v>
      </c>
      <c r="AT27" s="11">
        <f t="shared" si="90"/>
        <v>239</v>
      </c>
      <c r="AU27" s="11">
        <f t="shared" si="90"/>
        <v>238</v>
      </c>
      <c r="AV27" s="11">
        <f t="shared" si="90"/>
        <v>240</v>
      </c>
      <c r="AW27" s="11">
        <f t="shared" si="90"/>
        <v>240</v>
      </c>
      <c r="AX27" s="11">
        <f t="shared" si="90"/>
        <v>239</v>
      </c>
      <c r="AY27" s="11">
        <f t="shared" si="90"/>
        <v>240</v>
      </c>
      <c r="AZ27" s="11">
        <f>+AY27+AZ26-AZ30</f>
        <v>238</v>
      </c>
      <c r="BA27" s="11">
        <f>+AZ27+BA26-BA30</f>
        <v>240</v>
      </c>
      <c r="BB27" s="11">
        <f>+BA27+BB26-BB30</f>
        <v>240</v>
      </c>
      <c r="BC27" s="11">
        <f>+BB27+BC26-BC30</f>
        <v>240</v>
      </c>
      <c r="BD27" s="11">
        <f t="shared" ref="BD27:BH27" si="91">+BC27+BD26-BD30</f>
        <v>240</v>
      </c>
      <c r="BE27" s="11">
        <f t="shared" si="91"/>
        <v>240</v>
      </c>
      <c r="BF27" s="11">
        <f t="shared" si="91"/>
        <v>240</v>
      </c>
      <c r="BG27" s="11">
        <f t="shared" si="91"/>
        <v>240</v>
      </c>
      <c r="BH27" s="11">
        <f t="shared" si="91"/>
        <v>240</v>
      </c>
      <c r="BI27" s="11">
        <f t="shared" ref="BI27" si="92">+BH27+BI26-BI30</f>
        <v>240</v>
      </c>
      <c r="BJ27" s="11"/>
      <c r="BK27" s="11"/>
      <c r="BL27" s="11"/>
      <c r="BM27" s="11"/>
      <c r="BN27" s="11"/>
      <c r="BO27" s="11"/>
      <c r="BP27" s="11"/>
      <c r="BQ27" s="11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>
        <f>+DN26-DN30</f>
        <v>240</v>
      </c>
      <c r="DO27" s="11"/>
    </row>
    <row r="28" spans="1:147" s="15" customFormat="1" ht="12" customHeight="1" x14ac:dyDescent="0.2">
      <c r="A28" s="207"/>
      <c r="B28" s="13" t="s">
        <v>3</v>
      </c>
      <c r="C28" s="13"/>
      <c r="D28" s="209"/>
      <c r="E28" s="209"/>
      <c r="F28" s="210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>
        <v>12</v>
      </c>
      <c r="R28" s="14">
        <v>12</v>
      </c>
      <c r="S28" s="14">
        <v>12</v>
      </c>
      <c r="T28" s="14">
        <v>12</v>
      </c>
      <c r="U28" s="14">
        <v>12</v>
      </c>
      <c r="V28" s="14">
        <v>10</v>
      </c>
      <c r="W28" s="14">
        <v>10</v>
      </c>
      <c r="X28" s="14">
        <v>10</v>
      </c>
      <c r="Y28" s="14">
        <v>10</v>
      </c>
      <c r="Z28" s="14">
        <v>10</v>
      </c>
      <c r="AA28" s="14">
        <v>10</v>
      </c>
      <c r="AB28" s="14">
        <v>10</v>
      </c>
      <c r="AC28" s="14">
        <v>10</v>
      </c>
      <c r="AD28" s="14">
        <v>10</v>
      </c>
      <c r="AE28" s="14">
        <v>10</v>
      </c>
      <c r="AF28" s="14">
        <v>10</v>
      </c>
      <c r="AG28" s="14">
        <v>10</v>
      </c>
      <c r="AH28" s="14">
        <v>10</v>
      </c>
      <c r="AI28" s="14">
        <v>10</v>
      </c>
      <c r="AJ28" s="14">
        <v>10</v>
      </c>
      <c r="AK28" s="14">
        <v>10</v>
      </c>
      <c r="AL28" s="14">
        <v>10</v>
      </c>
      <c r="AM28" s="14">
        <v>8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1</v>
      </c>
      <c r="AV28" s="14">
        <v>1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</row>
    <row r="29" spans="1:147" ht="12" customHeight="1" x14ac:dyDescent="0.2">
      <c r="A29" s="207"/>
      <c r="B29" s="12" t="s">
        <v>7</v>
      </c>
      <c r="C29" s="12"/>
      <c r="D29" s="209"/>
      <c r="E29" s="209"/>
      <c r="F29" s="210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>
        <f>+Q28</f>
        <v>12</v>
      </c>
      <c r="R29" s="11">
        <f t="shared" ref="R29" si="93">+Q29+R28</f>
        <v>24</v>
      </c>
      <c r="S29" s="11">
        <f t="shared" ref="S29" si="94">+R29+S28</f>
        <v>36</v>
      </c>
      <c r="T29" s="11">
        <f t="shared" ref="T29" si="95">+S29+T28</f>
        <v>48</v>
      </c>
      <c r="U29" s="11">
        <f t="shared" ref="U29" si="96">+T29+U28</f>
        <v>60</v>
      </c>
      <c r="V29" s="11">
        <f t="shared" ref="V29" si="97">+U29+V28</f>
        <v>70</v>
      </c>
      <c r="W29" s="11">
        <f t="shared" ref="W29" si="98">+V29+W28</f>
        <v>80</v>
      </c>
      <c r="X29" s="11">
        <f t="shared" ref="X29" si="99">+W29+X28</f>
        <v>90</v>
      </c>
      <c r="Y29" s="11">
        <f t="shared" ref="Y29" si="100">+X29+Y28</f>
        <v>100</v>
      </c>
      <c r="Z29" s="11">
        <f t="shared" ref="Z29" si="101">+Y29+Z28</f>
        <v>110</v>
      </c>
      <c r="AA29" s="11">
        <f t="shared" ref="AA29" si="102">+Z29+AA28</f>
        <v>120</v>
      </c>
      <c r="AB29" s="11">
        <f t="shared" ref="AB29" si="103">+AA29+AB28</f>
        <v>130</v>
      </c>
      <c r="AC29" s="11">
        <f t="shared" ref="AC29:AE29" si="104">+AB29+AC28</f>
        <v>140</v>
      </c>
      <c r="AD29" s="11">
        <f t="shared" si="104"/>
        <v>150</v>
      </c>
      <c r="AE29" s="11">
        <f t="shared" si="104"/>
        <v>160</v>
      </c>
      <c r="AF29" s="11">
        <f t="shared" ref="AF29" si="105">+AE29+AF28</f>
        <v>170</v>
      </c>
      <c r="AG29" s="11">
        <f t="shared" ref="AG29:AH29" si="106">+AF29+AG28</f>
        <v>180</v>
      </c>
      <c r="AH29" s="11">
        <f t="shared" si="106"/>
        <v>190</v>
      </c>
      <c r="AI29" s="11">
        <f t="shared" ref="AI29" si="107">+AH29+AI28</f>
        <v>200</v>
      </c>
      <c r="AJ29" s="11">
        <f t="shared" ref="AJ29" si="108">+AI29+AJ28</f>
        <v>210</v>
      </c>
      <c r="AK29" s="11">
        <f t="shared" ref="AK29" si="109">+AJ29+AK28</f>
        <v>220</v>
      </c>
      <c r="AL29" s="11">
        <f t="shared" ref="AL29:AX29" si="110">+AK29+AL28</f>
        <v>230</v>
      </c>
      <c r="AM29" s="11">
        <f t="shared" si="110"/>
        <v>238</v>
      </c>
      <c r="AN29" s="11">
        <f t="shared" si="110"/>
        <v>238</v>
      </c>
      <c r="AO29" s="11">
        <f t="shared" si="110"/>
        <v>238</v>
      </c>
      <c r="AP29" s="11">
        <f t="shared" si="110"/>
        <v>238</v>
      </c>
      <c r="AQ29" s="11">
        <f t="shared" si="110"/>
        <v>238</v>
      </c>
      <c r="AR29" s="11">
        <f t="shared" si="110"/>
        <v>238</v>
      </c>
      <c r="AS29" s="11">
        <f t="shared" si="110"/>
        <v>238</v>
      </c>
      <c r="AT29" s="11">
        <f t="shared" si="110"/>
        <v>238</v>
      </c>
      <c r="AU29" s="11">
        <f t="shared" si="110"/>
        <v>239</v>
      </c>
      <c r="AV29" s="11">
        <f t="shared" si="110"/>
        <v>240</v>
      </c>
      <c r="AW29" s="11">
        <f t="shared" si="110"/>
        <v>240</v>
      </c>
      <c r="AX29" s="11">
        <f t="shared" si="110"/>
        <v>240</v>
      </c>
      <c r="AY29" s="11">
        <v>240</v>
      </c>
      <c r="AZ29" s="11">
        <v>240</v>
      </c>
      <c r="BA29" s="11">
        <v>240</v>
      </c>
      <c r="BB29" s="11">
        <v>240</v>
      </c>
      <c r="BC29" s="11">
        <v>240</v>
      </c>
      <c r="BD29" s="11">
        <v>240</v>
      </c>
      <c r="BE29" s="11">
        <v>240</v>
      </c>
      <c r="BF29" s="11">
        <v>240</v>
      </c>
      <c r="BG29" s="11">
        <v>240</v>
      </c>
      <c r="BH29" s="11">
        <v>240</v>
      </c>
      <c r="BI29" s="11">
        <v>240</v>
      </c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</row>
    <row r="30" spans="1:147" ht="12" customHeight="1" x14ac:dyDescent="0.2">
      <c r="A30" s="207"/>
      <c r="B30" s="12" t="s">
        <v>4</v>
      </c>
      <c r="C30" s="12"/>
      <c r="D30" s="26"/>
      <c r="E30" s="26"/>
      <c r="F30" s="27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1</v>
      </c>
      <c r="X30" s="11">
        <v>0</v>
      </c>
      <c r="Y30" s="11">
        <v>0</v>
      </c>
      <c r="Z30" s="11">
        <v>0</v>
      </c>
      <c r="AA30" s="11">
        <v>0</v>
      </c>
      <c r="AB30" s="11">
        <v>2</v>
      </c>
      <c r="AC30" s="11">
        <v>0</v>
      </c>
      <c r="AD30" s="11">
        <v>0</v>
      </c>
      <c r="AE30" s="11">
        <v>2</v>
      </c>
      <c r="AF30" s="11">
        <v>1</v>
      </c>
      <c r="AG30" s="11">
        <v>5</v>
      </c>
      <c r="AH30" s="11">
        <v>5</v>
      </c>
      <c r="AI30" s="11">
        <v>0</v>
      </c>
      <c r="AJ30" s="26">
        <v>1</v>
      </c>
      <c r="AK30" s="11">
        <v>0</v>
      </c>
      <c r="AL30" s="11">
        <v>0</v>
      </c>
      <c r="AM30" s="26">
        <v>4</v>
      </c>
      <c r="AN30" s="26">
        <v>2</v>
      </c>
      <c r="AO30" s="26">
        <v>0</v>
      </c>
      <c r="AP30" s="11">
        <v>5</v>
      </c>
      <c r="AQ30" s="11">
        <v>2</v>
      </c>
      <c r="AR30" s="11">
        <v>2</v>
      </c>
      <c r="AS30" s="11">
        <v>3</v>
      </c>
      <c r="AT30" s="11">
        <v>0</v>
      </c>
      <c r="AU30" s="11">
        <v>1</v>
      </c>
      <c r="AV30" s="11">
        <v>0</v>
      </c>
      <c r="AW30" s="11">
        <v>0</v>
      </c>
      <c r="AX30" s="11">
        <v>1</v>
      </c>
      <c r="AY30" s="11">
        <v>1</v>
      </c>
      <c r="AZ30" s="11">
        <v>3</v>
      </c>
      <c r="BA30" s="11">
        <v>0</v>
      </c>
      <c r="BB30" s="11">
        <v>2</v>
      </c>
      <c r="BC30" s="11">
        <v>1</v>
      </c>
      <c r="BD30" s="11">
        <v>0</v>
      </c>
      <c r="BE30" s="11">
        <v>1</v>
      </c>
      <c r="BF30" s="57">
        <v>0</v>
      </c>
      <c r="BG30" s="57">
        <v>0</v>
      </c>
      <c r="BH30" s="57">
        <v>3</v>
      </c>
      <c r="BI30" s="57">
        <v>1</v>
      </c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57"/>
      <c r="CY30" s="57"/>
      <c r="CZ30" s="57"/>
      <c r="DA30" s="57"/>
      <c r="DB30" s="57"/>
      <c r="DC30" s="57"/>
      <c r="DD30" s="57"/>
      <c r="DE30" s="57"/>
      <c r="DF30" s="57"/>
      <c r="DG30" s="57"/>
      <c r="DH30" s="57"/>
      <c r="DI30" s="57"/>
      <c r="DJ30" s="57"/>
      <c r="DK30" s="57"/>
      <c r="DL30" s="57"/>
      <c r="DM30" s="57"/>
      <c r="DN30" s="57">
        <f>SUM(J30:DM30)</f>
        <v>49</v>
      </c>
      <c r="DO30" s="35"/>
      <c r="EQ30" s="4"/>
    </row>
    <row r="31" spans="1:147" ht="12" customHeight="1" thickBot="1" x14ac:dyDescent="0.25">
      <c r="A31" s="208"/>
      <c r="B31" s="23" t="s">
        <v>8</v>
      </c>
      <c r="C31" s="23"/>
      <c r="D31" s="28"/>
      <c r="E31" s="28"/>
      <c r="F31" s="29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5">
        <f t="shared" ref="Q31" si="111">+Q30</f>
        <v>0</v>
      </c>
      <c r="R31" s="25">
        <f>+R30+Q31</f>
        <v>0</v>
      </c>
      <c r="S31" s="25">
        <f t="shared" ref="S31:BC31" si="112">+S30+R31</f>
        <v>0</v>
      </c>
      <c r="T31" s="25">
        <f t="shared" si="112"/>
        <v>0</v>
      </c>
      <c r="U31" s="25">
        <f t="shared" si="112"/>
        <v>0</v>
      </c>
      <c r="V31" s="25">
        <f t="shared" si="112"/>
        <v>0</v>
      </c>
      <c r="W31" s="25">
        <f t="shared" si="112"/>
        <v>1</v>
      </c>
      <c r="X31" s="25">
        <f t="shared" si="112"/>
        <v>1</v>
      </c>
      <c r="Y31" s="25">
        <f t="shared" si="112"/>
        <v>1</v>
      </c>
      <c r="Z31" s="25">
        <f t="shared" si="112"/>
        <v>1</v>
      </c>
      <c r="AA31" s="25">
        <f t="shared" si="112"/>
        <v>1</v>
      </c>
      <c r="AB31" s="25">
        <f t="shared" si="112"/>
        <v>3</v>
      </c>
      <c r="AC31" s="25">
        <f t="shared" si="112"/>
        <v>3</v>
      </c>
      <c r="AD31" s="25">
        <f t="shared" si="112"/>
        <v>3</v>
      </c>
      <c r="AE31" s="25">
        <f t="shared" si="112"/>
        <v>5</v>
      </c>
      <c r="AF31" s="25">
        <f t="shared" si="112"/>
        <v>6</v>
      </c>
      <c r="AG31" s="25">
        <f t="shared" si="112"/>
        <v>11</v>
      </c>
      <c r="AH31" s="25">
        <f t="shared" si="112"/>
        <v>16</v>
      </c>
      <c r="AI31" s="25">
        <f t="shared" si="112"/>
        <v>16</v>
      </c>
      <c r="AJ31" s="25">
        <f t="shared" si="112"/>
        <v>17</v>
      </c>
      <c r="AK31" s="25">
        <f t="shared" si="112"/>
        <v>17</v>
      </c>
      <c r="AL31" s="25">
        <f t="shared" si="112"/>
        <v>17</v>
      </c>
      <c r="AM31" s="25">
        <f t="shared" si="112"/>
        <v>21</v>
      </c>
      <c r="AN31" s="25">
        <f t="shared" si="112"/>
        <v>23</v>
      </c>
      <c r="AO31" s="25">
        <f t="shared" si="112"/>
        <v>23</v>
      </c>
      <c r="AP31" s="25">
        <f t="shared" si="112"/>
        <v>28</v>
      </c>
      <c r="AQ31" s="25">
        <f t="shared" si="112"/>
        <v>30</v>
      </c>
      <c r="AR31" s="25">
        <f t="shared" si="112"/>
        <v>32</v>
      </c>
      <c r="AS31" s="25">
        <f t="shared" si="112"/>
        <v>35</v>
      </c>
      <c r="AT31" s="25">
        <f t="shared" si="112"/>
        <v>35</v>
      </c>
      <c r="AU31" s="25">
        <f t="shared" si="112"/>
        <v>36</v>
      </c>
      <c r="AV31" s="25">
        <f t="shared" si="112"/>
        <v>36</v>
      </c>
      <c r="AW31" s="25">
        <f t="shared" si="112"/>
        <v>36</v>
      </c>
      <c r="AX31" s="25">
        <f t="shared" si="112"/>
        <v>37</v>
      </c>
      <c r="AY31" s="25">
        <f t="shared" si="112"/>
        <v>38</v>
      </c>
      <c r="AZ31" s="25">
        <f t="shared" si="112"/>
        <v>41</v>
      </c>
      <c r="BA31" s="25">
        <f t="shared" si="112"/>
        <v>41</v>
      </c>
      <c r="BB31" s="25">
        <f t="shared" si="112"/>
        <v>43</v>
      </c>
      <c r="BC31" s="25">
        <f t="shared" si="112"/>
        <v>44</v>
      </c>
      <c r="BD31" s="25">
        <f t="shared" ref="BD31" si="113">+BD30+BC31</f>
        <v>44</v>
      </c>
      <c r="BE31" s="25">
        <f t="shared" ref="BE31:BI31" si="114">+BE30+BD31</f>
        <v>45</v>
      </c>
      <c r="BF31" s="25">
        <f t="shared" si="114"/>
        <v>45</v>
      </c>
      <c r="BG31" s="25">
        <f t="shared" si="114"/>
        <v>45</v>
      </c>
      <c r="BH31" s="25">
        <f t="shared" si="114"/>
        <v>48</v>
      </c>
      <c r="BI31" s="25">
        <f t="shared" si="114"/>
        <v>49</v>
      </c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4"/>
      <c r="DO31" s="38"/>
      <c r="EQ31" s="4"/>
    </row>
    <row r="32" spans="1:147" ht="12" customHeight="1" thickTop="1" x14ac:dyDescent="0.2">
      <c r="A32" s="207">
        <v>5</v>
      </c>
      <c r="B32" s="34" t="s">
        <v>9</v>
      </c>
      <c r="C32" s="12" t="s">
        <v>116</v>
      </c>
      <c r="D32" s="209" t="s">
        <v>78</v>
      </c>
      <c r="E32" s="209">
        <v>116</v>
      </c>
      <c r="F32" s="210"/>
      <c r="G32" s="11">
        <v>216</v>
      </c>
      <c r="H32" s="11">
        <v>216</v>
      </c>
      <c r="I32" s="11">
        <f>+DN33</f>
        <v>216</v>
      </c>
      <c r="J32" s="11"/>
      <c r="K32" s="11"/>
      <c r="L32" s="11"/>
      <c r="M32" s="26"/>
      <c r="N32" s="26"/>
      <c r="O32" s="11"/>
      <c r="P32" s="11"/>
      <c r="Q32" s="11"/>
      <c r="R32" s="11"/>
      <c r="S32" s="11">
        <v>3</v>
      </c>
      <c r="T32" s="11">
        <v>19</v>
      </c>
      <c r="U32" s="11">
        <v>14</v>
      </c>
      <c r="V32" s="11">
        <v>12</v>
      </c>
      <c r="W32" s="11">
        <v>6</v>
      </c>
      <c r="X32" s="11">
        <v>13</v>
      </c>
      <c r="Y32" s="11">
        <v>11</v>
      </c>
      <c r="Z32" s="11">
        <v>7</v>
      </c>
      <c r="AA32" s="26">
        <v>5</v>
      </c>
      <c r="AB32" s="11">
        <v>8</v>
      </c>
      <c r="AC32" s="11">
        <v>2</v>
      </c>
      <c r="AD32" s="11">
        <v>5</v>
      </c>
      <c r="AE32" s="11">
        <v>4</v>
      </c>
      <c r="AF32" s="11">
        <v>1</v>
      </c>
      <c r="AG32" s="11">
        <v>1</v>
      </c>
      <c r="AH32" s="11">
        <v>8</v>
      </c>
      <c r="AI32" s="11">
        <v>12</v>
      </c>
      <c r="AJ32" s="11">
        <v>11</v>
      </c>
      <c r="AK32" s="11">
        <v>3</v>
      </c>
      <c r="AL32" s="11">
        <v>5</v>
      </c>
      <c r="AM32" s="11">
        <v>11</v>
      </c>
      <c r="AN32" s="11">
        <v>22</v>
      </c>
      <c r="AO32" s="26">
        <v>15</v>
      </c>
      <c r="AP32" s="11">
        <v>13</v>
      </c>
      <c r="AQ32" s="11">
        <v>9</v>
      </c>
      <c r="AR32" s="11">
        <v>7</v>
      </c>
      <c r="AS32" s="26">
        <v>3</v>
      </c>
      <c r="AT32" s="11">
        <v>0</v>
      </c>
      <c r="AU32" s="11">
        <v>3</v>
      </c>
      <c r="AV32" s="11">
        <v>1</v>
      </c>
      <c r="AW32" s="26">
        <v>2</v>
      </c>
      <c r="AX32" s="26">
        <v>0</v>
      </c>
      <c r="AY32" s="26">
        <v>2</v>
      </c>
      <c r="AZ32" s="26">
        <v>1</v>
      </c>
      <c r="BA32" s="26">
        <v>1</v>
      </c>
      <c r="BB32" s="26">
        <v>0</v>
      </c>
      <c r="BC32" s="26">
        <v>1</v>
      </c>
      <c r="BD32" s="26">
        <v>0</v>
      </c>
      <c r="BE32" s="26">
        <v>1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1</v>
      </c>
      <c r="BL32" s="60">
        <v>2</v>
      </c>
      <c r="BM32" s="60">
        <v>1</v>
      </c>
      <c r="BN32" s="60">
        <v>0</v>
      </c>
      <c r="BO32" s="60">
        <v>1</v>
      </c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57">
        <f>SUM(J32:DM32)</f>
        <v>247</v>
      </c>
      <c r="DO32" s="11">
        <f>H32-I32</f>
        <v>0</v>
      </c>
    </row>
    <row r="33" spans="1:147" ht="12" customHeight="1" x14ac:dyDescent="0.2">
      <c r="A33" s="207"/>
      <c r="B33" s="12" t="s">
        <v>6</v>
      </c>
      <c r="C33" s="12"/>
      <c r="D33" s="209"/>
      <c r="E33" s="209"/>
      <c r="F33" s="210"/>
      <c r="G33" s="11"/>
      <c r="H33" s="11"/>
      <c r="I33" s="11"/>
      <c r="J33" s="11">
        <f>+I33+J32</f>
        <v>0</v>
      </c>
      <c r="K33" s="11">
        <f>+J33+K32</f>
        <v>0</v>
      </c>
      <c r="L33" s="26">
        <f>+K33+L32-L36</f>
        <v>0</v>
      </c>
      <c r="M33" s="26">
        <f>+L33+M32-M36</f>
        <v>0</v>
      </c>
      <c r="N33" s="26">
        <f t="shared" ref="N33:BC33" si="115">+M33+N32-N36</f>
        <v>0</v>
      </c>
      <c r="O33" s="11">
        <f t="shared" si="115"/>
        <v>0</v>
      </c>
      <c r="P33" s="11">
        <f t="shared" si="115"/>
        <v>0</v>
      </c>
      <c r="Q33" s="11">
        <f t="shared" si="115"/>
        <v>0</v>
      </c>
      <c r="R33" s="11">
        <f t="shared" si="115"/>
        <v>0</v>
      </c>
      <c r="S33" s="11">
        <f t="shared" si="115"/>
        <v>3</v>
      </c>
      <c r="T33" s="11">
        <f t="shared" si="115"/>
        <v>22</v>
      </c>
      <c r="U33" s="11">
        <f t="shared" si="115"/>
        <v>36</v>
      </c>
      <c r="V33" s="11">
        <f t="shared" si="115"/>
        <v>48</v>
      </c>
      <c r="W33" s="11">
        <f t="shared" si="115"/>
        <v>54</v>
      </c>
      <c r="X33" s="11">
        <f t="shared" si="115"/>
        <v>65</v>
      </c>
      <c r="Y33" s="11">
        <f t="shared" si="115"/>
        <v>76</v>
      </c>
      <c r="Z33" s="11">
        <f t="shared" si="115"/>
        <v>82</v>
      </c>
      <c r="AA33" s="26">
        <f t="shared" si="115"/>
        <v>87</v>
      </c>
      <c r="AB33" s="11">
        <f>+AA33+AB32-AB36</f>
        <v>92</v>
      </c>
      <c r="AC33" s="11">
        <f t="shared" si="115"/>
        <v>94</v>
      </c>
      <c r="AD33" s="11">
        <f t="shared" si="115"/>
        <v>99</v>
      </c>
      <c r="AE33" s="11">
        <f t="shared" si="115"/>
        <v>103</v>
      </c>
      <c r="AF33" s="11">
        <f t="shared" si="115"/>
        <v>104</v>
      </c>
      <c r="AG33" s="11">
        <f t="shared" si="115"/>
        <v>105</v>
      </c>
      <c r="AH33" s="11">
        <f t="shared" si="115"/>
        <v>113</v>
      </c>
      <c r="AI33" s="11">
        <f t="shared" si="115"/>
        <v>125</v>
      </c>
      <c r="AJ33" s="11">
        <f t="shared" si="115"/>
        <v>133</v>
      </c>
      <c r="AK33" s="11">
        <f t="shared" si="115"/>
        <v>136</v>
      </c>
      <c r="AL33" s="11">
        <f>+AK33+AL32-AL36</f>
        <v>140</v>
      </c>
      <c r="AM33" s="11">
        <f>+AL33+AM32-AM36</f>
        <v>151</v>
      </c>
      <c r="AN33" s="11">
        <f t="shared" si="115"/>
        <v>173</v>
      </c>
      <c r="AO33" s="26">
        <f t="shared" si="115"/>
        <v>187</v>
      </c>
      <c r="AP33" s="11">
        <f t="shared" si="115"/>
        <v>199</v>
      </c>
      <c r="AQ33" s="11">
        <f t="shared" si="115"/>
        <v>206</v>
      </c>
      <c r="AR33" s="11">
        <f t="shared" si="115"/>
        <v>212</v>
      </c>
      <c r="AS33" s="26">
        <f t="shared" si="115"/>
        <v>215</v>
      </c>
      <c r="AT33" s="11">
        <f t="shared" si="115"/>
        <v>212</v>
      </c>
      <c r="AU33" s="11">
        <f t="shared" si="115"/>
        <v>213</v>
      </c>
      <c r="AV33" s="11">
        <f t="shared" si="115"/>
        <v>214</v>
      </c>
      <c r="AW33" s="26">
        <f t="shared" si="115"/>
        <v>216</v>
      </c>
      <c r="AX33" s="26">
        <f t="shared" si="115"/>
        <v>214</v>
      </c>
      <c r="AY33" s="26">
        <f t="shared" si="115"/>
        <v>215</v>
      </c>
      <c r="AZ33" s="26">
        <f t="shared" si="115"/>
        <v>216</v>
      </c>
      <c r="BA33" s="26">
        <f t="shared" si="115"/>
        <v>216</v>
      </c>
      <c r="BB33" s="26">
        <f t="shared" si="115"/>
        <v>216</v>
      </c>
      <c r="BC33" s="26">
        <f t="shared" si="115"/>
        <v>216</v>
      </c>
      <c r="BD33" s="26">
        <f t="shared" ref="BD33" si="116">+BC33+BD32-BD36</f>
        <v>216</v>
      </c>
      <c r="BE33" s="26">
        <f t="shared" ref="BE33:BO33" si="117">+BD33+BE32-BE36</f>
        <v>216</v>
      </c>
      <c r="BF33" s="26">
        <f t="shared" si="117"/>
        <v>216</v>
      </c>
      <c r="BG33" s="26">
        <f t="shared" si="117"/>
        <v>216</v>
      </c>
      <c r="BH33" s="26">
        <f t="shared" si="117"/>
        <v>216</v>
      </c>
      <c r="BI33" s="26">
        <f t="shared" si="117"/>
        <v>216</v>
      </c>
      <c r="BJ33" s="26">
        <f t="shared" si="117"/>
        <v>216</v>
      </c>
      <c r="BK33" s="26">
        <f t="shared" si="117"/>
        <v>216</v>
      </c>
      <c r="BL33" s="26">
        <f t="shared" si="117"/>
        <v>216</v>
      </c>
      <c r="BM33" s="26">
        <f t="shared" si="117"/>
        <v>216</v>
      </c>
      <c r="BN33" s="26">
        <f t="shared" si="117"/>
        <v>216</v>
      </c>
      <c r="BO33" s="26">
        <f t="shared" si="117"/>
        <v>216</v>
      </c>
      <c r="BP33" s="26"/>
      <c r="BQ33" s="26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52">
        <f>+DN32-DN36</f>
        <v>216</v>
      </c>
      <c r="DO33" s="11"/>
    </row>
    <row r="34" spans="1:147" s="15" customFormat="1" ht="12" customHeight="1" x14ac:dyDescent="0.2">
      <c r="A34" s="207"/>
      <c r="B34" s="13" t="s">
        <v>3</v>
      </c>
      <c r="C34" s="13"/>
      <c r="D34" s="209"/>
      <c r="E34" s="209"/>
      <c r="F34" s="210"/>
      <c r="G34" s="14"/>
      <c r="H34" s="14"/>
      <c r="I34" s="14"/>
      <c r="J34" s="14"/>
      <c r="K34" s="14"/>
      <c r="L34" s="14"/>
      <c r="M34" s="26"/>
      <c r="N34" s="26"/>
      <c r="O34" s="14"/>
      <c r="P34" s="14"/>
      <c r="Q34" s="14"/>
      <c r="R34" s="14"/>
      <c r="S34" s="14">
        <v>10</v>
      </c>
      <c r="T34" s="14">
        <v>10</v>
      </c>
      <c r="U34" s="14">
        <v>10</v>
      </c>
      <c r="V34" s="14">
        <v>10</v>
      </c>
      <c r="W34" s="14">
        <v>10</v>
      </c>
      <c r="X34" s="14">
        <v>10</v>
      </c>
      <c r="Y34" s="14">
        <v>10</v>
      </c>
      <c r="Z34" s="14">
        <v>10</v>
      </c>
      <c r="AA34" s="26">
        <v>10</v>
      </c>
      <c r="AB34" s="14">
        <v>10</v>
      </c>
      <c r="AC34" s="14">
        <v>10</v>
      </c>
      <c r="AD34" s="14">
        <v>10</v>
      </c>
      <c r="AE34" s="14">
        <v>10</v>
      </c>
      <c r="AF34" s="14">
        <v>10</v>
      </c>
      <c r="AG34" s="14">
        <v>10</v>
      </c>
      <c r="AH34" s="14">
        <v>10</v>
      </c>
      <c r="AI34" s="14">
        <v>10</v>
      </c>
      <c r="AJ34" s="14">
        <v>10</v>
      </c>
      <c r="AK34" s="14">
        <v>10</v>
      </c>
      <c r="AL34" s="14">
        <v>10</v>
      </c>
      <c r="AM34" s="14">
        <v>10</v>
      </c>
      <c r="AN34" s="14">
        <v>5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1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</row>
    <row r="35" spans="1:147" ht="12" customHeight="1" x14ac:dyDescent="0.2">
      <c r="A35" s="207"/>
      <c r="B35" s="12" t="s">
        <v>7</v>
      </c>
      <c r="C35" s="12"/>
      <c r="D35" s="209"/>
      <c r="E35" s="209"/>
      <c r="F35" s="210"/>
      <c r="G35" s="11"/>
      <c r="H35" s="11"/>
      <c r="I35" s="11"/>
      <c r="J35" s="11"/>
      <c r="K35" s="11"/>
      <c r="L35" s="11"/>
      <c r="M35" s="26"/>
      <c r="N35" s="26"/>
      <c r="O35" s="11"/>
      <c r="P35" s="11"/>
      <c r="Q35" s="11"/>
      <c r="R35" s="11"/>
      <c r="S35" s="11">
        <f t="shared" ref="S35:AH35" si="118">+R35+S34</f>
        <v>10</v>
      </c>
      <c r="T35" s="11">
        <f t="shared" si="118"/>
        <v>20</v>
      </c>
      <c r="U35" s="11">
        <f t="shared" si="118"/>
        <v>30</v>
      </c>
      <c r="V35" s="11">
        <f t="shared" si="118"/>
        <v>40</v>
      </c>
      <c r="W35" s="11">
        <f t="shared" si="118"/>
        <v>50</v>
      </c>
      <c r="X35" s="11">
        <f t="shared" si="118"/>
        <v>60</v>
      </c>
      <c r="Y35" s="11">
        <f t="shared" si="118"/>
        <v>70</v>
      </c>
      <c r="Z35" s="11">
        <f t="shared" si="118"/>
        <v>80</v>
      </c>
      <c r="AA35" s="26">
        <f t="shared" si="118"/>
        <v>90</v>
      </c>
      <c r="AB35" s="11">
        <f t="shared" si="118"/>
        <v>100</v>
      </c>
      <c r="AC35" s="11">
        <f t="shared" si="118"/>
        <v>110</v>
      </c>
      <c r="AD35" s="11">
        <f t="shared" si="118"/>
        <v>120</v>
      </c>
      <c r="AE35" s="11">
        <f t="shared" si="118"/>
        <v>130</v>
      </c>
      <c r="AF35" s="11">
        <f t="shared" si="118"/>
        <v>140</v>
      </c>
      <c r="AG35" s="11">
        <f t="shared" si="118"/>
        <v>150</v>
      </c>
      <c r="AH35" s="11">
        <f t="shared" si="118"/>
        <v>160</v>
      </c>
      <c r="AI35" s="11">
        <f t="shared" ref="AI35" si="119">+AH35+AI34</f>
        <v>170</v>
      </c>
      <c r="AJ35" s="11">
        <f t="shared" ref="AJ35" si="120">+AI35+AJ34</f>
        <v>180</v>
      </c>
      <c r="AK35" s="11">
        <f t="shared" ref="AK35" si="121">+AJ35+AK34</f>
        <v>190</v>
      </c>
      <c r="AL35" s="11">
        <f t="shared" ref="AL35:AX35" si="122">+AK35+AL34</f>
        <v>200</v>
      </c>
      <c r="AM35" s="11">
        <f t="shared" si="122"/>
        <v>210</v>
      </c>
      <c r="AN35" s="11">
        <f t="shared" si="122"/>
        <v>215</v>
      </c>
      <c r="AO35" s="26">
        <f t="shared" si="122"/>
        <v>215</v>
      </c>
      <c r="AP35" s="11">
        <f t="shared" si="122"/>
        <v>215</v>
      </c>
      <c r="AQ35" s="11">
        <f t="shared" si="122"/>
        <v>215</v>
      </c>
      <c r="AR35" s="11">
        <f t="shared" si="122"/>
        <v>215</v>
      </c>
      <c r="AS35" s="26">
        <f t="shared" si="122"/>
        <v>215</v>
      </c>
      <c r="AT35" s="11">
        <f t="shared" si="122"/>
        <v>215</v>
      </c>
      <c r="AU35" s="11">
        <f t="shared" si="122"/>
        <v>216</v>
      </c>
      <c r="AV35" s="11">
        <f t="shared" si="122"/>
        <v>216</v>
      </c>
      <c r="AW35" s="26">
        <f t="shared" si="122"/>
        <v>216</v>
      </c>
      <c r="AX35" s="26">
        <f t="shared" si="122"/>
        <v>216</v>
      </c>
      <c r="AY35" s="26">
        <f t="shared" ref="AY35:BC35" si="123">+AX35+AY34</f>
        <v>216</v>
      </c>
      <c r="AZ35" s="26">
        <f t="shared" si="123"/>
        <v>216</v>
      </c>
      <c r="BA35" s="26">
        <f t="shared" si="123"/>
        <v>216</v>
      </c>
      <c r="BB35" s="26">
        <f t="shared" si="123"/>
        <v>216</v>
      </c>
      <c r="BC35" s="26">
        <f t="shared" si="123"/>
        <v>216</v>
      </c>
      <c r="BD35" s="26">
        <f t="shared" ref="BD35" si="124">+BC35+BD34</f>
        <v>216</v>
      </c>
      <c r="BE35" s="26">
        <f t="shared" ref="BE35:BO35" si="125">+BD35+BE34</f>
        <v>216</v>
      </c>
      <c r="BF35" s="26">
        <f t="shared" si="125"/>
        <v>216</v>
      </c>
      <c r="BG35" s="26">
        <f t="shared" si="125"/>
        <v>216</v>
      </c>
      <c r="BH35" s="26">
        <f t="shared" si="125"/>
        <v>216</v>
      </c>
      <c r="BI35" s="26">
        <f t="shared" si="125"/>
        <v>216</v>
      </c>
      <c r="BJ35" s="26">
        <f t="shared" si="125"/>
        <v>216</v>
      </c>
      <c r="BK35" s="26">
        <f t="shared" si="125"/>
        <v>216</v>
      </c>
      <c r="BL35" s="26">
        <f t="shared" si="125"/>
        <v>216</v>
      </c>
      <c r="BM35" s="26">
        <f t="shared" si="125"/>
        <v>216</v>
      </c>
      <c r="BN35" s="26">
        <f t="shared" si="125"/>
        <v>216</v>
      </c>
      <c r="BO35" s="26">
        <f t="shared" si="125"/>
        <v>216</v>
      </c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11"/>
      <c r="DO35" s="11"/>
    </row>
    <row r="36" spans="1:147" ht="12" customHeight="1" x14ac:dyDescent="0.2">
      <c r="A36" s="207"/>
      <c r="B36" s="12" t="s">
        <v>4</v>
      </c>
      <c r="C36" s="12"/>
      <c r="D36" s="26"/>
      <c r="E36" s="26"/>
      <c r="F36" s="27"/>
      <c r="G36" s="11"/>
      <c r="H36" s="11"/>
      <c r="I36" s="11"/>
      <c r="J36" s="11"/>
      <c r="K36" s="11"/>
      <c r="L36" s="26"/>
      <c r="M36" s="26"/>
      <c r="N36" s="26"/>
      <c r="O36" s="11"/>
      <c r="P36" s="11"/>
      <c r="Q36" s="11"/>
      <c r="R36" s="11"/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2</v>
      </c>
      <c r="Y36" s="11">
        <v>0</v>
      </c>
      <c r="Z36" s="11">
        <v>1</v>
      </c>
      <c r="AA36" s="26">
        <v>0</v>
      </c>
      <c r="AB36" s="11">
        <v>3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3</v>
      </c>
      <c r="AK36" s="11">
        <v>0</v>
      </c>
      <c r="AL36" s="11">
        <v>1</v>
      </c>
      <c r="AM36" s="11">
        <v>0</v>
      </c>
      <c r="AN36" s="11">
        <v>0</v>
      </c>
      <c r="AO36" s="26">
        <v>1</v>
      </c>
      <c r="AP36" s="11">
        <v>1</v>
      </c>
      <c r="AQ36" s="11">
        <v>2</v>
      </c>
      <c r="AR36" s="11">
        <v>1</v>
      </c>
      <c r="AS36" s="26">
        <v>0</v>
      </c>
      <c r="AT36" s="11">
        <v>3</v>
      </c>
      <c r="AU36" s="11">
        <v>2</v>
      </c>
      <c r="AV36" s="11">
        <v>0</v>
      </c>
      <c r="AW36" s="26">
        <v>0</v>
      </c>
      <c r="AX36" s="26">
        <v>2</v>
      </c>
      <c r="AY36" s="26">
        <v>1</v>
      </c>
      <c r="AZ36" s="26">
        <v>0</v>
      </c>
      <c r="BA36" s="26">
        <v>1</v>
      </c>
      <c r="BB36" s="26">
        <v>0</v>
      </c>
      <c r="BC36" s="26">
        <v>1</v>
      </c>
      <c r="BD36" s="26">
        <v>0</v>
      </c>
      <c r="BE36" s="26">
        <v>1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1</v>
      </c>
      <c r="BL36" s="60">
        <v>2</v>
      </c>
      <c r="BM36" s="60">
        <v>1</v>
      </c>
      <c r="BN36" s="60">
        <v>0</v>
      </c>
      <c r="BO36" s="60">
        <v>1</v>
      </c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57">
        <f>SUM(J36:DM36)</f>
        <v>31</v>
      </c>
      <c r="DO36" s="35"/>
      <c r="EQ36" s="4"/>
    </row>
    <row r="37" spans="1:147" ht="12" customHeight="1" thickBot="1" x14ac:dyDescent="0.25">
      <c r="A37" s="208"/>
      <c r="B37" s="23" t="s">
        <v>8</v>
      </c>
      <c r="C37" s="23"/>
      <c r="D37" s="28"/>
      <c r="E37" s="28"/>
      <c r="F37" s="29"/>
      <c r="G37" s="24"/>
      <c r="H37" s="24"/>
      <c r="I37" s="24"/>
      <c r="J37" s="24">
        <f t="shared" ref="J37" si="126">+I37+J36</f>
        <v>0</v>
      </c>
      <c r="K37" s="24">
        <f t="shared" ref="K37" si="127">+J37+K36</f>
        <v>0</v>
      </c>
      <c r="L37" s="24">
        <f t="shared" ref="L37:AV37" si="128">+K37+L36</f>
        <v>0</v>
      </c>
      <c r="M37" s="24">
        <f t="shared" si="128"/>
        <v>0</v>
      </c>
      <c r="N37" s="24">
        <f t="shared" si="128"/>
        <v>0</v>
      </c>
      <c r="O37" s="24">
        <f t="shared" si="128"/>
        <v>0</v>
      </c>
      <c r="P37" s="24">
        <f t="shared" si="128"/>
        <v>0</v>
      </c>
      <c r="Q37" s="24">
        <f t="shared" si="128"/>
        <v>0</v>
      </c>
      <c r="R37" s="24">
        <f t="shared" si="128"/>
        <v>0</v>
      </c>
      <c r="S37" s="24">
        <f t="shared" si="128"/>
        <v>0</v>
      </c>
      <c r="T37" s="24">
        <f t="shared" si="128"/>
        <v>0</v>
      </c>
      <c r="U37" s="24">
        <f t="shared" si="128"/>
        <v>0</v>
      </c>
      <c r="V37" s="24">
        <f t="shared" si="128"/>
        <v>0</v>
      </c>
      <c r="W37" s="24">
        <f t="shared" si="128"/>
        <v>0</v>
      </c>
      <c r="X37" s="24">
        <f t="shared" si="128"/>
        <v>2</v>
      </c>
      <c r="Y37" s="24">
        <f t="shared" si="128"/>
        <v>2</v>
      </c>
      <c r="Z37" s="24">
        <f t="shared" si="128"/>
        <v>3</v>
      </c>
      <c r="AA37" s="24">
        <f t="shared" si="128"/>
        <v>3</v>
      </c>
      <c r="AB37" s="24">
        <f t="shared" si="128"/>
        <v>6</v>
      </c>
      <c r="AC37" s="24">
        <f t="shared" si="128"/>
        <v>6</v>
      </c>
      <c r="AD37" s="24">
        <f t="shared" si="128"/>
        <v>6</v>
      </c>
      <c r="AE37" s="24">
        <f t="shared" si="128"/>
        <v>6</v>
      </c>
      <c r="AF37" s="24">
        <f t="shared" si="128"/>
        <v>6</v>
      </c>
      <c r="AG37" s="24">
        <f t="shared" si="128"/>
        <v>6</v>
      </c>
      <c r="AH37" s="24">
        <f t="shared" si="128"/>
        <v>6</v>
      </c>
      <c r="AI37" s="24">
        <f t="shared" si="128"/>
        <v>6</v>
      </c>
      <c r="AJ37" s="24">
        <f t="shared" si="128"/>
        <v>9</v>
      </c>
      <c r="AK37" s="24">
        <f t="shared" si="128"/>
        <v>9</v>
      </c>
      <c r="AL37" s="24">
        <f t="shared" si="128"/>
        <v>10</v>
      </c>
      <c r="AM37" s="24">
        <f t="shared" si="128"/>
        <v>10</v>
      </c>
      <c r="AN37" s="24">
        <f t="shared" si="128"/>
        <v>10</v>
      </c>
      <c r="AO37" s="24">
        <f t="shared" si="128"/>
        <v>11</v>
      </c>
      <c r="AP37" s="24">
        <f t="shared" si="128"/>
        <v>12</v>
      </c>
      <c r="AQ37" s="24">
        <f t="shared" si="128"/>
        <v>14</v>
      </c>
      <c r="AR37" s="24">
        <f t="shared" si="128"/>
        <v>15</v>
      </c>
      <c r="AS37" s="24">
        <f t="shared" si="128"/>
        <v>15</v>
      </c>
      <c r="AT37" s="24">
        <f t="shared" si="128"/>
        <v>18</v>
      </c>
      <c r="AU37" s="24">
        <f t="shared" si="128"/>
        <v>20</v>
      </c>
      <c r="AV37" s="24">
        <f t="shared" si="128"/>
        <v>20</v>
      </c>
      <c r="AW37" s="24">
        <f>+AV37+AW36</f>
        <v>20</v>
      </c>
      <c r="AX37" s="24">
        <f t="shared" ref="AX37:BC37" si="129">+AW37+AX36</f>
        <v>22</v>
      </c>
      <c r="AY37" s="24">
        <f t="shared" si="129"/>
        <v>23</v>
      </c>
      <c r="AZ37" s="24">
        <f t="shared" si="129"/>
        <v>23</v>
      </c>
      <c r="BA37" s="24">
        <f t="shared" si="129"/>
        <v>24</v>
      </c>
      <c r="BB37" s="24">
        <f t="shared" si="129"/>
        <v>24</v>
      </c>
      <c r="BC37" s="24">
        <f t="shared" si="129"/>
        <v>25</v>
      </c>
      <c r="BD37" s="24">
        <f t="shared" ref="BD37" si="130">+BC37+BD36</f>
        <v>25</v>
      </c>
      <c r="BE37" s="24">
        <f t="shared" ref="BE37:BO37" si="131">+BD37+BE36</f>
        <v>26</v>
      </c>
      <c r="BF37" s="24">
        <f t="shared" si="131"/>
        <v>26</v>
      </c>
      <c r="BG37" s="24">
        <f t="shared" si="131"/>
        <v>26</v>
      </c>
      <c r="BH37" s="24">
        <f t="shared" si="131"/>
        <v>26</v>
      </c>
      <c r="BI37" s="24">
        <f t="shared" si="131"/>
        <v>26</v>
      </c>
      <c r="BJ37" s="24">
        <f t="shared" si="131"/>
        <v>26</v>
      </c>
      <c r="BK37" s="24">
        <f t="shared" si="131"/>
        <v>27</v>
      </c>
      <c r="BL37" s="24">
        <f t="shared" si="131"/>
        <v>29</v>
      </c>
      <c r="BM37" s="24">
        <f t="shared" si="131"/>
        <v>30</v>
      </c>
      <c r="BN37" s="24">
        <f t="shared" si="131"/>
        <v>30</v>
      </c>
      <c r="BO37" s="24">
        <f t="shared" si="131"/>
        <v>31</v>
      </c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38"/>
      <c r="EQ37" s="4"/>
    </row>
    <row r="38" spans="1:147" ht="12" customHeight="1" thickTop="1" x14ac:dyDescent="0.2">
      <c r="A38" s="207">
        <v>6</v>
      </c>
      <c r="B38" s="34" t="s">
        <v>10</v>
      </c>
      <c r="C38" s="12" t="s">
        <v>117</v>
      </c>
      <c r="D38" s="209" t="s">
        <v>76</v>
      </c>
      <c r="E38" s="209"/>
      <c r="F38" s="210"/>
      <c r="G38" s="11">
        <v>180</v>
      </c>
      <c r="H38" s="11">
        <v>180</v>
      </c>
      <c r="I38" s="11">
        <f>+DN39</f>
        <v>180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>
        <v>13</v>
      </c>
      <c r="AN38" s="11">
        <v>38</v>
      </c>
      <c r="AO38" s="11">
        <v>11</v>
      </c>
      <c r="AP38" s="11">
        <v>20</v>
      </c>
      <c r="AQ38" s="11">
        <v>9</v>
      </c>
      <c r="AR38" s="11">
        <v>20</v>
      </c>
      <c r="AS38" s="11">
        <v>24</v>
      </c>
      <c r="AT38" s="11">
        <v>11</v>
      </c>
      <c r="AU38" s="11">
        <v>14</v>
      </c>
      <c r="AV38" s="11">
        <v>16</v>
      </c>
      <c r="AW38" s="11">
        <v>10</v>
      </c>
      <c r="AX38" s="11">
        <v>2</v>
      </c>
      <c r="AY38" s="11">
        <v>1</v>
      </c>
      <c r="AZ38" s="11">
        <v>2</v>
      </c>
      <c r="BA38" s="11">
        <v>1</v>
      </c>
      <c r="BB38" s="11">
        <v>9</v>
      </c>
      <c r="BC38" s="11">
        <v>1</v>
      </c>
      <c r="BD38" s="11">
        <v>0</v>
      </c>
      <c r="BE38" s="11">
        <v>0</v>
      </c>
      <c r="BF38" s="57">
        <v>3</v>
      </c>
      <c r="BG38" s="57">
        <v>0</v>
      </c>
      <c r="BH38" s="57">
        <v>1</v>
      </c>
      <c r="BI38" s="57">
        <v>1</v>
      </c>
      <c r="BJ38" s="57">
        <v>0</v>
      </c>
      <c r="BK38" s="57">
        <v>1</v>
      </c>
      <c r="BL38" s="57">
        <v>1</v>
      </c>
      <c r="BM38" s="57">
        <v>0</v>
      </c>
      <c r="BN38" s="57">
        <v>0</v>
      </c>
      <c r="BO38" s="57">
        <v>2</v>
      </c>
      <c r="BP38" s="57">
        <v>0</v>
      </c>
      <c r="BQ38" s="57">
        <v>5</v>
      </c>
      <c r="BR38" s="57">
        <v>1</v>
      </c>
      <c r="BS38" s="57">
        <v>1</v>
      </c>
      <c r="BT38" s="57">
        <v>1</v>
      </c>
      <c r="BU38" s="57">
        <v>2</v>
      </c>
      <c r="BV38" s="57">
        <v>2</v>
      </c>
      <c r="BW38" s="57">
        <v>1</v>
      </c>
      <c r="BX38" s="57">
        <v>0</v>
      </c>
      <c r="BY38" s="57">
        <v>0</v>
      </c>
      <c r="BZ38" s="57">
        <v>0</v>
      </c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M38" s="57"/>
      <c r="CN38" s="57"/>
      <c r="CO38" s="57"/>
      <c r="CP38" s="57"/>
      <c r="CQ38" s="57"/>
      <c r="CR38" s="57"/>
      <c r="CS38" s="57"/>
      <c r="CT38" s="57"/>
      <c r="CU38" s="57"/>
      <c r="CV38" s="57"/>
      <c r="CW38" s="57"/>
      <c r="CX38" s="57"/>
      <c r="CY38" s="57"/>
      <c r="CZ38" s="57"/>
      <c r="DA38" s="57"/>
      <c r="DB38" s="57"/>
      <c r="DC38" s="57"/>
      <c r="DD38" s="57"/>
      <c r="DE38" s="57"/>
      <c r="DF38" s="57"/>
      <c r="DG38" s="57"/>
      <c r="DH38" s="57"/>
      <c r="DI38" s="57"/>
      <c r="DJ38" s="57"/>
      <c r="DK38" s="57"/>
      <c r="DL38" s="57"/>
      <c r="DM38" s="57"/>
      <c r="DN38" s="57">
        <f>SUM(J38:DM38)</f>
        <v>224</v>
      </c>
      <c r="DO38" s="11">
        <f>H38-I38</f>
        <v>0</v>
      </c>
    </row>
    <row r="39" spans="1:147" ht="12" customHeight="1" x14ac:dyDescent="0.2">
      <c r="A39" s="207"/>
      <c r="B39" s="12" t="s">
        <v>6</v>
      </c>
      <c r="C39" s="12"/>
      <c r="D39" s="209"/>
      <c r="E39" s="209"/>
      <c r="F39" s="210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>
        <f t="shared" ref="AM39:AU39" si="132">+AM38+AL39-AM42</f>
        <v>13</v>
      </c>
      <c r="AN39" s="11">
        <f t="shared" si="132"/>
        <v>51</v>
      </c>
      <c r="AO39" s="11">
        <f t="shared" si="132"/>
        <v>62</v>
      </c>
      <c r="AP39" s="11">
        <f t="shared" si="132"/>
        <v>80</v>
      </c>
      <c r="AQ39" s="11">
        <f t="shared" si="132"/>
        <v>87</v>
      </c>
      <c r="AR39" s="11">
        <f t="shared" si="132"/>
        <v>107</v>
      </c>
      <c r="AS39" s="11">
        <f t="shared" si="132"/>
        <v>131</v>
      </c>
      <c r="AT39" s="11">
        <f t="shared" si="132"/>
        <v>139</v>
      </c>
      <c r="AU39" s="11">
        <f t="shared" si="132"/>
        <v>153</v>
      </c>
      <c r="AV39" s="11">
        <f t="shared" ref="AV39:BC39" si="133">+AV38+AU39-AV42</f>
        <v>167</v>
      </c>
      <c r="AW39" s="11">
        <f t="shared" si="133"/>
        <v>177</v>
      </c>
      <c r="AX39" s="11">
        <f t="shared" si="133"/>
        <v>177</v>
      </c>
      <c r="AY39" s="11">
        <f t="shared" si="133"/>
        <v>177</v>
      </c>
      <c r="AZ39" s="11">
        <f t="shared" si="133"/>
        <v>179</v>
      </c>
      <c r="BA39" s="11">
        <f t="shared" si="133"/>
        <v>177</v>
      </c>
      <c r="BB39" s="11">
        <f t="shared" si="133"/>
        <v>179</v>
      </c>
      <c r="BC39" s="11">
        <f t="shared" si="133"/>
        <v>180</v>
      </c>
      <c r="BD39" s="11">
        <f t="shared" ref="BD39" si="134">+BD38+BC39-BD42</f>
        <v>180</v>
      </c>
      <c r="BE39" s="11">
        <f t="shared" ref="BE39:BK39" si="135">+BE38+BD39-BE42</f>
        <v>179</v>
      </c>
      <c r="BF39" s="11">
        <f t="shared" si="135"/>
        <v>180</v>
      </c>
      <c r="BG39" s="11">
        <f t="shared" si="135"/>
        <v>180</v>
      </c>
      <c r="BH39" s="11">
        <f t="shared" si="135"/>
        <v>180</v>
      </c>
      <c r="BI39" s="11">
        <f t="shared" si="135"/>
        <v>180</v>
      </c>
      <c r="BJ39" s="11">
        <f t="shared" si="135"/>
        <v>180</v>
      </c>
      <c r="BK39" s="11">
        <f t="shared" si="135"/>
        <v>180</v>
      </c>
      <c r="BL39" s="11">
        <f t="shared" ref="BL39:BZ39" si="136">+BL38+BK39-BL42</f>
        <v>180</v>
      </c>
      <c r="BM39" s="11">
        <f t="shared" si="136"/>
        <v>180</v>
      </c>
      <c r="BN39" s="11">
        <f t="shared" si="136"/>
        <v>180</v>
      </c>
      <c r="BO39" s="11">
        <f t="shared" si="136"/>
        <v>172</v>
      </c>
      <c r="BP39" s="11">
        <f t="shared" si="136"/>
        <v>172</v>
      </c>
      <c r="BQ39" s="11">
        <f t="shared" si="136"/>
        <v>177</v>
      </c>
      <c r="BR39" s="11">
        <f t="shared" si="136"/>
        <v>177</v>
      </c>
      <c r="BS39" s="11">
        <f t="shared" si="136"/>
        <v>178</v>
      </c>
      <c r="BT39" s="11">
        <f t="shared" si="136"/>
        <v>178</v>
      </c>
      <c r="BU39" s="11">
        <f t="shared" si="136"/>
        <v>178</v>
      </c>
      <c r="BV39" s="11">
        <f t="shared" si="136"/>
        <v>179</v>
      </c>
      <c r="BW39" s="11">
        <f t="shared" si="136"/>
        <v>180</v>
      </c>
      <c r="BX39" s="11">
        <f t="shared" si="136"/>
        <v>180</v>
      </c>
      <c r="BY39" s="11">
        <f t="shared" si="136"/>
        <v>180</v>
      </c>
      <c r="BZ39" s="11">
        <f t="shared" si="136"/>
        <v>180</v>
      </c>
      <c r="CA39" s="52"/>
      <c r="CB39" s="52"/>
      <c r="CC39" s="52"/>
      <c r="CD39" s="52"/>
      <c r="CE39" s="52"/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2"/>
      <c r="DC39" s="52"/>
      <c r="DD39" s="52"/>
      <c r="DE39" s="52"/>
      <c r="DF39" s="52"/>
      <c r="DG39" s="52"/>
      <c r="DH39" s="52"/>
      <c r="DI39" s="52"/>
      <c r="DJ39" s="52"/>
      <c r="DK39" s="52"/>
      <c r="DL39" s="52"/>
      <c r="DM39" s="52"/>
      <c r="DN39" s="52">
        <f>+DN38-DN42</f>
        <v>180</v>
      </c>
      <c r="DO39" s="11"/>
    </row>
    <row r="40" spans="1:147" s="15" customFormat="1" ht="12" customHeight="1" x14ac:dyDescent="0.2">
      <c r="A40" s="207"/>
      <c r="B40" s="13" t="s">
        <v>3</v>
      </c>
      <c r="C40" s="13"/>
      <c r="D40" s="209"/>
      <c r="E40" s="209"/>
      <c r="F40" s="210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>
        <v>15</v>
      </c>
      <c r="AN40" s="14">
        <v>15</v>
      </c>
      <c r="AO40" s="14">
        <v>15</v>
      </c>
      <c r="AP40" s="14">
        <v>15</v>
      </c>
      <c r="AQ40" s="14">
        <v>15</v>
      </c>
      <c r="AR40" s="14">
        <v>15</v>
      </c>
      <c r="AS40" s="14">
        <v>15</v>
      </c>
      <c r="AT40" s="14">
        <v>10</v>
      </c>
      <c r="AU40" s="14">
        <v>10</v>
      </c>
      <c r="AV40" s="14">
        <v>10</v>
      </c>
      <c r="AW40" s="14">
        <v>10</v>
      </c>
      <c r="AX40" s="14">
        <v>10</v>
      </c>
      <c r="AY40" s="14">
        <v>10</v>
      </c>
      <c r="AZ40" s="14">
        <v>10</v>
      </c>
      <c r="BA40" s="14">
        <v>5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</row>
    <row r="41" spans="1:147" ht="12" customHeight="1" x14ac:dyDescent="0.2">
      <c r="A41" s="207"/>
      <c r="B41" s="12" t="s">
        <v>7</v>
      </c>
      <c r="C41" s="12"/>
      <c r="D41" s="209"/>
      <c r="E41" s="209"/>
      <c r="F41" s="210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>
        <f>+AM40</f>
        <v>15</v>
      </c>
      <c r="AN41" s="11">
        <f>+AM41+AN40</f>
        <v>30</v>
      </c>
      <c r="AO41" s="11">
        <f t="shared" ref="AO41:BC41" si="137">+AN41+AO40</f>
        <v>45</v>
      </c>
      <c r="AP41" s="11">
        <f t="shared" si="137"/>
        <v>60</v>
      </c>
      <c r="AQ41" s="11">
        <f t="shared" si="137"/>
        <v>75</v>
      </c>
      <c r="AR41" s="11">
        <f t="shared" si="137"/>
        <v>90</v>
      </c>
      <c r="AS41" s="11">
        <f t="shared" si="137"/>
        <v>105</v>
      </c>
      <c r="AT41" s="11">
        <f t="shared" si="137"/>
        <v>115</v>
      </c>
      <c r="AU41" s="11">
        <f t="shared" si="137"/>
        <v>125</v>
      </c>
      <c r="AV41" s="11">
        <f t="shared" si="137"/>
        <v>135</v>
      </c>
      <c r="AW41" s="11">
        <f t="shared" si="137"/>
        <v>145</v>
      </c>
      <c r="AX41" s="11">
        <f t="shared" si="137"/>
        <v>155</v>
      </c>
      <c r="AY41" s="11">
        <f t="shared" si="137"/>
        <v>165</v>
      </c>
      <c r="AZ41" s="11">
        <f t="shared" si="137"/>
        <v>175</v>
      </c>
      <c r="BA41" s="11">
        <f t="shared" si="137"/>
        <v>180</v>
      </c>
      <c r="BB41" s="11">
        <f t="shared" si="137"/>
        <v>180</v>
      </c>
      <c r="BC41" s="11">
        <f t="shared" si="137"/>
        <v>180</v>
      </c>
      <c r="BD41" s="11">
        <f t="shared" ref="BD41" si="138">+BC41+BD40</f>
        <v>180</v>
      </c>
      <c r="BE41" s="11">
        <f t="shared" ref="BE41:BZ41" si="139">+BD41+BE40</f>
        <v>180</v>
      </c>
      <c r="BF41" s="11">
        <f t="shared" si="139"/>
        <v>180</v>
      </c>
      <c r="BG41" s="11">
        <f t="shared" si="139"/>
        <v>180</v>
      </c>
      <c r="BH41" s="11">
        <f t="shared" si="139"/>
        <v>180</v>
      </c>
      <c r="BI41" s="11">
        <f t="shared" si="139"/>
        <v>180</v>
      </c>
      <c r="BJ41" s="11">
        <f t="shared" si="139"/>
        <v>180</v>
      </c>
      <c r="BK41" s="11">
        <f t="shared" si="139"/>
        <v>180</v>
      </c>
      <c r="BL41" s="11">
        <f t="shared" si="139"/>
        <v>180</v>
      </c>
      <c r="BM41" s="11">
        <f t="shared" si="139"/>
        <v>180</v>
      </c>
      <c r="BN41" s="11">
        <f t="shared" si="139"/>
        <v>180</v>
      </c>
      <c r="BO41" s="11">
        <f t="shared" si="139"/>
        <v>180</v>
      </c>
      <c r="BP41" s="11">
        <f t="shared" si="139"/>
        <v>180</v>
      </c>
      <c r="BQ41" s="11">
        <f t="shared" si="139"/>
        <v>180</v>
      </c>
      <c r="BR41" s="11">
        <f t="shared" si="139"/>
        <v>180</v>
      </c>
      <c r="BS41" s="11">
        <f t="shared" si="139"/>
        <v>180</v>
      </c>
      <c r="BT41" s="11">
        <f t="shared" si="139"/>
        <v>180</v>
      </c>
      <c r="BU41" s="11">
        <f t="shared" si="139"/>
        <v>180</v>
      </c>
      <c r="BV41" s="11">
        <f t="shared" si="139"/>
        <v>180</v>
      </c>
      <c r="BW41" s="11">
        <f t="shared" si="139"/>
        <v>180</v>
      </c>
      <c r="BX41" s="11">
        <f t="shared" si="139"/>
        <v>180</v>
      </c>
      <c r="BY41" s="11">
        <f t="shared" si="139"/>
        <v>180</v>
      </c>
      <c r="BZ41" s="11">
        <f t="shared" si="139"/>
        <v>180</v>
      </c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</row>
    <row r="42" spans="1:147" ht="12" customHeight="1" x14ac:dyDescent="0.2">
      <c r="A42" s="207"/>
      <c r="B42" s="12" t="s">
        <v>4</v>
      </c>
      <c r="C42" s="12"/>
      <c r="D42" s="26"/>
      <c r="E42" s="26"/>
      <c r="F42" s="27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>
        <v>0</v>
      </c>
      <c r="AN42" s="11">
        <v>0</v>
      </c>
      <c r="AO42" s="11">
        <v>0</v>
      </c>
      <c r="AP42" s="11">
        <v>2</v>
      </c>
      <c r="AQ42" s="11">
        <v>2</v>
      </c>
      <c r="AR42" s="11">
        <v>0</v>
      </c>
      <c r="AS42" s="11">
        <v>0</v>
      </c>
      <c r="AT42" s="11">
        <v>3</v>
      </c>
      <c r="AU42" s="11">
        <v>0</v>
      </c>
      <c r="AV42" s="11">
        <v>2</v>
      </c>
      <c r="AW42" s="11">
        <v>0</v>
      </c>
      <c r="AX42" s="11">
        <v>2</v>
      </c>
      <c r="AY42" s="11">
        <v>1</v>
      </c>
      <c r="AZ42" s="11">
        <v>0</v>
      </c>
      <c r="BA42" s="11">
        <v>3</v>
      </c>
      <c r="BB42" s="11">
        <v>7</v>
      </c>
      <c r="BC42" s="11">
        <v>0</v>
      </c>
      <c r="BD42" s="11">
        <v>0</v>
      </c>
      <c r="BE42" s="11">
        <v>1</v>
      </c>
      <c r="BF42" s="57">
        <v>2</v>
      </c>
      <c r="BG42" s="57">
        <v>0</v>
      </c>
      <c r="BH42" s="57">
        <v>1</v>
      </c>
      <c r="BI42" s="57">
        <v>1</v>
      </c>
      <c r="BJ42" s="57">
        <v>0</v>
      </c>
      <c r="BK42" s="57">
        <v>1</v>
      </c>
      <c r="BL42" s="57">
        <v>1</v>
      </c>
      <c r="BM42" s="57">
        <v>0</v>
      </c>
      <c r="BN42" s="57">
        <v>0</v>
      </c>
      <c r="BO42" s="57">
        <v>10</v>
      </c>
      <c r="BP42" s="57">
        <v>0</v>
      </c>
      <c r="BQ42" s="57">
        <v>0</v>
      </c>
      <c r="BR42" s="57">
        <v>1</v>
      </c>
      <c r="BS42" s="57">
        <v>0</v>
      </c>
      <c r="BT42" s="57">
        <v>1</v>
      </c>
      <c r="BU42" s="57">
        <v>2</v>
      </c>
      <c r="BV42" s="57">
        <v>1</v>
      </c>
      <c r="BW42" s="57">
        <v>0</v>
      </c>
      <c r="BX42" s="57">
        <v>0</v>
      </c>
      <c r="BY42" s="57">
        <v>0</v>
      </c>
      <c r="BZ42" s="57">
        <v>0</v>
      </c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7"/>
      <c r="CO42" s="57"/>
      <c r="CP42" s="57"/>
      <c r="CQ42" s="57"/>
      <c r="CR42" s="57"/>
      <c r="CS42" s="57"/>
      <c r="CT42" s="57"/>
      <c r="CU42" s="57"/>
      <c r="CV42" s="57"/>
      <c r="CW42" s="57"/>
      <c r="CX42" s="57"/>
      <c r="CY42" s="57"/>
      <c r="CZ42" s="57"/>
      <c r="DA42" s="57"/>
      <c r="DB42" s="57"/>
      <c r="DC42" s="57"/>
      <c r="DD42" s="57"/>
      <c r="DE42" s="57"/>
      <c r="DF42" s="57"/>
      <c r="DG42" s="57"/>
      <c r="DH42" s="57"/>
      <c r="DI42" s="57"/>
      <c r="DJ42" s="57"/>
      <c r="DK42" s="57"/>
      <c r="DL42" s="57"/>
      <c r="DM42" s="57"/>
      <c r="DN42" s="57">
        <f>SUM(J42:DM42)</f>
        <v>44</v>
      </c>
      <c r="DO42" s="35"/>
      <c r="EQ42" s="4"/>
    </row>
    <row r="43" spans="1:147" ht="12" customHeight="1" thickBot="1" x14ac:dyDescent="0.25">
      <c r="A43" s="208"/>
      <c r="B43" s="23" t="s">
        <v>8</v>
      </c>
      <c r="C43" s="23"/>
      <c r="D43" s="28"/>
      <c r="E43" s="28"/>
      <c r="F43" s="29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5">
        <f>+AH42</f>
        <v>0</v>
      </c>
      <c r="AI43" s="24">
        <f>+AH43+AI42</f>
        <v>0</v>
      </c>
      <c r="AJ43" s="24">
        <f t="shared" ref="AJ43:AN43" si="140">+AI43+AJ42</f>
        <v>0</v>
      </c>
      <c r="AK43" s="24">
        <f t="shared" si="140"/>
        <v>0</v>
      </c>
      <c r="AL43" s="24">
        <f t="shared" si="140"/>
        <v>0</v>
      </c>
      <c r="AM43" s="24">
        <f t="shared" si="140"/>
        <v>0</v>
      </c>
      <c r="AN43" s="24">
        <f t="shared" si="140"/>
        <v>0</v>
      </c>
      <c r="AO43" s="24">
        <f>+AO42</f>
        <v>0</v>
      </c>
      <c r="AP43" s="24">
        <f>+AP42+AO43</f>
        <v>2</v>
      </c>
      <c r="AQ43" s="24">
        <f t="shared" ref="AQ43:BC43" si="141">+AQ42+AP43</f>
        <v>4</v>
      </c>
      <c r="AR43" s="24">
        <f t="shared" si="141"/>
        <v>4</v>
      </c>
      <c r="AS43" s="24">
        <f t="shared" si="141"/>
        <v>4</v>
      </c>
      <c r="AT43" s="24">
        <f t="shared" si="141"/>
        <v>7</v>
      </c>
      <c r="AU43" s="24">
        <f t="shared" si="141"/>
        <v>7</v>
      </c>
      <c r="AV43" s="24">
        <f t="shared" si="141"/>
        <v>9</v>
      </c>
      <c r="AW43" s="24">
        <f t="shared" si="141"/>
        <v>9</v>
      </c>
      <c r="AX43" s="24">
        <f t="shared" si="141"/>
        <v>11</v>
      </c>
      <c r="AY43" s="24">
        <f t="shared" si="141"/>
        <v>12</v>
      </c>
      <c r="AZ43" s="24">
        <f t="shared" si="141"/>
        <v>12</v>
      </c>
      <c r="BA43" s="24">
        <f t="shared" si="141"/>
        <v>15</v>
      </c>
      <c r="BB43" s="24">
        <f t="shared" si="141"/>
        <v>22</v>
      </c>
      <c r="BC43" s="24">
        <f t="shared" si="141"/>
        <v>22</v>
      </c>
      <c r="BD43" s="24">
        <f t="shared" ref="BD43" si="142">+BD42+BC43</f>
        <v>22</v>
      </c>
      <c r="BE43" s="24">
        <f t="shared" ref="BE43:BZ43" si="143">+BE42+BD43</f>
        <v>23</v>
      </c>
      <c r="BF43" s="24">
        <f t="shared" si="143"/>
        <v>25</v>
      </c>
      <c r="BG43" s="24">
        <f t="shared" si="143"/>
        <v>25</v>
      </c>
      <c r="BH43" s="24">
        <f t="shared" si="143"/>
        <v>26</v>
      </c>
      <c r="BI43" s="24">
        <f t="shared" si="143"/>
        <v>27</v>
      </c>
      <c r="BJ43" s="24">
        <f t="shared" si="143"/>
        <v>27</v>
      </c>
      <c r="BK43" s="24">
        <f t="shared" si="143"/>
        <v>28</v>
      </c>
      <c r="BL43" s="24">
        <f t="shared" si="143"/>
        <v>29</v>
      </c>
      <c r="BM43" s="24">
        <f t="shared" si="143"/>
        <v>29</v>
      </c>
      <c r="BN43" s="24">
        <f t="shared" si="143"/>
        <v>29</v>
      </c>
      <c r="BO43" s="24">
        <f t="shared" si="143"/>
        <v>39</v>
      </c>
      <c r="BP43" s="24">
        <f t="shared" si="143"/>
        <v>39</v>
      </c>
      <c r="BQ43" s="24">
        <f t="shared" si="143"/>
        <v>39</v>
      </c>
      <c r="BR43" s="24">
        <f t="shared" si="143"/>
        <v>40</v>
      </c>
      <c r="BS43" s="24">
        <f t="shared" si="143"/>
        <v>40</v>
      </c>
      <c r="BT43" s="24">
        <f t="shared" si="143"/>
        <v>41</v>
      </c>
      <c r="BU43" s="24">
        <f t="shared" si="143"/>
        <v>43</v>
      </c>
      <c r="BV43" s="24">
        <f t="shared" si="143"/>
        <v>44</v>
      </c>
      <c r="BW43" s="24">
        <f t="shared" si="143"/>
        <v>44</v>
      </c>
      <c r="BX43" s="24">
        <f t="shared" si="143"/>
        <v>44</v>
      </c>
      <c r="BY43" s="24">
        <f t="shared" si="143"/>
        <v>44</v>
      </c>
      <c r="BZ43" s="24">
        <f t="shared" si="143"/>
        <v>44</v>
      </c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38"/>
      <c r="EQ43" s="4"/>
    </row>
    <row r="44" spans="1:147" ht="12" customHeight="1" thickTop="1" x14ac:dyDescent="0.2">
      <c r="A44" s="207">
        <v>7</v>
      </c>
      <c r="B44" s="34" t="s">
        <v>11</v>
      </c>
      <c r="C44" s="12" t="s">
        <v>117</v>
      </c>
      <c r="D44" s="209" t="s">
        <v>73</v>
      </c>
      <c r="E44" s="209"/>
      <c r="F44" s="210"/>
      <c r="G44" s="11">
        <v>160</v>
      </c>
      <c r="H44" s="11">
        <v>160</v>
      </c>
      <c r="I44" s="11">
        <f>+DN45</f>
        <v>160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>
        <v>53</v>
      </c>
      <c r="BC44" s="11">
        <v>54</v>
      </c>
      <c r="BD44" s="11">
        <v>25</v>
      </c>
      <c r="BE44" s="11">
        <v>23</v>
      </c>
      <c r="BF44" s="57">
        <v>4</v>
      </c>
      <c r="BG44" s="57">
        <v>0</v>
      </c>
      <c r="BH44" s="57">
        <v>0</v>
      </c>
      <c r="BI44" s="57">
        <v>1</v>
      </c>
      <c r="BJ44" s="57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7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7</v>
      </c>
      <c r="BX44" s="57">
        <v>3</v>
      </c>
      <c r="BY44" s="57">
        <v>4</v>
      </c>
      <c r="BZ44" s="57">
        <v>0</v>
      </c>
      <c r="CA44" s="57">
        <v>2</v>
      </c>
      <c r="CB44" s="57">
        <v>0</v>
      </c>
      <c r="CC44" s="57">
        <v>2</v>
      </c>
      <c r="CD44" s="57">
        <v>3</v>
      </c>
      <c r="CE44" s="57">
        <v>0</v>
      </c>
      <c r="CF44" s="57">
        <v>2</v>
      </c>
      <c r="CG44" s="57">
        <v>0</v>
      </c>
      <c r="CH44" s="57">
        <v>3</v>
      </c>
      <c r="CI44" s="57">
        <v>0</v>
      </c>
      <c r="CJ44" s="57">
        <v>0</v>
      </c>
      <c r="CK44" s="57">
        <v>0</v>
      </c>
      <c r="CL44" s="57">
        <v>0</v>
      </c>
      <c r="CM44" s="57"/>
      <c r="CN44" s="57"/>
      <c r="CO44" s="57"/>
      <c r="CP44" s="57"/>
      <c r="CQ44" s="57"/>
      <c r="CR44" s="57"/>
      <c r="CS44" s="57"/>
      <c r="CT44" s="57"/>
      <c r="CU44" s="57"/>
      <c r="CV44" s="57"/>
      <c r="CW44" s="57"/>
      <c r="CX44" s="57"/>
      <c r="CY44" s="57"/>
      <c r="CZ44" s="57"/>
      <c r="DA44" s="57"/>
      <c r="DB44" s="57"/>
      <c r="DC44" s="57"/>
      <c r="DD44" s="57"/>
      <c r="DE44" s="57"/>
      <c r="DF44" s="57"/>
      <c r="DG44" s="57"/>
      <c r="DH44" s="57"/>
      <c r="DI44" s="57"/>
      <c r="DJ44" s="57"/>
      <c r="DK44" s="57"/>
      <c r="DL44" s="57"/>
      <c r="DM44" s="57"/>
      <c r="DN44" s="57">
        <f>SUM(J44:DM44)</f>
        <v>186</v>
      </c>
      <c r="DO44" s="11">
        <f>H44-I44</f>
        <v>0</v>
      </c>
      <c r="EQ44" s="4"/>
    </row>
    <row r="45" spans="1:147" ht="12" customHeight="1" x14ac:dyDescent="0.2">
      <c r="A45" s="207"/>
      <c r="B45" s="12" t="s">
        <v>6</v>
      </c>
      <c r="C45" s="12"/>
      <c r="D45" s="209"/>
      <c r="E45" s="209"/>
      <c r="F45" s="210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>
        <f t="shared" ref="BB45" si="144">+BB44+BA45-BB48</f>
        <v>53</v>
      </c>
      <c r="BC45" s="11">
        <f>+BC44+BB45-BC48</f>
        <v>107</v>
      </c>
      <c r="BD45" s="11">
        <f t="shared" ref="BD45:CA45" si="145">+BD44+BC45-BD48</f>
        <v>132</v>
      </c>
      <c r="BE45" s="11">
        <f t="shared" si="145"/>
        <v>155</v>
      </c>
      <c r="BF45" s="11">
        <f t="shared" si="145"/>
        <v>159</v>
      </c>
      <c r="BG45" s="11">
        <f t="shared" si="145"/>
        <v>159</v>
      </c>
      <c r="BH45" s="11">
        <f t="shared" si="145"/>
        <v>159</v>
      </c>
      <c r="BI45" s="11">
        <f t="shared" si="145"/>
        <v>159</v>
      </c>
      <c r="BJ45" s="11">
        <f t="shared" si="145"/>
        <v>159</v>
      </c>
      <c r="BK45" s="11">
        <f t="shared" si="145"/>
        <v>157</v>
      </c>
      <c r="BL45" s="11">
        <f t="shared" si="145"/>
        <v>157</v>
      </c>
      <c r="BM45" s="11">
        <f t="shared" si="145"/>
        <v>157</v>
      </c>
      <c r="BN45" s="11">
        <f t="shared" si="145"/>
        <v>157</v>
      </c>
      <c r="BO45" s="11">
        <f t="shared" si="145"/>
        <v>156</v>
      </c>
      <c r="BP45" s="11">
        <f t="shared" si="145"/>
        <v>155</v>
      </c>
      <c r="BQ45" s="11">
        <f t="shared" si="145"/>
        <v>154</v>
      </c>
      <c r="BR45" s="11">
        <f t="shared" si="145"/>
        <v>152</v>
      </c>
      <c r="BS45" s="11">
        <f t="shared" si="145"/>
        <v>147</v>
      </c>
      <c r="BT45" s="11">
        <f t="shared" si="145"/>
        <v>147</v>
      </c>
      <c r="BU45" s="11">
        <f t="shared" si="145"/>
        <v>144</v>
      </c>
      <c r="BV45" s="11">
        <f t="shared" si="145"/>
        <v>143</v>
      </c>
      <c r="BW45" s="11">
        <f t="shared" si="145"/>
        <v>150</v>
      </c>
      <c r="BX45" s="11">
        <f t="shared" si="145"/>
        <v>153</v>
      </c>
      <c r="BY45" s="11">
        <f t="shared" si="145"/>
        <v>157</v>
      </c>
      <c r="BZ45" s="11">
        <f t="shared" si="145"/>
        <v>157</v>
      </c>
      <c r="CA45" s="11">
        <f t="shared" si="145"/>
        <v>158</v>
      </c>
      <c r="CB45" s="11">
        <f t="shared" ref="CB45" si="146">+CB44+CA45-CB48</f>
        <v>156</v>
      </c>
      <c r="CC45" s="11">
        <f t="shared" ref="CC45:CL45" si="147">+CC44+CB45-CC48</f>
        <v>156</v>
      </c>
      <c r="CD45" s="11">
        <f t="shared" si="147"/>
        <v>157</v>
      </c>
      <c r="CE45" s="11">
        <f t="shared" si="147"/>
        <v>157</v>
      </c>
      <c r="CF45" s="11">
        <f t="shared" si="147"/>
        <v>159</v>
      </c>
      <c r="CG45" s="11">
        <f t="shared" si="147"/>
        <v>159</v>
      </c>
      <c r="CH45" s="11">
        <f t="shared" si="147"/>
        <v>160</v>
      </c>
      <c r="CI45" s="11">
        <f t="shared" si="147"/>
        <v>160</v>
      </c>
      <c r="CJ45" s="11">
        <f t="shared" si="147"/>
        <v>160</v>
      </c>
      <c r="CK45" s="11">
        <f t="shared" si="147"/>
        <v>160</v>
      </c>
      <c r="CL45" s="11">
        <f t="shared" si="147"/>
        <v>160</v>
      </c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  <c r="DA45" s="52"/>
      <c r="DB45" s="52"/>
      <c r="DC45" s="52"/>
      <c r="DD45" s="52"/>
      <c r="DE45" s="52"/>
      <c r="DF45" s="52"/>
      <c r="DG45" s="52"/>
      <c r="DH45" s="52"/>
      <c r="DI45" s="52"/>
      <c r="DJ45" s="52"/>
      <c r="DK45" s="52"/>
      <c r="DL45" s="52"/>
      <c r="DM45" s="52"/>
      <c r="DN45" s="52">
        <f>+DN44-DN48</f>
        <v>160</v>
      </c>
      <c r="DO45" s="11"/>
      <c r="EQ45" s="4"/>
    </row>
    <row r="46" spans="1:147" ht="12" customHeight="1" x14ac:dyDescent="0.2">
      <c r="A46" s="207"/>
      <c r="B46" s="13" t="s">
        <v>3</v>
      </c>
      <c r="C46" s="13"/>
      <c r="D46" s="209"/>
      <c r="E46" s="209"/>
      <c r="F46" s="210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>
        <v>20</v>
      </c>
      <c r="BC46" s="14">
        <v>40</v>
      </c>
      <c r="BD46" s="14">
        <v>40</v>
      </c>
      <c r="BE46" s="14">
        <v>40</v>
      </c>
      <c r="BF46" s="14">
        <v>20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EQ46" s="4"/>
    </row>
    <row r="47" spans="1:147" ht="12" customHeight="1" x14ac:dyDescent="0.2">
      <c r="A47" s="207"/>
      <c r="B47" s="12" t="s">
        <v>7</v>
      </c>
      <c r="C47" s="12"/>
      <c r="D47" s="209"/>
      <c r="E47" s="209"/>
      <c r="F47" s="210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>
        <f t="shared" ref="BB47:BC47" si="148">+BA47+BB46</f>
        <v>20</v>
      </c>
      <c r="BC47" s="11">
        <f t="shared" si="148"/>
        <v>60</v>
      </c>
      <c r="BD47" s="11">
        <f t="shared" ref="BD47" si="149">+BC47+BD46</f>
        <v>100</v>
      </c>
      <c r="BE47" s="11">
        <f t="shared" ref="BE47:CA47" si="150">+BD47+BE46</f>
        <v>140</v>
      </c>
      <c r="BF47" s="11">
        <f t="shared" si="150"/>
        <v>160</v>
      </c>
      <c r="BG47" s="11">
        <f t="shared" si="150"/>
        <v>160</v>
      </c>
      <c r="BH47" s="11">
        <f t="shared" si="150"/>
        <v>160</v>
      </c>
      <c r="BI47" s="11">
        <f t="shared" si="150"/>
        <v>160</v>
      </c>
      <c r="BJ47" s="11">
        <f t="shared" si="150"/>
        <v>160</v>
      </c>
      <c r="BK47" s="11">
        <f t="shared" si="150"/>
        <v>160</v>
      </c>
      <c r="BL47" s="11">
        <f t="shared" si="150"/>
        <v>160</v>
      </c>
      <c r="BM47" s="11">
        <f t="shared" si="150"/>
        <v>160</v>
      </c>
      <c r="BN47" s="11">
        <f t="shared" si="150"/>
        <v>160</v>
      </c>
      <c r="BO47" s="11">
        <f t="shared" si="150"/>
        <v>160</v>
      </c>
      <c r="BP47" s="11">
        <f t="shared" si="150"/>
        <v>160</v>
      </c>
      <c r="BQ47" s="11">
        <f t="shared" si="150"/>
        <v>160</v>
      </c>
      <c r="BR47" s="11">
        <f t="shared" si="150"/>
        <v>160</v>
      </c>
      <c r="BS47" s="11">
        <f t="shared" si="150"/>
        <v>160</v>
      </c>
      <c r="BT47" s="11">
        <f t="shared" si="150"/>
        <v>160</v>
      </c>
      <c r="BU47" s="11">
        <f t="shared" si="150"/>
        <v>160</v>
      </c>
      <c r="BV47" s="11">
        <f t="shared" si="150"/>
        <v>160</v>
      </c>
      <c r="BW47" s="11">
        <f t="shared" si="150"/>
        <v>160</v>
      </c>
      <c r="BX47" s="11">
        <f t="shared" si="150"/>
        <v>160</v>
      </c>
      <c r="BY47" s="11">
        <f t="shared" si="150"/>
        <v>160</v>
      </c>
      <c r="BZ47" s="11">
        <f t="shared" si="150"/>
        <v>160</v>
      </c>
      <c r="CA47" s="11">
        <f t="shared" si="150"/>
        <v>160</v>
      </c>
      <c r="CB47" s="11">
        <f t="shared" ref="CB47" si="151">+CA47+CB46</f>
        <v>160</v>
      </c>
      <c r="CC47" s="11">
        <f t="shared" ref="CC47:CL47" si="152">+CB47+CC46</f>
        <v>160</v>
      </c>
      <c r="CD47" s="11">
        <f t="shared" si="152"/>
        <v>160</v>
      </c>
      <c r="CE47" s="11">
        <f t="shared" si="152"/>
        <v>160</v>
      </c>
      <c r="CF47" s="11">
        <f t="shared" si="152"/>
        <v>160</v>
      </c>
      <c r="CG47" s="11">
        <f t="shared" si="152"/>
        <v>160</v>
      </c>
      <c r="CH47" s="11">
        <f t="shared" si="152"/>
        <v>160</v>
      </c>
      <c r="CI47" s="11">
        <f t="shared" si="152"/>
        <v>160</v>
      </c>
      <c r="CJ47" s="11">
        <f t="shared" si="152"/>
        <v>160</v>
      </c>
      <c r="CK47" s="11">
        <f t="shared" si="152"/>
        <v>160</v>
      </c>
      <c r="CL47" s="11">
        <f t="shared" si="152"/>
        <v>160</v>
      </c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EQ47" s="4"/>
    </row>
    <row r="48" spans="1:147" ht="12" customHeight="1" x14ac:dyDescent="0.2">
      <c r="A48" s="207"/>
      <c r="B48" s="12" t="s">
        <v>4</v>
      </c>
      <c r="C48" s="12"/>
      <c r="D48" s="26"/>
      <c r="E48" s="26"/>
      <c r="F48" s="27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>
        <v>0</v>
      </c>
      <c r="BC48" s="11">
        <v>0</v>
      </c>
      <c r="BD48" s="11">
        <v>0</v>
      </c>
      <c r="BE48" s="11">
        <v>0</v>
      </c>
      <c r="BF48" s="57">
        <v>0</v>
      </c>
      <c r="BG48" s="57">
        <v>0</v>
      </c>
      <c r="BH48" s="57">
        <v>0</v>
      </c>
      <c r="BI48" s="57">
        <v>1</v>
      </c>
      <c r="BJ48" s="57">
        <v>0</v>
      </c>
      <c r="BK48" s="57">
        <v>2</v>
      </c>
      <c r="BL48" s="57">
        <v>0</v>
      </c>
      <c r="BM48" s="57">
        <v>0</v>
      </c>
      <c r="BN48" s="57">
        <v>0</v>
      </c>
      <c r="BO48" s="57">
        <v>1</v>
      </c>
      <c r="BP48" s="57">
        <v>1</v>
      </c>
      <c r="BQ48" s="57">
        <v>1</v>
      </c>
      <c r="BR48" s="57">
        <v>2</v>
      </c>
      <c r="BS48" s="57">
        <v>5</v>
      </c>
      <c r="BT48" s="57">
        <v>0</v>
      </c>
      <c r="BU48" s="57">
        <v>3</v>
      </c>
      <c r="BV48" s="57">
        <v>1</v>
      </c>
      <c r="BW48" s="57">
        <v>0</v>
      </c>
      <c r="BX48" s="57">
        <v>0</v>
      </c>
      <c r="BY48" s="57">
        <v>0</v>
      </c>
      <c r="BZ48" s="57">
        <v>0</v>
      </c>
      <c r="CA48" s="57">
        <v>1</v>
      </c>
      <c r="CB48" s="57">
        <v>2</v>
      </c>
      <c r="CC48" s="57">
        <v>2</v>
      </c>
      <c r="CD48" s="57">
        <v>2</v>
      </c>
      <c r="CE48" s="57">
        <v>0</v>
      </c>
      <c r="CF48" s="57">
        <v>0</v>
      </c>
      <c r="CG48" s="57">
        <v>0</v>
      </c>
      <c r="CH48" s="57">
        <v>2</v>
      </c>
      <c r="CI48" s="57">
        <v>0</v>
      </c>
      <c r="CJ48" s="57">
        <v>0</v>
      </c>
      <c r="CK48" s="57">
        <v>0</v>
      </c>
      <c r="CL48" s="57">
        <v>0</v>
      </c>
      <c r="CM48" s="57"/>
      <c r="CN48" s="57"/>
      <c r="CO48" s="57"/>
      <c r="CP48" s="57"/>
      <c r="CQ48" s="57"/>
      <c r="CR48" s="57"/>
      <c r="CS48" s="57"/>
      <c r="CT48" s="57"/>
      <c r="CU48" s="57"/>
      <c r="CV48" s="57"/>
      <c r="CW48" s="57"/>
      <c r="CX48" s="57"/>
      <c r="CY48" s="57"/>
      <c r="CZ48" s="57"/>
      <c r="DA48" s="57"/>
      <c r="DB48" s="57"/>
      <c r="DC48" s="57"/>
      <c r="DD48" s="57"/>
      <c r="DE48" s="57"/>
      <c r="DF48" s="57"/>
      <c r="DG48" s="57"/>
      <c r="DH48" s="57"/>
      <c r="DI48" s="57"/>
      <c r="DJ48" s="57"/>
      <c r="DK48" s="57"/>
      <c r="DL48" s="57"/>
      <c r="DM48" s="57"/>
      <c r="DN48" s="57">
        <f>SUM(J48:DM48)</f>
        <v>26</v>
      </c>
      <c r="DO48" s="35"/>
      <c r="EQ48" s="4"/>
    </row>
    <row r="49" spans="1:147" ht="12" customHeight="1" thickBot="1" x14ac:dyDescent="0.25">
      <c r="A49" s="208"/>
      <c r="B49" s="23" t="s">
        <v>8</v>
      </c>
      <c r="C49" s="23"/>
      <c r="D49" s="28"/>
      <c r="E49" s="28"/>
      <c r="F49" s="29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5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>
        <f t="shared" ref="BB49:BC49" si="153">+BB48+BA49</f>
        <v>0</v>
      </c>
      <c r="BC49" s="24">
        <f t="shared" si="153"/>
        <v>0</v>
      </c>
      <c r="BD49" s="24">
        <f t="shared" ref="BD49" si="154">+BD48+BC49</f>
        <v>0</v>
      </c>
      <c r="BE49" s="24">
        <f t="shared" ref="BE49:BO49" si="155">+BE48+BD49</f>
        <v>0</v>
      </c>
      <c r="BF49" s="24">
        <f t="shared" si="155"/>
        <v>0</v>
      </c>
      <c r="BG49" s="24">
        <f t="shared" si="155"/>
        <v>0</v>
      </c>
      <c r="BH49" s="24">
        <f t="shared" si="155"/>
        <v>0</v>
      </c>
      <c r="BI49" s="24">
        <f t="shared" si="155"/>
        <v>1</v>
      </c>
      <c r="BJ49" s="24">
        <f t="shared" si="155"/>
        <v>1</v>
      </c>
      <c r="BK49" s="24">
        <f t="shared" si="155"/>
        <v>3</v>
      </c>
      <c r="BL49" s="24">
        <f t="shared" si="155"/>
        <v>3</v>
      </c>
      <c r="BM49" s="24">
        <f t="shared" si="155"/>
        <v>3</v>
      </c>
      <c r="BN49" s="24">
        <f t="shared" si="155"/>
        <v>3</v>
      </c>
      <c r="BO49" s="24">
        <f t="shared" si="155"/>
        <v>4</v>
      </c>
      <c r="BP49" s="24">
        <f t="shared" ref="BP49" si="156">+BP48+BO49</f>
        <v>5</v>
      </c>
      <c r="BQ49" s="24">
        <f t="shared" ref="BQ49:CA49" si="157">+BQ48+BP49</f>
        <v>6</v>
      </c>
      <c r="BR49" s="24">
        <f t="shared" si="157"/>
        <v>8</v>
      </c>
      <c r="BS49" s="24">
        <f t="shared" si="157"/>
        <v>13</v>
      </c>
      <c r="BT49" s="24">
        <f t="shared" si="157"/>
        <v>13</v>
      </c>
      <c r="BU49" s="24">
        <f t="shared" si="157"/>
        <v>16</v>
      </c>
      <c r="BV49" s="24">
        <f t="shared" si="157"/>
        <v>17</v>
      </c>
      <c r="BW49" s="24">
        <f t="shared" si="157"/>
        <v>17</v>
      </c>
      <c r="BX49" s="24">
        <f t="shared" si="157"/>
        <v>17</v>
      </c>
      <c r="BY49" s="24">
        <f t="shared" si="157"/>
        <v>17</v>
      </c>
      <c r="BZ49" s="24">
        <f t="shared" si="157"/>
        <v>17</v>
      </c>
      <c r="CA49" s="24">
        <f t="shared" si="157"/>
        <v>18</v>
      </c>
      <c r="CB49" s="24">
        <f t="shared" ref="CB49" si="158">+CB48+CA49</f>
        <v>20</v>
      </c>
      <c r="CC49" s="24">
        <f t="shared" ref="CC49:CL49" si="159">+CC48+CB49</f>
        <v>22</v>
      </c>
      <c r="CD49" s="24">
        <f t="shared" si="159"/>
        <v>24</v>
      </c>
      <c r="CE49" s="24">
        <f t="shared" si="159"/>
        <v>24</v>
      </c>
      <c r="CF49" s="24">
        <f t="shared" si="159"/>
        <v>24</v>
      </c>
      <c r="CG49" s="24">
        <f t="shared" si="159"/>
        <v>24</v>
      </c>
      <c r="CH49" s="24">
        <f t="shared" si="159"/>
        <v>26</v>
      </c>
      <c r="CI49" s="24">
        <f t="shared" si="159"/>
        <v>26</v>
      </c>
      <c r="CJ49" s="24">
        <f t="shared" si="159"/>
        <v>26</v>
      </c>
      <c r="CK49" s="24">
        <f t="shared" si="159"/>
        <v>26</v>
      </c>
      <c r="CL49" s="24">
        <f t="shared" si="159"/>
        <v>26</v>
      </c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38"/>
      <c r="EQ49" s="4"/>
    </row>
    <row r="50" spans="1:147" ht="12" customHeight="1" thickTop="1" x14ac:dyDescent="0.2">
      <c r="A50" s="207">
        <v>8</v>
      </c>
      <c r="B50" s="34" t="s">
        <v>12</v>
      </c>
      <c r="C50" s="12" t="s">
        <v>117</v>
      </c>
      <c r="D50" s="209" t="s">
        <v>78</v>
      </c>
      <c r="E50" s="209">
        <v>442</v>
      </c>
      <c r="F50" s="210">
        <v>43266</v>
      </c>
      <c r="G50" s="26">
        <v>168</v>
      </c>
      <c r="H50" s="26">
        <v>168</v>
      </c>
      <c r="I50" s="11">
        <f>+DN51</f>
        <v>162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26">
        <v>9</v>
      </c>
      <c r="Q50" s="26">
        <v>15</v>
      </c>
      <c r="R50" s="26">
        <v>3</v>
      </c>
      <c r="S50" s="26">
        <v>1</v>
      </c>
      <c r="T50" s="26">
        <v>3</v>
      </c>
      <c r="U50" s="26">
        <v>3</v>
      </c>
      <c r="V50" s="26">
        <v>2</v>
      </c>
      <c r="W50" s="26">
        <v>2</v>
      </c>
      <c r="X50" s="26">
        <v>7</v>
      </c>
      <c r="Y50" s="26">
        <v>2</v>
      </c>
      <c r="Z50" s="26">
        <v>2</v>
      </c>
      <c r="AA50" s="26">
        <v>2</v>
      </c>
      <c r="AB50" s="26">
        <v>1</v>
      </c>
      <c r="AC50" s="26">
        <v>4</v>
      </c>
      <c r="AD50" s="26">
        <v>5</v>
      </c>
      <c r="AE50" s="26">
        <v>4</v>
      </c>
      <c r="AF50" s="26">
        <v>0</v>
      </c>
      <c r="AG50" s="26">
        <v>3</v>
      </c>
      <c r="AH50" s="26">
        <v>0</v>
      </c>
      <c r="AI50" s="26">
        <v>3</v>
      </c>
      <c r="AJ50" s="26">
        <v>3</v>
      </c>
      <c r="AK50" s="26">
        <v>0</v>
      </c>
      <c r="AL50" s="26">
        <v>0</v>
      </c>
      <c r="AM50" s="26">
        <v>1</v>
      </c>
      <c r="AN50" s="26">
        <v>3</v>
      </c>
      <c r="AO50" s="26">
        <v>2</v>
      </c>
      <c r="AP50" s="26">
        <v>2</v>
      </c>
      <c r="AQ50" s="26">
        <v>3</v>
      </c>
      <c r="AR50" s="26">
        <v>4</v>
      </c>
      <c r="AS50" s="26">
        <v>5</v>
      </c>
      <c r="AT50" s="26">
        <v>2</v>
      </c>
      <c r="AU50" s="26">
        <v>3</v>
      </c>
      <c r="AV50" s="26">
        <v>6</v>
      </c>
      <c r="AW50" s="26">
        <v>3</v>
      </c>
      <c r="AX50" s="26">
        <v>2</v>
      </c>
      <c r="AY50" s="26">
        <v>3</v>
      </c>
      <c r="AZ50" s="26">
        <v>6</v>
      </c>
      <c r="BA50" s="26">
        <v>2</v>
      </c>
      <c r="BB50" s="26">
        <v>3</v>
      </c>
      <c r="BC50" s="26">
        <v>1</v>
      </c>
      <c r="BD50" s="26">
        <v>2</v>
      </c>
      <c r="BE50" s="26">
        <v>3</v>
      </c>
      <c r="BF50" s="60">
        <v>3</v>
      </c>
      <c r="BG50" s="60">
        <v>1</v>
      </c>
      <c r="BH50" s="60">
        <v>4</v>
      </c>
      <c r="BI50" s="60">
        <v>3</v>
      </c>
      <c r="BJ50" s="60">
        <v>4</v>
      </c>
      <c r="BK50" s="60">
        <v>2</v>
      </c>
      <c r="BL50" s="60">
        <v>6</v>
      </c>
      <c r="BM50" s="60">
        <v>5</v>
      </c>
      <c r="BN50" s="60">
        <v>2</v>
      </c>
      <c r="BO50" s="60">
        <v>0</v>
      </c>
      <c r="BP50" s="60">
        <v>1</v>
      </c>
      <c r="BQ50" s="60">
        <v>3</v>
      </c>
      <c r="BR50" s="60">
        <v>2</v>
      </c>
      <c r="BS50" s="60">
        <v>1</v>
      </c>
      <c r="BT50" s="60">
        <v>1</v>
      </c>
      <c r="BU50" s="60">
        <v>1</v>
      </c>
      <c r="BV50" s="60">
        <v>1</v>
      </c>
      <c r="BW50" s="60">
        <v>0</v>
      </c>
      <c r="BX50" s="60">
        <v>0</v>
      </c>
      <c r="BY50" s="60">
        <v>3</v>
      </c>
      <c r="BZ50" s="60">
        <v>0</v>
      </c>
      <c r="CA50" s="60">
        <v>0</v>
      </c>
      <c r="CB50" s="60">
        <v>0</v>
      </c>
      <c r="CC50" s="60">
        <v>1</v>
      </c>
      <c r="CD50" s="60">
        <v>1</v>
      </c>
      <c r="CE50" s="60">
        <v>1</v>
      </c>
      <c r="CF50" s="60">
        <v>0</v>
      </c>
      <c r="CG50" s="60">
        <v>2</v>
      </c>
      <c r="CH50" s="60">
        <v>0</v>
      </c>
      <c r="CI50" s="60">
        <v>0</v>
      </c>
      <c r="CJ50" s="60">
        <v>1</v>
      </c>
      <c r="CK50" s="60">
        <v>2</v>
      </c>
      <c r="CL50" s="60">
        <v>2</v>
      </c>
      <c r="CM50" s="60">
        <v>2</v>
      </c>
      <c r="CN50" s="60">
        <v>0</v>
      </c>
      <c r="CO50" s="60">
        <v>0</v>
      </c>
      <c r="CP50" s="60">
        <v>0</v>
      </c>
      <c r="CQ50" s="60">
        <v>1</v>
      </c>
      <c r="CR50" s="60">
        <v>0</v>
      </c>
      <c r="CS50" s="60">
        <v>0</v>
      </c>
      <c r="CT50" s="60">
        <v>1</v>
      </c>
      <c r="CU50" s="60">
        <v>0</v>
      </c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57">
        <f>SUM(J50:DM50)</f>
        <v>204</v>
      </c>
      <c r="DO50" s="11">
        <f>H50-I50</f>
        <v>6</v>
      </c>
    </row>
    <row r="51" spans="1:147" ht="12" customHeight="1" x14ac:dyDescent="0.2">
      <c r="A51" s="207"/>
      <c r="B51" s="12" t="s">
        <v>6</v>
      </c>
      <c r="C51" s="12"/>
      <c r="D51" s="209"/>
      <c r="E51" s="209"/>
      <c r="F51" s="210"/>
      <c r="G51" s="11"/>
      <c r="H51" s="11"/>
      <c r="I51" s="11"/>
      <c r="J51" s="11"/>
      <c r="K51" s="11"/>
      <c r="L51" s="11"/>
      <c r="M51" s="11"/>
      <c r="N51" s="11"/>
      <c r="O51" s="11">
        <f t="shared" ref="O51:AC51" si="160">+O50+N51-O54</f>
        <v>17</v>
      </c>
      <c r="P51" s="11">
        <f t="shared" si="160"/>
        <v>26</v>
      </c>
      <c r="Q51" s="11">
        <f t="shared" si="160"/>
        <v>41</v>
      </c>
      <c r="R51" s="11">
        <f t="shared" si="160"/>
        <v>44</v>
      </c>
      <c r="S51" s="11">
        <f t="shared" si="160"/>
        <v>44</v>
      </c>
      <c r="T51" s="11">
        <f t="shared" si="160"/>
        <v>47</v>
      </c>
      <c r="U51" s="11">
        <f t="shared" si="160"/>
        <v>50</v>
      </c>
      <c r="V51" s="11">
        <f t="shared" si="160"/>
        <v>52</v>
      </c>
      <c r="W51" s="11">
        <f t="shared" si="160"/>
        <v>53</v>
      </c>
      <c r="X51" s="11">
        <f t="shared" si="160"/>
        <v>60</v>
      </c>
      <c r="Y51" s="11">
        <f t="shared" si="160"/>
        <v>59</v>
      </c>
      <c r="Z51" s="11">
        <f t="shared" si="160"/>
        <v>60</v>
      </c>
      <c r="AA51" s="11">
        <f t="shared" si="160"/>
        <v>62</v>
      </c>
      <c r="AB51" s="11">
        <f t="shared" si="160"/>
        <v>63</v>
      </c>
      <c r="AC51" s="11">
        <f t="shared" si="160"/>
        <v>63</v>
      </c>
      <c r="AD51" s="11">
        <f t="shared" ref="AD51" si="161">+AD50+AC51-AD54</f>
        <v>68</v>
      </c>
      <c r="AE51" s="11">
        <f t="shared" ref="AE51" si="162">+AE50+AD51-AE54</f>
        <v>72</v>
      </c>
      <c r="AF51" s="11">
        <f t="shared" ref="AF51" si="163">+AF50+AE51-AF54</f>
        <v>72</v>
      </c>
      <c r="AG51" s="11">
        <f t="shared" ref="AG51" si="164">+AG50+AF51-AG54</f>
        <v>74</v>
      </c>
      <c r="AH51" s="11">
        <f t="shared" ref="AH51" si="165">+AH50+AG51-AH54</f>
        <v>74</v>
      </c>
      <c r="AI51" s="11">
        <f t="shared" ref="AI51" si="166">+AI50+AH51-AI54</f>
        <v>77</v>
      </c>
      <c r="AJ51" s="11">
        <f t="shared" ref="AJ51" si="167">+AJ50+AI51-AJ54</f>
        <v>78</v>
      </c>
      <c r="AK51" s="11">
        <f t="shared" ref="AK51" si="168">+AK50+AJ51-AK54</f>
        <v>78</v>
      </c>
      <c r="AL51" s="11">
        <f t="shared" ref="AL51" si="169">+AL50+AK51-AL54</f>
        <v>78</v>
      </c>
      <c r="AM51" s="11">
        <f t="shared" ref="AM51" si="170">+AM50+AL51-AM54</f>
        <v>79</v>
      </c>
      <c r="AN51" s="11">
        <f t="shared" ref="AN51" si="171">+AN50+AM51-AN54</f>
        <v>82</v>
      </c>
      <c r="AO51" s="11">
        <f t="shared" ref="AO51" si="172">+AO50+AN51-AO54</f>
        <v>82</v>
      </c>
      <c r="AP51" s="11">
        <f t="shared" ref="AP51" si="173">+AP50+AO51-AP54</f>
        <v>83</v>
      </c>
      <c r="AQ51" s="11">
        <f t="shared" ref="AQ51" si="174">+AQ50+AP51-AQ54</f>
        <v>84</v>
      </c>
      <c r="AR51" s="11">
        <f t="shared" ref="AR51" si="175">+AR50+AQ51-AR54</f>
        <v>88</v>
      </c>
      <c r="AS51" s="11">
        <f t="shared" ref="AS51" si="176">+AS50+AR51-AS54</f>
        <v>92</v>
      </c>
      <c r="AT51" s="11">
        <f t="shared" ref="AT51" si="177">+AT50+AS51-AT54</f>
        <v>93</v>
      </c>
      <c r="AU51" s="11">
        <f t="shared" ref="AU51" si="178">+AU50+AT51-AU54</f>
        <v>96</v>
      </c>
      <c r="AV51" s="11">
        <f>+AV50+AU51-AV54</f>
        <v>101</v>
      </c>
      <c r="AW51" s="11">
        <f t="shared" ref="AW51" si="179">+AW50+AV51-AW54</f>
        <v>104</v>
      </c>
      <c r="AX51" s="11">
        <f t="shared" ref="AX51" si="180">+AX50+AW51-AX54</f>
        <v>106</v>
      </c>
      <c r="AY51" s="11">
        <f t="shared" ref="AY51" si="181">+AY50+AX51-AY54</f>
        <v>108</v>
      </c>
      <c r="AZ51" s="11">
        <f t="shared" ref="AZ51:BC51" si="182">+AZ50+AY51-AZ54</f>
        <v>114</v>
      </c>
      <c r="BA51" s="11">
        <f t="shared" si="182"/>
        <v>115</v>
      </c>
      <c r="BB51" s="11">
        <f t="shared" si="182"/>
        <v>116</v>
      </c>
      <c r="BC51" s="11">
        <f t="shared" si="182"/>
        <v>117</v>
      </c>
      <c r="BD51" s="11">
        <f t="shared" ref="BD51" si="183">+BD50+BC51-BD54</f>
        <v>118</v>
      </c>
      <c r="BE51" s="11">
        <f t="shared" ref="BE51:CM51" si="184">+BE50+BD51-BE54</f>
        <v>120</v>
      </c>
      <c r="BF51" s="11">
        <f t="shared" si="184"/>
        <v>123</v>
      </c>
      <c r="BG51" s="11">
        <f t="shared" si="184"/>
        <v>124</v>
      </c>
      <c r="BH51" s="11">
        <f t="shared" si="184"/>
        <v>124</v>
      </c>
      <c r="BI51" s="11">
        <f t="shared" si="184"/>
        <v>126</v>
      </c>
      <c r="BJ51" s="11">
        <f t="shared" si="184"/>
        <v>130</v>
      </c>
      <c r="BK51" s="11">
        <f t="shared" si="184"/>
        <v>131</v>
      </c>
      <c r="BL51" s="11">
        <f t="shared" si="184"/>
        <v>136</v>
      </c>
      <c r="BM51" s="11">
        <f t="shared" si="184"/>
        <v>141</v>
      </c>
      <c r="BN51" s="11">
        <f t="shared" si="184"/>
        <v>143</v>
      </c>
      <c r="BO51" s="11">
        <f t="shared" si="184"/>
        <v>143</v>
      </c>
      <c r="BP51" s="11">
        <f t="shared" si="184"/>
        <v>144</v>
      </c>
      <c r="BQ51" s="11">
        <f t="shared" si="184"/>
        <v>147</v>
      </c>
      <c r="BR51" s="11">
        <f t="shared" si="184"/>
        <v>149</v>
      </c>
      <c r="BS51" s="11">
        <f t="shared" si="184"/>
        <v>149</v>
      </c>
      <c r="BT51" s="11">
        <f t="shared" si="184"/>
        <v>150</v>
      </c>
      <c r="BU51" s="11">
        <f t="shared" si="184"/>
        <v>151</v>
      </c>
      <c r="BV51" s="11">
        <f t="shared" si="184"/>
        <v>150</v>
      </c>
      <c r="BW51" s="11">
        <f t="shared" si="184"/>
        <v>150</v>
      </c>
      <c r="BX51" s="11">
        <f t="shared" si="184"/>
        <v>150</v>
      </c>
      <c r="BY51" s="11">
        <f t="shared" si="184"/>
        <v>153</v>
      </c>
      <c r="BZ51" s="11">
        <f t="shared" si="184"/>
        <v>153</v>
      </c>
      <c r="CA51" s="11">
        <f t="shared" si="184"/>
        <v>153</v>
      </c>
      <c r="CB51" s="11">
        <f t="shared" si="184"/>
        <v>153</v>
      </c>
      <c r="CC51" s="11">
        <f t="shared" si="184"/>
        <v>154</v>
      </c>
      <c r="CD51" s="11">
        <f t="shared" si="184"/>
        <v>155</v>
      </c>
      <c r="CE51" s="11">
        <f t="shared" si="184"/>
        <v>156</v>
      </c>
      <c r="CF51" s="11">
        <f t="shared" si="184"/>
        <v>156</v>
      </c>
      <c r="CG51" s="11">
        <f t="shared" si="184"/>
        <v>154</v>
      </c>
      <c r="CH51" s="11">
        <f t="shared" si="184"/>
        <v>153</v>
      </c>
      <c r="CI51" s="11">
        <f t="shared" si="184"/>
        <v>153</v>
      </c>
      <c r="CJ51" s="11">
        <f t="shared" si="184"/>
        <v>154</v>
      </c>
      <c r="CK51" s="11">
        <f t="shared" si="184"/>
        <v>156</v>
      </c>
      <c r="CL51" s="11">
        <f t="shared" si="184"/>
        <v>158</v>
      </c>
      <c r="CM51" s="11">
        <f t="shared" si="184"/>
        <v>160</v>
      </c>
      <c r="CN51" s="11">
        <f t="shared" ref="CN51" si="185">+CN50+CM51-CN54</f>
        <v>160</v>
      </c>
      <c r="CO51" s="11">
        <f t="shared" ref="CO51:CU51" si="186">+CO50+CN51-CO54</f>
        <v>160</v>
      </c>
      <c r="CP51" s="11">
        <f t="shared" si="186"/>
        <v>160</v>
      </c>
      <c r="CQ51" s="11">
        <f t="shared" si="186"/>
        <v>161</v>
      </c>
      <c r="CR51" s="11">
        <f t="shared" si="186"/>
        <v>161</v>
      </c>
      <c r="CS51" s="11">
        <f t="shared" si="186"/>
        <v>161</v>
      </c>
      <c r="CT51" s="11">
        <f t="shared" si="186"/>
        <v>162</v>
      </c>
      <c r="CU51" s="11">
        <f t="shared" si="186"/>
        <v>162</v>
      </c>
      <c r="CV51" s="52"/>
      <c r="CW51" s="52"/>
      <c r="CX51" s="52"/>
      <c r="CY51" s="52"/>
      <c r="CZ51" s="52"/>
      <c r="DA51" s="52"/>
      <c r="DB51" s="52"/>
      <c r="DC51" s="52"/>
      <c r="DD51" s="52"/>
      <c r="DE51" s="52"/>
      <c r="DF51" s="52"/>
      <c r="DG51" s="52"/>
      <c r="DH51" s="52"/>
      <c r="DI51" s="52"/>
      <c r="DJ51" s="52"/>
      <c r="DK51" s="52"/>
      <c r="DL51" s="52"/>
      <c r="DM51" s="52"/>
      <c r="DN51" s="52">
        <f>+DN50-DN54</f>
        <v>162</v>
      </c>
      <c r="DO51" s="11"/>
    </row>
    <row r="52" spans="1:147" s="15" customFormat="1" ht="12" customHeight="1" x14ac:dyDescent="0.2">
      <c r="A52" s="207"/>
      <c r="B52" s="13" t="s">
        <v>3</v>
      </c>
      <c r="C52" s="13"/>
      <c r="D52" s="209"/>
      <c r="E52" s="209"/>
      <c r="F52" s="210"/>
      <c r="G52" s="14"/>
      <c r="H52" s="14"/>
      <c r="I52" s="14"/>
      <c r="J52" s="14"/>
      <c r="K52" s="14"/>
      <c r="L52" s="14"/>
      <c r="M52" s="14"/>
      <c r="N52" s="14"/>
      <c r="O52" s="14">
        <v>3</v>
      </c>
      <c r="P52" s="14">
        <v>3</v>
      </c>
      <c r="Q52" s="14">
        <v>3</v>
      </c>
      <c r="R52" s="14">
        <v>3</v>
      </c>
      <c r="S52" s="14">
        <v>3</v>
      </c>
      <c r="T52" s="14">
        <v>3</v>
      </c>
      <c r="U52" s="14">
        <v>3</v>
      </c>
      <c r="V52" s="14">
        <v>3</v>
      </c>
      <c r="W52" s="14">
        <v>3</v>
      </c>
      <c r="X52" s="14">
        <v>3</v>
      </c>
      <c r="Y52" s="14">
        <v>3</v>
      </c>
      <c r="Z52" s="14">
        <v>3</v>
      </c>
      <c r="AA52" s="14">
        <v>3</v>
      </c>
      <c r="AB52" s="14">
        <v>3</v>
      </c>
      <c r="AC52" s="14">
        <v>3</v>
      </c>
      <c r="AD52" s="14">
        <v>3</v>
      </c>
      <c r="AE52" s="14">
        <v>3</v>
      </c>
      <c r="AF52" s="14">
        <v>3</v>
      </c>
      <c r="AG52" s="14">
        <v>3</v>
      </c>
      <c r="AH52" s="14">
        <v>3</v>
      </c>
      <c r="AI52" s="14">
        <v>3</v>
      </c>
      <c r="AJ52" s="14">
        <v>3</v>
      </c>
      <c r="AK52" s="14">
        <v>3</v>
      </c>
      <c r="AL52" s="14">
        <v>3</v>
      </c>
      <c r="AM52" s="14">
        <v>3</v>
      </c>
      <c r="AN52" s="14">
        <v>3</v>
      </c>
      <c r="AO52" s="14">
        <v>3</v>
      </c>
      <c r="AP52" s="14">
        <v>3</v>
      </c>
      <c r="AQ52" s="14">
        <v>3</v>
      </c>
      <c r="AR52" s="14">
        <v>3</v>
      </c>
      <c r="AS52" s="14">
        <v>3</v>
      </c>
      <c r="AT52" s="14">
        <v>3</v>
      </c>
      <c r="AU52" s="14">
        <v>3</v>
      </c>
      <c r="AV52" s="14">
        <v>3</v>
      </c>
      <c r="AW52" s="14">
        <v>3</v>
      </c>
      <c r="AX52" s="14">
        <v>3</v>
      </c>
      <c r="AY52" s="14">
        <v>3</v>
      </c>
      <c r="AZ52" s="14">
        <v>3</v>
      </c>
      <c r="BA52" s="14">
        <v>3</v>
      </c>
      <c r="BB52" s="14">
        <v>3</v>
      </c>
      <c r="BC52" s="14">
        <v>3</v>
      </c>
      <c r="BD52" s="14">
        <v>3</v>
      </c>
      <c r="BE52" s="14">
        <v>3</v>
      </c>
      <c r="BF52" s="14">
        <v>2</v>
      </c>
      <c r="BG52" s="14">
        <v>2</v>
      </c>
      <c r="BH52" s="14">
        <v>2</v>
      </c>
      <c r="BI52" s="14">
        <v>2</v>
      </c>
      <c r="BJ52" s="14">
        <v>2</v>
      </c>
      <c r="BK52" s="14">
        <v>2</v>
      </c>
      <c r="BL52" s="14">
        <v>2</v>
      </c>
      <c r="BM52" s="14">
        <v>2</v>
      </c>
      <c r="BN52" s="14">
        <v>2</v>
      </c>
      <c r="BO52" s="14">
        <v>2</v>
      </c>
      <c r="BP52" s="14">
        <v>2</v>
      </c>
      <c r="BQ52" s="14">
        <v>2</v>
      </c>
      <c r="BR52" s="14">
        <v>2</v>
      </c>
      <c r="BS52" s="14">
        <v>2</v>
      </c>
      <c r="BT52" s="14">
        <v>2</v>
      </c>
      <c r="BU52" s="14">
        <v>2</v>
      </c>
      <c r="BV52" s="14">
        <v>2</v>
      </c>
      <c r="BW52" s="14">
        <v>2</v>
      </c>
      <c r="BX52" s="14">
        <v>2</v>
      </c>
      <c r="BY52" s="14">
        <v>1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</row>
    <row r="53" spans="1:147" ht="12" customHeight="1" x14ac:dyDescent="0.2">
      <c r="A53" s="207"/>
      <c r="B53" s="12" t="s">
        <v>7</v>
      </c>
      <c r="C53" s="12"/>
      <c r="D53" s="209"/>
      <c r="E53" s="209"/>
      <c r="F53" s="210"/>
      <c r="G53" s="11"/>
      <c r="H53" s="11"/>
      <c r="I53" s="11"/>
      <c r="J53" s="11"/>
      <c r="K53" s="11"/>
      <c r="L53" s="11"/>
      <c r="M53" s="11"/>
      <c r="N53" s="11"/>
      <c r="O53" s="11">
        <f t="shared" ref="O53:P53" si="187">+N53+O52</f>
        <v>3</v>
      </c>
      <c r="P53" s="11">
        <f t="shared" si="187"/>
        <v>6</v>
      </c>
      <c r="Q53" s="11">
        <f t="shared" ref="Q53" si="188">+P53+Q52</f>
        <v>9</v>
      </c>
      <c r="R53" s="11">
        <f t="shared" ref="R53" si="189">+Q53+R52</f>
        <v>12</v>
      </c>
      <c r="S53" s="11">
        <f t="shared" ref="S53" si="190">+R53+S52</f>
        <v>15</v>
      </c>
      <c r="T53" s="11">
        <f t="shared" ref="T53" si="191">+S53+T52</f>
        <v>18</v>
      </c>
      <c r="U53" s="11">
        <f t="shared" ref="U53" si="192">+T53+U52</f>
        <v>21</v>
      </c>
      <c r="V53" s="11">
        <f t="shared" ref="V53" si="193">+U53+V52</f>
        <v>24</v>
      </c>
      <c r="W53" s="11">
        <f t="shared" ref="W53" si="194">+V53+W52</f>
        <v>27</v>
      </c>
      <c r="X53" s="11">
        <f t="shared" ref="X53" si="195">+W53+X52</f>
        <v>30</v>
      </c>
      <c r="Y53" s="11">
        <f t="shared" ref="Y53" si="196">+X53+Y52</f>
        <v>33</v>
      </c>
      <c r="Z53" s="11">
        <f t="shared" ref="Z53" si="197">+Y53+Z52</f>
        <v>36</v>
      </c>
      <c r="AA53" s="11">
        <f t="shared" ref="AA53" si="198">+Z53+AA52</f>
        <v>39</v>
      </c>
      <c r="AB53" s="11">
        <f t="shared" ref="AB53" si="199">+AA53+AB52</f>
        <v>42</v>
      </c>
      <c r="AC53" s="11">
        <f t="shared" ref="AC53" si="200">+AB53+AC52</f>
        <v>45</v>
      </c>
      <c r="AD53" s="11">
        <f t="shared" ref="AD53" si="201">+AC53+AD52</f>
        <v>48</v>
      </c>
      <c r="AE53" s="11">
        <f t="shared" ref="AE53" si="202">+AD53+AE52</f>
        <v>51</v>
      </c>
      <c r="AF53" s="11">
        <f t="shared" ref="AF53" si="203">+AE53+AF52</f>
        <v>54</v>
      </c>
      <c r="AG53" s="11">
        <f t="shared" ref="AG53:AH53" si="204">+AF53+AG52</f>
        <v>57</v>
      </c>
      <c r="AH53" s="11">
        <f t="shared" si="204"/>
        <v>60</v>
      </c>
      <c r="AI53" s="11">
        <f t="shared" ref="AI53" si="205">+AH53+AI52</f>
        <v>63</v>
      </c>
      <c r="AJ53" s="11">
        <f t="shared" ref="AJ53" si="206">+AI53+AJ52</f>
        <v>66</v>
      </c>
      <c r="AK53" s="11">
        <f t="shared" ref="AK53" si="207">+AJ53+AK52</f>
        <v>69</v>
      </c>
      <c r="AL53" s="11">
        <f t="shared" ref="AL53:BC53" si="208">+AK53+AL52</f>
        <v>72</v>
      </c>
      <c r="AM53" s="11">
        <f t="shared" si="208"/>
        <v>75</v>
      </c>
      <c r="AN53" s="11">
        <f t="shared" si="208"/>
        <v>78</v>
      </c>
      <c r="AO53" s="11">
        <f t="shared" si="208"/>
        <v>81</v>
      </c>
      <c r="AP53" s="11">
        <f t="shared" si="208"/>
        <v>84</v>
      </c>
      <c r="AQ53" s="11">
        <f t="shared" si="208"/>
        <v>87</v>
      </c>
      <c r="AR53" s="11">
        <f t="shared" si="208"/>
        <v>90</v>
      </c>
      <c r="AS53" s="11">
        <f t="shared" si="208"/>
        <v>93</v>
      </c>
      <c r="AT53" s="11">
        <f t="shared" si="208"/>
        <v>96</v>
      </c>
      <c r="AU53" s="11">
        <f t="shared" si="208"/>
        <v>99</v>
      </c>
      <c r="AV53" s="11">
        <f t="shared" si="208"/>
        <v>102</v>
      </c>
      <c r="AW53" s="11">
        <f t="shared" si="208"/>
        <v>105</v>
      </c>
      <c r="AX53" s="11">
        <f t="shared" si="208"/>
        <v>108</v>
      </c>
      <c r="AY53" s="11">
        <f t="shared" si="208"/>
        <v>111</v>
      </c>
      <c r="AZ53" s="11">
        <f t="shared" si="208"/>
        <v>114</v>
      </c>
      <c r="BA53" s="11">
        <f t="shared" si="208"/>
        <v>117</v>
      </c>
      <c r="BB53" s="11">
        <f t="shared" si="208"/>
        <v>120</v>
      </c>
      <c r="BC53" s="11">
        <f t="shared" si="208"/>
        <v>123</v>
      </c>
      <c r="BD53" s="11">
        <f t="shared" ref="BD53" si="209">+BC53+BD52</f>
        <v>126</v>
      </c>
      <c r="BE53" s="11">
        <f t="shared" ref="BE53:CM53" si="210">+BD53+BE52</f>
        <v>129</v>
      </c>
      <c r="BF53" s="11">
        <f t="shared" si="210"/>
        <v>131</v>
      </c>
      <c r="BG53" s="11">
        <f t="shared" si="210"/>
        <v>133</v>
      </c>
      <c r="BH53" s="11">
        <f t="shared" si="210"/>
        <v>135</v>
      </c>
      <c r="BI53" s="11">
        <f t="shared" si="210"/>
        <v>137</v>
      </c>
      <c r="BJ53" s="11">
        <f t="shared" si="210"/>
        <v>139</v>
      </c>
      <c r="BK53" s="11">
        <f t="shared" si="210"/>
        <v>141</v>
      </c>
      <c r="BL53" s="11">
        <f t="shared" si="210"/>
        <v>143</v>
      </c>
      <c r="BM53" s="11">
        <f t="shared" si="210"/>
        <v>145</v>
      </c>
      <c r="BN53" s="11">
        <f t="shared" si="210"/>
        <v>147</v>
      </c>
      <c r="BO53" s="11">
        <f t="shared" si="210"/>
        <v>149</v>
      </c>
      <c r="BP53" s="11">
        <f t="shared" si="210"/>
        <v>151</v>
      </c>
      <c r="BQ53" s="11">
        <f t="shared" si="210"/>
        <v>153</v>
      </c>
      <c r="BR53" s="11">
        <f t="shared" si="210"/>
        <v>155</v>
      </c>
      <c r="BS53" s="11">
        <f t="shared" si="210"/>
        <v>157</v>
      </c>
      <c r="BT53" s="11">
        <f t="shared" si="210"/>
        <v>159</v>
      </c>
      <c r="BU53" s="11">
        <f t="shared" si="210"/>
        <v>161</v>
      </c>
      <c r="BV53" s="11">
        <f t="shared" si="210"/>
        <v>163</v>
      </c>
      <c r="BW53" s="11">
        <f t="shared" si="210"/>
        <v>165</v>
      </c>
      <c r="BX53" s="11">
        <f t="shared" si="210"/>
        <v>167</v>
      </c>
      <c r="BY53" s="11">
        <f t="shared" si="210"/>
        <v>168</v>
      </c>
      <c r="BZ53" s="11">
        <f t="shared" si="210"/>
        <v>168</v>
      </c>
      <c r="CA53" s="11">
        <f t="shared" si="210"/>
        <v>168</v>
      </c>
      <c r="CB53" s="11">
        <f t="shared" si="210"/>
        <v>168</v>
      </c>
      <c r="CC53" s="11">
        <f t="shared" si="210"/>
        <v>168</v>
      </c>
      <c r="CD53" s="11">
        <f t="shared" si="210"/>
        <v>168</v>
      </c>
      <c r="CE53" s="11">
        <f t="shared" si="210"/>
        <v>168</v>
      </c>
      <c r="CF53" s="11">
        <f t="shared" si="210"/>
        <v>168</v>
      </c>
      <c r="CG53" s="11">
        <f t="shared" si="210"/>
        <v>168</v>
      </c>
      <c r="CH53" s="11">
        <f t="shared" si="210"/>
        <v>168</v>
      </c>
      <c r="CI53" s="11">
        <f t="shared" si="210"/>
        <v>168</v>
      </c>
      <c r="CJ53" s="11">
        <f t="shared" si="210"/>
        <v>168</v>
      </c>
      <c r="CK53" s="11">
        <f t="shared" si="210"/>
        <v>168</v>
      </c>
      <c r="CL53" s="11">
        <f t="shared" si="210"/>
        <v>168</v>
      </c>
      <c r="CM53" s="11">
        <f t="shared" si="210"/>
        <v>168</v>
      </c>
      <c r="CN53" s="11">
        <f t="shared" ref="CN53" si="211">+CM53+CN52</f>
        <v>168</v>
      </c>
      <c r="CO53" s="11">
        <f t="shared" ref="CO53:CU53" si="212">+CN53+CO52</f>
        <v>168</v>
      </c>
      <c r="CP53" s="11">
        <f t="shared" si="212"/>
        <v>168</v>
      </c>
      <c r="CQ53" s="11">
        <f t="shared" si="212"/>
        <v>168</v>
      </c>
      <c r="CR53" s="11">
        <f t="shared" si="212"/>
        <v>168</v>
      </c>
      <c r="CS53" s="11">
        <f t="shared" si="212"/>
        <v>168</v>
      </c>
      <c r="CT53" s="11">
        <f t="shared" si="212"/>
        <v>168</v>
      </c>
      <c r="CU53" s="11">
        <f t="shared" si="212"/>
        <v>168</v>
      </c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</row>
    <row r="54" spans="1:147" ht="12" customHeight="1" x14ac:dyDescent="0.2">
      <c r="A54" s="207"/>
      <c r="B54" s="12" t="s">
        <v>4</v>
      </c>
      <c r="C54" s="12"/>
      <c r="D54" s="26"/>
      <c r="E54" s="26"/>
      <c r="F54" s="27"/>
      <c r="G54" s="11"/>
      <c r="H54" s="11"/>
      <c r="I54" s="11"/>
      <c r="J54" s="11"/>
      <c r="K54" s="11"/>
      <c r="L54" s="11"/>
      <c r="M54" s="11"/>
      <c r="N54" s="11"/>
      <c r="O54" s="11">
        <v>0</v>
      </c>
      <c r="P54" s="11">
        <v>0</v>
      </c>
      <c r="Q54" s="11">
        <v>0</v>
      </c>
      <c r="R54" s="11">
        <v>0</v>
      </c>
      <c r="S54" s="11">
        <v>1</v>
      </c>
      <c r="T54" s="11">
        <v>0</v>
      </c>
      <c r="U54" s="11">
        <v>0</v>
      </c>
      <c r="V54" s="11">
        <v>0</v>
      </c>
      <c r="W54" s="11">
        <v>1</v>
      </c>
      <c r="X54" s="11">
        <v>0</v>
      </c>
      <c r="Y54" s="11">
        <v>3</v>
      </c>
      <c r="Z54" s="11">
        <v>1</v>
      </c>
      <c r="AA54" s="11">
        <v>0</v>
      </c>
      <c r="AB54" s="11">
        <v>0</v>
      </c>
      <c r="AC54" s="11">
        <v>4</v>
      </c>
      <c r="AD54" s="11">
        <v>0</v>
      </c>
      <c r="AE54" s="11">
        <v>0</v>
      </c>
      <c r="AF54" s="11">
        <v>0</v>
      </c>
      <c r="AG54" s="11">
        <v>1</v>
      </c>
      <c r="AH54" s="11">
        <v>0</v>
      </c>
      <c r="AI54" s="11">
        <v>0</v>
      </c>
      <c r="AJ54" s="11">
        <v>2</v>
      </c>
      <c r="AK54" s="11">
        <v>0</v>
      </c>
      <c r="AL54" s="11">
        <v>0</v>
      </c>
      <c r="AM54" s="11">
        <v>0</v>
      </c>
      <c r="AN54" s="11">
        <v>0</v>
      </c>
      <c r="AO54" s="11">
        <v>2</v>
      </c>
      <c r="AP54" s="11">
        <v>1</v>
      </c>
      <c r="AQ54" s="11">
        <v>2</v>
      </c>
      <c r="AR54" s="11">
        <v>0</v>
      </c>
      <c r="AS54" s="11">
        <v>1</v>
      </c>
      <c r="AT54" s="11">
        <v>1</v>
      </c>
      <c r="AU54" s="11">
        <v>0</v>
      </c>
      <c r="AV54" s="11">
        <v>1</v>
      </c>
      <c r="AW54" s="11">
        <v>0</v>
      </c>
      <c r="AX54" s="11">
        <v>0</v>
      </c>
      <c r="AY54" s="11">
        <v>1</v>
      </c>
      <c r="AZ54" s="11">
        <v>0</v>
      </c>
      <c r="BA54" s="11">
        <v>1</v>
      </c>
      <c r="BB54" s="11">
        <v>2</v>
      </c>
      <c r="BC54" s="11">
        <v>0</v>
      </c>
      <c r="BD54" s="11">
        <v>1</v>
      </c>
      <c r="BE54" s="11">
        <v>1</v>
      </c>
      <c r="BF54" s="57">
        <v>0</v>
      </c>
      <c r="BG54" s="57">
        <v>0</v>
      </c>
      <c r="BH54" s="57">
        <v>4</v>
      </c>
      <c r="BI54" s="57">
        <v>1</v>
      </c>
      <c r="BJ54" s="57">
        <v>0</v>
      </c>
      <c r="BK54" s="57">
        <v>1</v>
      </c>
      <c r="BL54" s="57">
        <v>1</v>
      </c>
      <c r="BM54" s="57">
        <v>0</v>
      </c>
      <c r="BN54" s="57">
        <v>0</v>
      </c>
      <c r="BO54" s="57">
        <v>0</v>
      </c>
      <c r="BP54" s="57">
        <v>0</v>
      </c>
      <c r="BQ54" s="57">
        <v>0</v>
      </c>
      <c r="BR54" s="57">
        <v>0</v>
      </c>
      <c r="BS54" s="57">
        <v>1</v>
      </c>
      <c r="BT54" s="57">
        <v>0</v>
      </c>
      <c r="BU54" s="57">
        <v>0</v>
      </c>
      <c r="BV54" s="57">
        <v>2</v>
      </c>
      <c r="BW54" s="57">
        <v>0</v>
      </c>
      <c r="BX54" s="57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7">
        <v>0</v>
      </c>
      <c r="CF54" s="57">
        <v>0</v>
      </c>
      <c r="CG54" s="57">
        <v>4</v>
      </c>
      <c r="CH54" s="57">
        <v>1</v>
      </c>
      <c r="CI54" s="57">
        <v>0</v>
      </c>
      <c r="CJ54" s="57">
        <v>0</v>
      </c>
      <c r="CK54" s="57">
        <v>0</v>
      </c>
      <c r="CL54" s="57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7">
        <v>0</v>
      </c>
      <c r="CT54" s="57">
        <v>0</v>
      </c>
      <c r="CU54" s="57">
        <v>0</v>
      </c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57"/>
      <c r="DI54" s="57"/>
      <c r="DJ54" s="57"/>
      <c r="DK54" s="57"/>
      <c r="DL54" s="57"/>
      <c r="DM54" s="57"/>
      <c r="DN54" s="57">
        <f>SUM(J54:DM54)</f>
        <v>42</v>
      </c>
      <c r="DO54" s="35"/>
      <c r="EQ54" s="4"/>
    </row>
    <row r="55" spans="1:147" ht="12" customHeight="1" thickBot="1" x14ac:dyDescent="0.25">
      <c r="A55" s="208"/>
      <c r="B55" s="23" t="s">
        <v>8</v>
      </c>
      <c r="C55" s="23"/>
      <c r="D55" s="28"/>
      <c r="E55" s="28"/>
      <c r="F55" s="29"/>
      <c r="G55" s="24"/>
      <c r="H55" s="24"/>
      <c r="I55" s="24"/>
      <c r="J55" s="24">
        <f t="shared" ref="J55" si="213">+I55+J54</f>
        <v>0</v>
      </c>
      <c r="K55" s="24">
        <f t="shared" ref="K55" si="214">+J55+K54</f>
        <v>0</v>
      </c>
      <c r="L55" s="24">
        <f t="shared" ref="L55" si="215">+K55+L54</f>
        <v>0</v>
      </c>
      <c r="M55" s="24">
        <f t="shared" ref="M55" si="216">+L55+M54</f>
        <v>0</v>
      </c>
      <c r="N55" s="24">
        <f t="shared" ref="N55" si="217">+M55+N54</f>
        <v>0</v>
      </c>
      <c r="O55" s="24">
        <f t="shared" ref="O55" si="218">+N55+O54</f>
        <v>0</v>
      </c>
      <c r="P55" s="24">
        <f t="shared" ref="P55" si="219">+O55+P54</f>
        <v>0</v>
      </c>
      <c r="Q55" s="24">
        <f t="shared" ref="Q55:AH55" si="220">+P55+Q54</f>
        <v>0</v>
      </c>
      <c r="R55" s="24">
        <f t="shared" si="220"/>
        <v>0</v>
      </c>
      <c r="S55" s="24">
        <f t="shared" si="220"/>
        <v>1</v>
      </c>
      <c r="T55" s="24">
        <f t="shared" si="220"/>
        <v>1</v>
      </c>
      <c r="U55" s="24">
        <f t="shared" si="220"/>
        <v>1</v>
      </c>
      <c r="V55" s="24">
        <f t="shared" si="220"/>
        <v>1</v>
      </c>
      <c r="W55" s="24">
        <f t="shared" si="220"/>
        <v>2</v>
      </c>
      <c r="X55" s="24">
        <f t="shared" si="220"/>
        <v>2</v>
      </c>
      <c r="Y55" s="24">
        <f t="shared" si="220"/>
        <v>5</v>
      </c>
      <c r="Z55" s="24">
        <f t="shared" si="220"/>
        <v>6</v>
      </c>
      <c r="AA55" s="24">
        <f t="shared" si="220"/>
        <v>6</v>
      </c>
      <c r="AB55" s="24">
        <f t="shared" si="220"/>
        <v>6</v>
      </c>
      <c r="AC55" s="24">
        <f t="shared" si="220"/>
        <v>10</v>
      </c>
      <c r="AD55" s="24">
        <f t="shared" si="220"/>
        <v>10</v>
      </c>
      <c r="AE55" s="24">
        <f t="shared" si="220"/>
        <v>10</v>
      </c>
      <c r="AF55" s="24">
        <f t="shared" si="220"/>
        <v>10</v>
      </c>
      <c r="AG55" s="24">
        <f t="shared" si="220"/>
        <v>11</v>
      </c>
      <c r="AH55" s="24">
        <f t="shared" si="220"/>
        <v>11</v>
      </c>
      <c r="AI55" s="24">
        <f>+AH55+AI54</f>
        <v>11</v>
      </c>
      <c r="AJ55" s="24">
        <f t="shared" ref="AJ55:BC55" si="221">+AI55+AJ54</f>
        <v>13</v>
      </c>
      <c r="AK55" s="24">
        <f t="shared" si="221"/>
        <v>13</v>
      </c>
      <c r="AL55" s="24">
        <f t="shared" si="221"/>
        <v>13</v>
      </c>
      <c r="AM55" s="24">
        <f t="shared" si="221"/>
        <v>13</v>
      </c>
      <c r="AN55" s="24">
        <f t="shared" si="221"/>
        <v>13</v>
      </c>
      <c r="AO55" s="24">
        <f t="shared" si="221"/>
        <v>15</v>
      </c>
      <c r="AP55" s="24">
        <f t="shared" si="221"/>
        <v>16</v>
      </c>
      <c r="AQ55" s="24">
        <f t="shared" si="221"/>
        <v>18</v>
      </c>
      <c r="AR55" s="24">
        <f t="shared" si="221"/>
        <v>18</v>
      </c>
      <c r="AS55" s="24">
        <f t="shared" si="221"/>
        <v>19</v>
      </c>
      <c r="AT55" s="24">
        <f t="shared" si="221"/>
        <v>20</v>
      </c>
      <c r="AU55" s="24">
        <f t="shared" si="221"/>
        <v>20</v>
      </c>
      <c r="AV55" s="24">
        <f t="shared" si="221"/>
        <v>21</v>
      </c>
      <c r="AW55" s="24">
        <f t="shared" si="221"/>
        <v>21</v>
      </c>
      <c r="AX55" s="24">
        <f t="shared" si="221"/>
        <v>21</v>
      </c>
      <c r="AY55" s="24">
        <f t="shared" si="221"/>
        <v>22</v>
      </c>
      <c r="AZ55" s="24">
        <f t="shared" si="221"/>
        <v>22</v>
      </c>
      <c r="BA55" s="24">
        <f t="shared" si="221"/>
        <v>23</v>
      </c>
      <c r="BB55" s="24">
        <f t="shared" si="221"/>
        <v>25</v>
      </c>
      <c r="BC55" s="24">
        <f t="shared" si="221"/>
        <v>25</v>
      </c>
      <c r="BD55" s="24">
        <f t="shared" ref="BD55" si="222">+BC55+BD54</f>
        <v>26</v>
      </c>
      <c r="BE55" s="24">
        <f t="shared" ref="BE55:CM55" si="223">+BD55+BE54</f>
        <v>27</v>
      </c>
      <c r="BF55" s="24">
        <f t="shared" si="223"/>
        <v>27</v>
      </c>
      <c r="BG55" s="24">
        <f t="shared" si="223"/>
        <v>27</v>
      </c>
      <c r="BH55" s="24">
        <f t="shared" si="223"/>
        <v>31</v>
      </c>
      <c r="BI55" s="24">
        <f t="shared" si="223"/>
        <v>32</v>
      </c>
      <c r="BJ55" s="24">
        <f t="shared" si="223"/>
        <v>32</v>
      </c>
      <c r="BK55" s="24">
        <f t="shared" si="223"/>
        <v>33</v>
      </c>
      <c r="BL55" s="24">
        <f t="shared" si="223"/>
        <v>34</v>
      </c>
      <c r="BM55" s="24">
        <f t="shared" si="223"/>
        <v>34</v>
      </c>
      <c r="BN55" s="24">
        <f t="shared" si="223"/>
        <v>34</v>
      </c>
      <c r="BO55" s="24">
        <f t="shared" si="223"/>
        <v>34</v>
      </c>
      <c r="BP55" s="24">
        <f t="shared" si="223"/>
        <v>34</v>
      </c>
      <c r="BQ55" s="24">
        <f t="shared" si="223"/>
        <v>34</v>
      </c>
      <c r="BR55" s="24">
        <f t="shared" si="223"/>
        <v>34</v>
      </c>
      <c r="BS55" s="24">
        <f t="shared" si="223"/>
        <v>35</v>
      </c>
      <c r="BT55" s="24">
        <f t="shared" si="223"/>
        <v>35</v>
      </c>
      <c r="BU55" s="24">
        <f t="shared" si="223"/>
        <v>35</v>
      </c>
      <c r="BV55" s="24">
        <f t="shared" si="223"/>
        <v>37</v>
      </c>
      <c r="BW55" s="24">
        <f t="shared" si="223"/>
        <v>37</v>
      </c>
      <c r="BX55" s="24">
        <f t="shared" si="223"/>
        <v>37</v>
      </c>
      <c r="BY55" s="24">
        <f t="shared" si="223"/>
        <v>37</v>
      </c>
      <c r="BZ55" s="24">
        <f t="shared" si="223"/>
        <v>37</v>
      </c>
      <c r="CA55" s="24">
        <f t="shared" si="223"/>
        <v>37</v>
      </c>
      <c r="CB55" s="24">
        <f t="shared" si="223"/>
        <v>37</v>
      </c>
      <c r="CC55" s="24">
        <f t="shared" si="223"/>
        <v>37</v>
      </c>
      <c r="CD55" s="24">
        <f t="shared" si="223"/>
        <v>37</v>
      </c>
      <c r="CE55" s="24">
        <f t="shared" si="223"/>
        <v>37</v>
      </c>
      <c r="CF55" s="24">
        <f t="shared" si="223"/>
        <v>37</v>
      </c>
      <c r="CG55" s="24">
        <f t="shared" si="223"/>
        <v>41</v>
      </c>
      <c r="CH55" s="24">
        <f t="shared" si="223"/>
        <v>42</v>
      </c>
      <c r="CI55" s="24">
        <f t="shared" si="223"/>
        <v>42</v>
      </c>
      <c r="CJ55" s="24">
        <f t="shared" si="223"/>
        <v>42</v>
      </c>
      <c r="CK55" s="24">
        <f t="shared" si="223"/>
        <v>42</v>
      </c>
      <c r="CL55" s="24">
        <f t="shared" si="223"/>
        <v>42</v>
      </c>
      <c r="CM55" s="24">
        <f t="shared" si="223"/>
        <v>42</v>
      </c>
      <c r="CN55" s="24">
        <f t="shared" ref="CN55" si="224">+CM55+CN54</f>
        <v>42</v>
      </c>
      <c r="CO55" s="24">
        <f t="shared" ref="CO55:CU55" si="225">+CN55+CO54</f>
        <v>42</v>
      </c>
      <c r="CP55" s="24">
        <f t="shared" si="225"/>
        <v>42</v>
      </c>
      <c r="CQ55" s="24">
        <f t="shared" si="225"/>
        <v>42</v>
      </c>
      <c r="CR55" s="24">
        <f t="shared" si="225"/>
        <v>42</v>
      </c>
      <c r="CS55" s="24">
        <f t="shared" si="225"/>
        <v>42</v>
      </c>
      <c r="CT55" s="24">
        <f t="shared" si="225"/>
        <v>42</v>
      </c>
      <c r="CU55" s="24">
        <f t="shared" si="225"/>
        <v>42</v>
      </c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38"/>
      <c r="EQ55" s="4"/>
    </row>
    <row r="56" spans="1:147" ht="12" customHeight="1" thickTop="1" x14ac:dyDescent="0.2">
      <c r="A56" s="207">
        <v>9</v>
      </c>
      <c r="B56" s="34" t="s">
        <v>13</v>
      </c>
      <c r="C56" s="12" t="s">
        <v>79</v>
      </c>
      <c r="D56" s="209" t="s">
        <v>78</v>
      </c>
      <c r="E56" s="209"/>
      <c r="F56" s="210"/>
      <c r="G56" s="26">
        <v>348</v>
      </c>
      <c r="H56" s="26">
        <v>348</v>
      </c>
      <c r="I56" s="11">
        <f>+DN57</f>
        <v>277</v>
      </c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>
        <v>9</v>
      </c>
      <c r="BA56" s="26">
        <v>14</v>
      </c>
      <c r="BB56" s="26">
        <v>15</v>
      </c>
      <c r="BC56" s="26">
        <v>8</v>
      </c>
      <c r="BD56" s="26">
        <v>15</v>
      </c>
      <c r="BE56" s="26">
        <v>8</v>
      </c>
      <c r="BF56" s="60">
        <v>5</v>
      </c>
      <c r="BG56" s="60">
        <v>11</v>
      </c>
      <c r="BH56" s="60">
        <v>10</v>
      </c>
      <c r="BI56" s="60">
        <v>6</v>
      </c>
      <c r="BJ56" s="60">
        <v>12</v>
      </c>
      <c r="BK56" s="60">
        <v>23</v>
      </c>
      <c r="BL56" s="60">
        <v>9</v>
      </c>
      <c r="BM56" s="60">
        <v>7</v>
      </c>
      <c r="BN56" s="60">
        <v>4</v>
      </c>
      <c r="BO56" s="60">
        <v>8</v>
      </c>
      <c r="BP56" s="60">
        <v>12</v>
      </c>
      <c r="BQ56" s="60">
        <v>11</v>
      </c>
      <c r="BR56" s="60">
        <v>4</v>
      </c>
      <c r="BS56" s="60">
        <v>3</v>
      </c>
      <c r="BT56" s="60">
        <v>3</v>
      </c>
      <c r="BU56" s="60">
        <v>6</v>
      </c>
      <c r="BV56" s="60">
        <v>5</v>
      </c>
      <c r="BW56" s="60">
        <v>2</v>
      </c>
      <c r="BX56" s="60">
        <v>5</v>
      </c>
      <c r="BY56" s="60">
        <v>3</v>
      </c>
      <c r="BZ56" s="60">
        <v>1</v>
      </c>
      <c r="CA56" s="60">
        <v>1</v>
      </c>
      <c r="CB56" s="60">
        <v>1</v>
      </c>
      <c r="CC56" s="60">
        <v>2</v>
      </c>
      <c r="CD56" s="60">
        <v>8</v>
      </c>
      <c r="CE56" s="60">
        <v>8</v>
      </c>
      <c r="CF56" s="60">
        <v>4</v>
      </c>
      <c r="CG56" s="60">
        <v>8</v>
      </c>
      <c r="CH56" s="60">
        <v>3</v>
      </c>
      <c r="CI56" s="60">
        <v>8</v>
      </c>
      <c r="CJ56" s="60">
        <v>4</v>
      </c>
      <c r="CK56" s="60">
        <v>1</v>
      </c>
      <c r="CL56" s="60">
        <v>6</v>
      </c>
      <c r="CM56" s="60">
        <v>3</v>
      </c>
      <c r="CN56" s="60">
        <v>2</v>
      </c>
      <c r="CO56" s="60">
        <v>3</v>
      </c>
      <c r="CP56" s="60">
        <v>1</v>
      </c>
      <c r="CQ56" s="60">
        <v>2</v>
      </c>
      <c r="CR56" s="60">
        <v>5</v>
      </c>
      <c r="CS56" s="60">
        <v>5</v>
      </c>
      <c r="CT56" s="60">
        <v>5</v>
      </c>
      <c r="CU56" s="60">
        <v>5</v>
      </c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57">
        <f>SUM(J56:DM56)</f>
        <v>304</v>
      </c>
      <c r="DO56" s="11">
        <f>H56-I56</f>
        <v>71</v>
      </c>
      <c r="EQ56" s="4"/>
    </row>
    <row r="57" spans="1:147" ht="12" customHeight="1" x14ac:dyDescent="0.2">
      <c r="A57" s="207"/>
      <c r="B57" s="12" t="s">
        <v>6</v>
      </c>
      <c r="C57" s="12"/>
      <c r="D57" s="209"/>
      <c r="E57" s="209"/>
      <c r="F57" s="210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>
        <f t="shared" ref="AZ57" si="226">+AZ56+AY57-AZ60</f>
        <v>9</v>
      </c>
      <c r="BA57" s="11">
        <f t="shared" ref="BA57:BC57" si="227">+BA56+AZ57-BA60</f>
        <v>23</v>
      </c>
      <c r="BB57" s="11">
        <f t="shared" si="227"/>
        <v>38</v>
      </c>
      <c r="BC57" s="11">
        <f t="shared" si="227"/>
        <v>46</v>
      </c>
      <c r="BD57" s="11">
        <f t="shared" ref="BD57" si="228">+BD56+BC57-BD60</f>
        <v>61</v>
      </c>
      <c r="BE57" s="11">
        <f t="shared" ref="BE57:BQ57" si="229">+BE56+BD57-BE60</f>
        <v>69</v>
      </c>
      <c r="BF57" s="11">
        <f t="shared" si="229"/>
        <v>74</v>
      </c>
      <c r="BG57" s="11">
        <f t="shared" si="229"/>
        <v>85</v>
      </c>
      <c r="BH57" s="11">
        <f t="shared" si="229"/>
        <v>95</v>
      </c>
      <c r="BI57" s="11">
        <f t="shared" si="229"/>
        <v>99</v>
      </c>
      <c r="BJ57" s="11">
        <f t="shared" si="229"/>
        <v>111</v>
      </c>
      <c r="BK57" s="11">
        <f t="shared" si="229"/>
        <v>134</v>
      </c>
      <c r="BL57" s="11">
        <f t="shared" si="229"/>
        <v>141</v>
      </c>
      <c r="BM57" s="11">
        <f t="shared" si="229"/>
        <v>148</v>
      </c>
      <c r="BN57" s="11">
        <f t="shared" si="229"/>
        <v>152</v>
      </c>
      <c r="BO57" s="11">
        <f t="shared" si="229"/>
        <v>160</v>
      </c>
      <c r="BP57" s="11">
        <f t="shared" si="229"/>
        <v>172</v>
      </c>
      <c r="BQ57" s="11">
        <f t="shared" si="229"/>
        <v>181</v>
      </c>
      <c r="BR57" s="11">
        <f t="shared" ref="BR57:BX57" si="230">+BR56+BQ57-BR60</f>
        <v>185</v>
      </c>
      <c r="BS57" s="11">
        <f t="shared" si="230"/>
        <v>187</v>
      </c>
      <c r="BT57" s="11">
        <f t="shared" si="230"/>
        <v>190</v>
      </c>
      <c r="BU57" s="11">
        <f t="shared" si="230"/>
        <v>196</v>
      </c>
      <c r="BV57" s="11">
        <f t="shared" si="230"/>
        <v>200</v>
      </c>
      <c r="BW57" s="11">
        <f t="shared" si="230"/>
        <v>200</v>
      </c>
      <c r="BX57" s="11">
        <f t="shared" si="230"/>
        <v>203</v>
      </c>
      <c r="BY57" s="11">
        <f t="shared" ref="BY57" si="231">+BY56+BX57-BY60</f>
        <v>206</v>
      </c>
      <c r="BZ57" s="11">
        <f t="shared" ref="BZ57" si="232">+BZ56+BY57-BZ60</f>
        <v>205</v>
      </c>
      <c r="CA57" s="11">
        <f t="shared" ref="CA57" si="233">+CA56+BZ57-CA60</f>
        <v>206</v>
      </c>
      <c r="CB57" s="11">
        <f t="shared" ref="CB57" si="234">+CB56+CA57-CB60</f>
        <v>207</v>
      </c>
      <c r="CC57" s="11">
        <f t="shared" ref="CC57" si="235">+CC56+CB57-CC60</f>
        <v>209</v>
      </c>
      <c r="CD57" s="11">
        <f t="shared" ref="CD57" si="236">+CD56+CC57-CD60</f>
        <v>217</v>
      </c>
      <c r="CE57" s="11">
        <f t="shared" ref="CE57" si="237">+CE56+CD57-CE60</f>
        <v>223</v>
      </c>
      <c r="CF57" s="11">
        <f t="shared" ref="CF57" si="238">+CF56+CE57-CF60</f>
        <v>227</v>
      </c>
      <c r="CG57" s="11">
        <f t="shared" ref="CG57" si="239">+CG56+CF57-CG60</f>
        <v>235</v>
      </c>
      <c r="CH57" s="11">
        <f t="shared" ref="CH57:CI57" si="240">+CH56+CG57-CH60</f>
        <v>237</v>
      </c>
      <c r="CI57" s="11">
        <f t="shared" si="240"/>
        <v>245</v>
      </c>
      <c r="CJ57" s="11">
        <f t="shared" ref="CJ57" si="241">+CJ56+CI57-CJ60</f>
        <v>249</v>
      </c>
      <c r="CK57" s="11">
        <f t="shared" ref="CK57:CU57" si="242">+CK56+CJ57-CK60</f>
        <v>247</v>
      </c>
      <c r="CL57" s="11">
        <f t="shared" si="242"/>
        <v>253</v>
      </c>
      <c r="CM57" s="11">
        <f t="shared" si="242"/>
        <v>256</v>
      </c>
      <c r="CN57" s="11">
        <f t="shared" si="242"/>
        <v>258</v>
      </c>
      <c r="CO57" s="11">
        <f t="shared" si="242"/>
        <v>260</v>
      </c>
      <c r="CP57" s="11">
        <f t="shared" si="242"/>
        <v>260</v>
      </c>
      <c r="CQ57" s="11">
        <f t="shared" si="242"/>
        <v>261</v>
      </c>
      <c r="CR57" s="11">
        <f t="shared" si="242"/>
        <v>266</v>
      </c>
      <c r="CS57" s="11">
        <f t="shared" si="242"/>
        <v>270</v>
      </c>
      <c r="CT57" s="11">
        <f t="shared" si="242"/>
        <v>274</v>
      </c>
      <c r="CU57" s="11">
        <f t="shared" si="242"/>
        <v>277</v>
      </c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>
        <f>+DN56-DN60</f>
        <v>277</v>
      </c>
      <c r="DO57" s="11"/>
      <c r="EQ57" s="4"/>
    </row>
    <row r="58" spans="1:147" ht="12" customHeight="1" x14ac:dyDescent="0.2">
      <c r="A58" s="207"/>
      <c r="B58" s="13" t="s">
        <v>3</v>
      </c>
      <c r="C58" s="13"/>
      <c r="D58" s="209"/>
      <c r="E58" s="209"/>
      <c r="F58" s="210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>
        <v>10</v>
      </c>
      <c r="BA58" s="14">
        <v>10</v>
      </c>
      <c r="BB58" s="14">
        <v>10</v>
      </c>
      <c r="BC58" s="14">
        <v>10</v>
      </c>
      <c r="BD58" s="14">
        <v>10</v>
      </c>
      <c r="BE58" s="14">
        <v>10</v>
      </c>
      <c r="BF58" s="14">
        <v>10</v>
      </c>
      <c r="BG58" s="14">
        <v>10</v>
      </c>
      <c r="BH58" s="14">
        <v>10</v>
      </c>
      <c r="BI58" s="14">
        <v>10</v>
      </c>
      <c r="BJ58" s="14">
        <v>10</v>
      </c>
      <c r="BK58" s="14">
        <v>10</v>
      </c>
      <c r="BL58" s="14">
        <v>10</v>
      </c>
      <c r="BM58" s="14">
        <v>10</v>
      </c>
      <c r="BN58" s="14">
        <v>10</v>
      </c>
      <c r="BO58" s="14">
        <v>10</v>
      </c>
      <c r="BP58" s="14">
        <v>7</v>
      </c>
      <c r="BQ58" s="14">
        <v>7</v>
      </c>
      <c r="BR58" s="14">
        <v>7</v>
      </c>
      <c r="BS58" s="14">
        <v>7</v>
      </c>
      <c r="BT58" s="14">
        <v>7</v>
      </c>
      <c r="BU58" s="14">
        <v>7</v>
      </c>
      <c r="BV58" s="14">
        <v>7</v>
      </c>
      <c r="BW58" s="14">
        <v>7</v>
      </c>
      <c r="BX58" s="14">
        <v>7</v>
      </c>
      <c r="BY58" s="14">
        <v>7</v>
      </c>
      <c r="BZ58" s="14">
        <v>7</v>
      </c>
      <c r="CA58" s="14">
        <v>7</v>
      </c>
      <c r="CB58" s="14">
        <v>7</v>
      </c>
      <c r="CC58" s="14">
        <v>7</v>
      </c>
      <c r="CD58" s="14">
        <v>7</v>
      </c>
      <c r="CE58" s="14">
        <v>7</v>
      </c>
      <c r="CF58" s="14">
        <v>7</v>
      </c>
      <c r="CG58" s="14">
        <v>7</v>
      </c>
      <c r="CH58" s="14">
        <v>7</v>
      </c>
      <c r="CI58" s="14">
        <v>7</v>
      </c>
      <c r="CJ58" s="14">
        <v>6</v>
      </c>
      <c r="CK58" s="14">
        <v>2</v>
      </c>
      <c r="CL58" s="14">
        <v>2</v>
      </c>
      <c r="CM58" s="14">
        <v>2</v>
      </c>
      <c r="CN58" s="14">
        <v>2</v>
      </c>
      <c r="CO58" s="14">
        <v>2</v>
      </c>
      <c r="CP58" s="14">
        <v>5</v>
      </c>
      <c r="CQ58" s="14">
        <v>5</v>
      </c>
      <c r="CR58" s="14">
        <v>7</v>
      </c>
      <c r="CS58" s="14">
        <v>5</v>
      </c>
      <c r="CT58" s="14">
        <v>7</v>
      </c>
      <c r="CU58" s="14">
        <v>3</v>
      </c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EQ58" s="4"/>
    </row>
    <row r="59" spans="1:147" ht="12" customHeight="1" x14ac:dyDescent="0.2">
      <c r="A59" s="207"/>
      <c r="B59" s="12" t="s">
        <v>7</v>
      </c>
      <c r="C59" s="12"/>
      <c r="D59" s="209"/>
      <c r="E59" s="209"/>
      <c r="F59" s="210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>
        <f t="shared" ref="AZ59" si="243">+AY59+AZ58</f>
        <v>10</v>
      </c>
      <c r="BA59" s="11">
        <f t="shared" ref="BA59:BC59" si="244">+AZ59+BA58</f>
        <v>20</v>
      </c>
      <c r="BB59" s="11">
        <f t="shared" si="244"/>
        <v>30</v>
      </c>
      <c r="BC59" s="11">
        <f t="shared" si="244"/>
        <v>40</v>
      </c>
      <c r="BD59" s="11">
        <f t="shared" ref="BD59" si="245">+BC59+BD58</f>
        <v>50</v>
      </c>
      <c r="BE59" s="11">
        <f t="shared" ref="BE59:BQ59" si="246">+BD59+BE58</f>
        <v>60</v>
      </c>
      <c r="BF59" s="11">
        <f t="shared" si="246"/>
        <v>70</v>
      </c>
      <c r="BG59" s="11">
        <f t="shared" si="246"/>
        <v>80</v>
      </c>
      <c r="BH59" s="11">
        <f t="shared" si="246"/>
        <v>90</v>
      </c>
      <c r="BI59" s="11">
        <f t="shared" si="246"/>
        <v>100</v>
      </c>
      <c r="BJ59" s="11">
        <f t="shared" si="246"/>
        <v>110</v>
      </c>
      <c r="BK59" s="11">
        <f t="shared" si="246"/>
        <v>120</v>
      </c>
      <c r="BL59" s="11">
        <f t="shared" si="246"/>
        <v>130</v>
      </c>
      <c r="BM59" s="11">
        <f t="shared" si="246"/>
        <v>140</v>
      </c>
      <c r="BN59" s="11">
        <f t="shared" si="246"/>
        <v>150</v>
      </c>
      <c r="BO59" s="11">
        <f t="shared" si="246"/>
        <v>160</v>
      </c>
      <c r="BP59" s="11">
        <f t="shared" si="246"/>
        <v>167</v>
      </c>
      <c r="BQ59" s="11">
        <f t="shared" si="246"/>
        <v>174</v>
      </c>
      <c r="BR59" s="11">
        <f t="shared" ref="BR59" si="247">+BQ59+BR58</f>
        <v>181</v>
      </c>
      <c r="BS59" s="11">
        <f t="shared" ref="BS59" si="248">+BR59+BS58</f>
        <v>188</v>
      </c>
      <c r="BT59" s="11">
        <f t="shared" ref="BT59" si="249">+BS59+BT58</f>
        <v>195</v>
      </c>
      <c r="BU59" s="11">
        <f t="shared" ref="BU59" si="250">+BT59+BU58</f>
        <v>202</v>
      </c>
      <c r="BV59" s="11">
        <f t="shared" ref="BV59" si="251">+BU59+BV58</f>
        <v>209</v>
      </c>
      <c r="BW59" s="11">
        <f t="shared" ref="BW59" si="252">+BV59+BW58</f>
        <v>216</v>
      </c>
      <c r="BX59" s="11">
        <f t="shared" ref="BX59" si="253">+BW59+BX58</f>
        <v>223</v>
      </c>
      <c r="BY59" s="11">
        <f t="shared" ref="BY59" si="254">+BX59+BY58</f>
        <v>230</v>
      </c>
      <c r="BZ59" s="11">
        <f t="shared" ref="BZ59" si="255">+BY59+BZ58</f>
        <v>237</v>
      </c>
      <c r="CA59" s="11">
        <f t="shared" ref="CA59" si="256">+BZ59+CA58</f>
        <v>244</v>
      </c>
      <c r="CB59" s="11">
        <f t="shared" ref="CB59" si="257">+CA59+CB58</f>
        <v>251</v>
      </c>
      <c r="CC59" s="11">
        <f t="shared" ref="CC59:CD59" si="258">+CB59+CC58</f>
        <v>258</v>
      </c>
      <c r="CD59" s="11">
        <f t="shared" si="258"/>
        <v>265</v>
      </c>
      <c r="CE59" s="11">
        <f t="shared" ref="CE59" si="259">+CD59+CE58</f>
        <v>272</v>
      </c>
      <c r="CF59" s="11">
        <f t="shared" ref="CF59" si="260">+CE59+CF58</f>
        <v>279</v>
      </c>
      <c r="CG59" s="11">
        <f t="shared" ref="CG59" si="261">+CF59+CG58</f>
        <v>286</v>
      </c>
      <c r="CH59" s="11">
        <f t="shared" ref="CH59:CU59" si="262">+CG59+CH58</f>
        <v>293</v>
      </c>
      <c r="CI59" s="11">
        <f t="shared" si="262"/>
        <v>300</v>
      </c>
      <c r="CJ59" s="11">
        <f t="shared" si="262"/>
        <v>306</v>
      </c>
      <c r="CK59" s="11">
        <f t="shared" si="262"/>
        <v>308</v>
      </c>
      <c r="CL59" s="11">
        <f t="shared" si="262"/>
        <v>310</v>
      </c>
      <c r="CM59" s="11">
        <f t="shared" si="262"/>
        <v>312</v>
      </c>
      <c r="CN59" s="11">
        <f t="shared" si="262"/>
        <v>314</v>
      </c>
      <c r="CO59" s="11">
        <f t="shared" si="262"/>
        <v>316</v>
      </c>
      <c r="CP59" s="11">
        <f t="shared" si="262"/>
        <v>321</v>
      </c>
      <c r="CQ59" s="11">
        <f t="shared" si="262"/>
        <v>326</v>
      </c>
      <c r="CR59" s="11">
        <f t="shared" si="262"/>
        <v>333</v>
      </c>
      <c r="CS59" s="11">
        <f t="shared" si="262"/>
        <v>338</v>
      </c>
      <c r="CT59" s="11">
        <f t="shared" si="262"/>
        <v>345</v>
      </c>
      <c r="CU59" s="11">
        <f t="shared" si="262"/>
        <v>348</v>
      </c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EQ59" s="4"/>
    </row>
    <row r="60" spans="1:147" ht="12" customHeight="1" x14ac:dyDescent="0.2">
      <c r="A60" s="207"/>
      <c r="B60" s="12" t="s">
        <v>4</v>
      </c>
      <c r="C60" s="12"/>
      <c r="D60" s="26"/>
      <c r="E60" s="26"/>
      <c r="F60" s="27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57">
        <v>0</v>
      </c>
      <c r="BG60" s="57">
        <v>0</v>
      </c>
      <c r="BH60" s="57">
        <v>0</v>
      </c>
      <c r="BI60" s="57">
        <v>2</v>
      </c>
      <c r="BJ60" s="57">
        <v>0</v>
      </c>
      <c r="BK60" s="57">
        <v>0</v>
      </c>
      <c r="BL60" s="57">
        <v>2</v>
      </c>
      <c r="BM60" s="57">
        <v>0</v>
      </c>
      <c r="BN60" s="57">
        <v>0</v>
      </c>
      <c r="BO60" s="57">
        <v>0</v>
      </c>
      <c r="BP60" s="57">
        <v>0</v>
      </c>
      <c r="BQ60" s="57">
        <v>2</v>
      </c>
      <c r="BR60" s="57">
        <v>0</v>
      </c>
      <c r="BS60" s="57">
        <v>1</v>
      </c>
      <c r="BT60" s="57">
        <v>0</v>
      </c>
      <c r="BU60" s="57">
        <v>0</v>
      </c>
      <c r="BV60" s="57">
        <v>1</v>
      </c>
      <c r="BW60" s="57">
        <v>2</v>
      </c>
      <c r="BX60" s="57">
        <v>2</v>
      </c>
      <c r="BY60" s="57">
        <v>0</v>
      </c>
      <c r="BZ60" s="57">
        <v>2</v>
      </c>
      <c r="CA60" s="57">
        <v>0</v>
      </c>
      <c r="CB60" s="57">
        <v>0</v>
      </c>
      <c r="CC60" s="57">
        <v>0</v>
      </c>
      <c r="CD60" s="57">
        <v>0</v>
      </c>
      <c r="CE60" s="57">
        <v>2</v>
      </c>
      <c r="CF60" s="57">
        <v>0</v>
      </c>
      <c r="CG60" s="57">
        <v>0</v>
      </c>
      <c r="CH60" s="57">
        <v>1</v>
      </c>
      <c r="CI60" s="57">
        <v>0</v>
      </c>
      <c r="CJ60" s="57">
        <v>0</v>
      </c>
      <c r="CK60" s="57">
        <v>3</v>
      </c>
      <c r="CL60" s="57">
        <v>0</v>
      </c>
      <c r="CM60" s="57">
        <v>0</v>
      </c>
      <c r="CN60" s="57">
        <v>0</v>
      </c>
      <c r="CO60" s="57">
        <v>1</v>
      </c>
      <c r="CP60" s="57">
        <v>1</v>
      </c>
      <c r="CQ60" s="57">
        <v>1</v>
      </c>
      <c r="CR60" s="57">
        <v>0</v>
      </c>
      <c r="CS60" s="57">
        <v>1</v>
      </c>
      <c r="CT60" s="57">
        <v>1</v>
      </c>
      <c r="CU60" s="57">
        <v>2</v>
      </c>
      <c r="CV60" s="57"/>
      <c r="CW60" s="57"/>
      <c r="CX60" s="57"/>
      <c r="CY60" s="57"/>
      <c r="CZ60" s="57"/>
      <c r="DA60" s="57"/>
      <c r="DB60" s="57"/>
      <c r="DC60" s="57"/>
      <c r="DD60" s="57"/>
      <c r="DE60" s="57"/>
      <c r="DF60" s="57"/>
      <c r="DG60" s="57"/>
      <c r="DH60" s="57"/>
      <c r="DI60" s="57"/>
      <c r="DJ60" s="57"/>
      <c r="DK60" s="57"/>
      <c r="DL60" s="57"/>
      <c r="DM60" s="57"/>
      <c r="DN60" s="57">
        <f>SUM(J60:DM60)</f>
        <v>27</v>
      </c>
      <c r="DO60" s="35"/>
      <c r="EQ60" s="4"/>
    </row>
    <row r="61" spans="1:147" ht="12" customHeight="1" thickBot="1" x14ac:dyDescent="0.25">
      <c r="A61" s="208"/>
      <c r="B61" s="23" t="s">
        <v>8</v>
      </c>
      <c r="C61" s="23"/>
      <c r="D61" s="28"/>
      <c r="E61" s="28"/>
      <c r="F61" s="29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>
        <f t="shared" ref="AZ61" si="263">+AY61+AZ60</f>
        <v>0</v>
      </c>
      <c r="BA61" s="24">
        <f t="shared" ref="BA61:BC61" si="264">+AZ61+BA60</f>
        <v>0</v>
      </c>
      <c r="BB61" s="24">
        <f t="shared" si="264"/>
        <v>0</v>
      </c>
      <c r="BC61" s="24">
        <f t="shared" si="264"/>
        <v>0</v>
      </c>
      <c r="BD61" s="24">
        <f t="shared" ref="BD61" si="265">+BC61+BD60</f>
        <v>0</v>
      </c>
      <c r="BE61" s="24">
        <f t="shared" ref="BE61:BX61" si="266">+BD61+BE60</f>
        <v>0</v>
      </c>
      <c r="BF61" s="24">
        <f t="shared" si="266"/>
        <v>0</v>
      </c>
      <c r="BG61" s="24">
        <f t="shared" si="266"/>
        <v>0</v>
      </c>
      <c r="BH61" s="24">
        <f t="shared" si="266"/>
        <v>0</v>
      </c>
      <c r="BI61" s="24">
        <f t="shared" si="266"/>
        <v>2</v>
      </c>
      <c r="BJ61" s="24">
        <f t="shared" si="266"/>
        <v>2</v>
      </c>
      <c r="BK61" s="24">
        <f t="shared" si="266"/>
        <v>2</v>
      </c>
      <c r="BL61" s="24">
        <f t="shared" si="266"/>
        <v>4</v>
      </c>
      <c r="BM61" s="24">
        <f t="shared" si="266"/>
        <v>4</v>
      </c>
      <c r="BN61" s="24">
        <f t="shared" si="266"/>
        <v>4</v>
      </c>
      <c r="BO61" s="24">
        <f t="shared" si="266"/>
        <v>4</v>
      </c>
      <c r="BP61" s="24">
        <f t="shared" si="266"/>
        <v>4</v>
      </c>
      <c r="BQ61" s="24">
        <f t="shared" si="266"/>
        <v>6</v>
      </c>
      <c r="BR61" s="24">
        <f t="shared" si="266"/>
        <v>6</v>
      </c>
      <c r="BS61" s="24">
        <f t="shared" si="266"/>
        <v>7</v>
      </c>
      <c r="BT61" s="24">
        <f t="shared" si="266"/>
        <v>7</v>
      </c>
      <c r="BU61" s="24">
        <f t="shared" si="266"/>
        <v>7</v>
      </c>
      <c r="BV61" s="24">
        <f t="shared" si="266"/>
        <v>8</v>
      </c>
      <c r="BW61" s="24">
        <f t="shared" si="266"/>
        <v>10</v>
      </c>
      <c r="BX61" s="24">
        <f t="shared" si="266"/>
        <v>12</v>
      </c>
      <c r="BY61" s="24">
        <f t="shared" ref="BY61" si="267">+BX61+BY60</f>
        <v>12</v>
      </c>
      <c r="BZ61" s="24">
        <f t="shared" ref="BZ61" si="268">+BY61+BZ60</f>
        <v>14</v>
      </c>
      <c r="CA61" s="24">
        <f t="shared" ref="CA61" si="269">+BZ61+CA60</f>
        <v>14</v>
      </c>
      <c r="CB61" s="24">
        <f t="shared" ref="CB61" si="270">+CA61+CB60</f>
        <v>14</v>
      </c>
      <c r="CC61" s="24">
        <f t="shared" ref="CC61" si="271">+CB61+CC60</f>
        <v>14</v>
      </c>
      <c r="CD61" s="24">
        <f t="shared" ref="CD61" si="272">+CC61+CD60</f>
        <v>14</v>
      </c>
      <c r="CE61" s="24">
        <f t="shared" ref="CE61" si="273">+CD61+CE60</f>
        <v>16</v>
      </c>
      <c r="CF61" s="24">
        <f t="shared" ref="CF61" si="274">+CE61+CF60</f>
        <v>16</v>
      </c>
      <c r="CG61" s="24">
        <f t="shared" ref="CG61" si="275">+CF61+CG60</f>
        <v>16</v>
      </c>
      <c r="CH61" s="24">
        <f t="shared" ref="CH61:CI61" si="276">+CG61+CH60</f>
        <v>17</v>
      </c>
      <c r="CI61" s="24">
        <f t="shared" si="276"/>
        <v>17</v>
      </c>
      <c r="CJ61" s="24">
        <f t="shared" ref="CJ61" si="277">+CI61+CJ60</f>
        <v>17</v>
      </c>
      <c r="CK61" s="24">
        <f t="shared" ref="CK61:CO61" si="278">+CJ61+CK60</f>
        <v>20</v>
      </c>
      <c r="CL61" s="24">
        <f t="shared" si="278"/>
        <v>20</v>
      </c>
      <c r="CM61" s="24">
        <f t="shared" si="278"/>
        <v>20</v>
      </c>
      <c r="CN61" s="24">
        <f t="shared" si="278"/>
        <v>20</v>
      </c>
      <c r="CO61" s="24">
        <f t="shared" si="278"/>
        <v>21</v>
      </c>
      <c r="CP61" s="24">
        <f>+CO61+CP60</f>
        <v>22</v>
      </c>
      <c r="CQ61" s="24">
        <f>+CP61+CQ60</f>
        <v>23</v>
      </c>
      <c r="CR61" s="24">
        <f>+CQ61+CR60</f>
        <v>23</v>
      </c>
      <c r="CS61" s="24">
        <f>+CR61+CS60</f>
        <v>24</v>
      </c>
      <c r="CT61" s="24">
        <f t="shared" ref="CT61:CU61" si="279">+CS61+CT60</f>
        <v>25</v>
      </c>
      <c r="CU61" s="24">
        <f t="shared" si="279"/>
        <v>27</v>
      </c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38"/>
      <c r="EQ61" s="4"/>
    </row>
    <row r="62" spans="1:147" ht="12" customHeight="1" thickTop="1" x14ac:dyDescent="0.2">
      <c r="A62" s="207">
        <v>10</v>
      </c>
      <c r="B62" s="34" t="s">
        <v>14</v>
      </c>
      <c r="C62" s="12" t="s">
        <v>79</v>
      </c>
      <c r="D62" s="209" t="s">
        <v>76</v>
      </c>
      <c r="E62" s="209"/>
      <c r="F62" s="210">
        <v>44501</v>
      </c>
      <c r="G62" s="26">
        <v>200</v>
      </c>
      <c r="H62" s="26">
        <v>190</v>
      </c>
      <c r="I62" s="11">
        <f>+DN63</f>
        <v>185</v>
      </c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>
        <v>81</v>
      </c>
      <c r="BE62" s="26">
        <v>51</v>
      </c>
      <c r="BF62" s="60">
        <v>27</v>
      </c>
      <c r="BG62" s="60">
        <v>28</v>
      </c>
      <c r="BH62" s="60">
        <v>2</v>
      </c>
      <c r="BI62" s="60">
        <v>1</v>
      </c>
      <c r="BJ62" s="60">
        <v>5</v>
      </c>
      <c r="BK62" s="60">
        <v>4</v>
      </c>
      <c r="BL62" s="60">
        <v>3</v>
      </c>
      <c r="BM62" s="60">
        <v>0</v>
      </c>
      <c r="BN62" s="60">
        <v>4</v>
      </c>
      <c r="BO62" s="60">
        <v>4</v>
      </c>
      <c r="BP62" s="60">
        <v>2</v>
      </c>
      <c r="BQ62" s="60">
        <v>1</v>
      </c>
      <c r="BR62" s="60">
        <v>0</v>
      </c>
      <c r="BS62" s="60">
        <v>1</v>
      </c>
      <c r="BT62" s="60">
        <v>0</v>
      </c>
      <c r="BU62" s="60">
        <v>0</v>
      </c>
      <c r="BV62" s="60">
        <v>1</v>
      </c>
      <c r="BW62" s="60">
        <v>2</v>
      </c>
      <c r="BX62" s="60">
        <v>0</v>
      </c>
      <c r="BY62" s="60">
        <v>0</v>
      </c>
      <c r="BZ62" s="60">
        <v>2</v>
      </c>
      <c r="CA62" s="60">
        <v>1</v>
      </c>
      <c r="CB62" s="60">
        <v>0</v>
      </c>
      <c r="CC62" s="60">
        <v>3</v>
      </c>
      <c r="CD62" s="60">
        <v>0</v>
      </c>
      <c r="CE62" s="60">
        <v>0</v>
      </c>
      <c r="CF62" s="60">
        <v>2</v>
      </c>
      <c r="CG62" s="60">
        <v>3</v>
      </c>
      <c r="CH62" s="60">
        <v>0</v>
      </c>
      <c r="CI62" s="60">
        <v>2</v>
      </c>
      <c r="CJ62" s="60">
        <v>1</v>
      </c>
      <c r="CK62" s="60">
        <v>6</v>
      </c>
      <c r="CL62" s="60">
        <v>2</v>
      </c>
      <c r="CM62" s="60">
        <v>1</v>
      </c>
      <c r="CN62" s="60">
        <v>1</v>
      </c>
      <c r="CO62" s="60">
        <v>0</v>
      </c>
      <c r="CP62" s="60">
        <v>2</v>
      </c>
      <c r="CQ62" s="60">
        <v>3</v>
      </c>
      <c r="CR62" s="60">
        <v>6</v>
      </c>
      <c r="CS62" s="60">
        <v>7</v>
      </c>
      <c r="CT62" s="60">
        <v>5</v>
      </c>
      <c r="CU62" s="60">
        <v>4</v>
      </c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57">
        <f>SUM(J62:DM62)</f>
        <v>268</v>
      </c>
      <c r="DO62" s="11">
        <f>H62-I62</f>
        <v>5</v>
      </c>
      <c r="EQ62" s="4"/>
    </row>
    <row r="63" spans="1:147" ht="12" customHeight="1" x14ac:dyDescent="0.2">
      <c r="A63" s="207"/>
      <c r="B63" s="12" t="s">
        <v>6</v>
      </c>
      <c r="C63" s="12"/>
      <c r="D63" s="209"/>
      <c r="E63" s="209"/>
      <c r="F63" s="210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>
        <f t="shared" ref="BD63" si="280">+BD62+BC63-BD66</f>
        <v>81</v>
      </c>
      <c r="BE63" s="11">
        <f t="shared" ref="BE63:BG63" si="281">+BE62+BD63-BE66</f>
        <v>132</v>
      </c>
      <c r="BF63" s="11">
        <f t="shared" si="281"/>
        <v>159</v>
      </c>
      <c r="BG63" s="11">
        <f t="shared" si="281"/>
        <v>187</v>
      </c>
      <c r="BH63" s="11">
        <f>+BH62+BG63-BH66</f>
        <v>187</v>
      </c>
      <c r="BI63" s="11">
        <f t="shared" ref="BI63:CA63" si="282">+BI62+BH63-BI66</f>
        <v>188</v>
      </c>
      <c r="BJ63" s="11">
        <f t="shared" si="282"/>
        <v>189</v>
      </c>
      <c r="BK63" s="11">
        <f t="shared" si="282"/>
        <v>188</v>
      </c>
      <c r="BL63" s="11">
        <f t="shared" si="282"/>
        <v>190</v>
      </c>
      <c r="BM63" s="11">
        <f t="shared" si="282"/>
        <v>190</v>
      </c>
      <c r="BN63" s="11">
        <f t="shared" si="282"/>
        <v>190</v>
      </c>
      <c r="BO63" s="11">
        <f t="shared" si="282"/>
        <v>185</v>
      </c>
      <c r="BP63" s="11">
        <f t="shared" si="282"/>
        <v>184</v>
      </c>
      <c r="BQ63" s="11">
        <f t="shared" si="282"/>
        <v>184</v>
      </c>
      <c r="BR63" s="11">
        <f t="shared" si="282"/>
        <v>183</v>
      </c>
      <c r="BS63" s="11">
        <f t="shared" si="282"/>
        <v>180</v>
      </c>
      <c r="BT63" s="11">
        <f t="shared" si="282"/>
        <v>179</v>
      </c>
      <c r="BU63" s="11">
        <f t="shared" si="282"/>
        <v>179</v>
      </c>
      <c r="BV63" s="11">
        <f t="shared" si="282"/>
        <v>178</v>
      </c>
      <c r="BW63" s="11">
        <f t="shared" si="282"/>
        <v>180</v>
      </c>
      <c r="BX63" s="11">
        <f t="shared" si="282"/>
        <v>178</v>
      </c>
      <c r="BY63" s="11">
        <f t="shared" si="282"/>
        <v>173</v>
      </c>
      <c r="BZ63" s="11">
        <f t="shared" si="282"/>
        <v>168</v>
      </c>
      <c r="CA63" s="11">
        <f t="shared" si="282"/>
        <v>163</v>
      </c>
      <c r="CB63" s="11">
        <f t="shared" ref="CB63" si="283">+CB62+CA63-CB66</f>
        <v>161</v>
      </c>
      <c r="CC63" s="11">
        <f t="shared" ref="CC63:CM63" si="284">+CC62+CB63-CC66</f>
        <v>164</v>
      </c>
      <c r="CD63" s="11">
        <f t="shared" si="284"/>
        <v>164</v>
      </c>
      <c r="CE63" s="11">
        <f t="shared" si="284"/>
        <v>161</v>
      </c>
      <c r="CF63" s="11">
        <f t="shared" si="284"/>
        <v>163</v>
      </c>
      <c r="CG63" s="11">
        <f t="shared" si="284"/>
        <v>166</v>
      </c>
      <c r="CH63" s="11">
        <f t="shared" si="284"/>
        <v>166</v>
      </c>
      <c r="CI63" s="11">
        <f t="shared" si="284"/>
        <v>167</v>
      </c>
      <c r="CJ63" s="11">
        <f t="shared" si="284"/>
        <v>167</v>
      </c>
      <c r="CK63" s="11">
        <f t="shared" si="284"/>
        <v>173</v>
      </c>
      <c r="CL63" s="11">
        <f t="shared" si="284"/>
        <v>175</v>
      </c>
      <c r="CM63" s="11">
        <f t="shared" si="284"/>
        <v>176</v>
      </c>
      <c r="CN63" s="11">
        <f t="shared" ref="CN63" si="285">+CN62+CM63-CN66</f>
        <v>177</v>
      </c>
      <c r="CO63" s="11">
        <f t="shared" ref="CO63:CR63" si="286">+CO62+CN63-CO66</f>
        <v>175</v>
      </c>
      <c r="CP63" s="11">
        <f t="shared" si="286"/>
        <v>175</v>
      </c>
      <c r="CQ63" s="11">
        <f t="shared" si="286"/>
        <v>176</v>
      </c>
      <c r="CR63" s="11">
        <f t="shared" si="286"/>
        <v>179</v>
      </c>
      <c r="CS63" s="11">
        <f>+CS62+CR63-CS66</f>
        <v>181</v>
      </c>
      <c r="CT63" s="11">
        <f>+CT62+CS63-CT66</f>
        <v>184</v>
      </c>
      <c r="CU63" s="11">
        <f>+CU62+CT63-CU66</f>
        <v>185</v>
      </c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/>
      <c r="DI63" s="52"/>
      <c r="DJ63" s="52"/>
      <c r="DK63" s="52"/>
      <c r="DL63" s="52"/>
      <c r="DM63" s="52"/>
      <c r="DN63" s="52">
        <f>+DN62-DN66</f>
        <v>185</v>
      </c>
      <c r="DO63" s="11"/>
      <c r="EQ63" s="4"/>
    </row>
    <row r="64" spans="1:147" ht="12" customHeight="1" x14ac:dyDescent="0.2">
      <c r="A64" s="207"/>
      <c r="B64" s="13" t="s">
        <v>3</v>
      </c>
      <c r="C64" s="13"/>
      <c r="D64" s="209"/>
      <c r="E64" s="209"/>
      <c r="F64" s="210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>
        <v>50</v>
      </c>
      <c r="BE64" s="14">
        <v>50</v>
      </c>
      <c r="BF64" s="14">
        <v>20</v>
      </c>
      <c r="BG64" s="14">
        <v>15</v>
      </c>
      <c r="BH64" s="14">
        <v>15</v>
      </c>
      <c r="BI64" s="14">
        <v>8</v>
      </c>
      <c r="BJ64" s="14">
        <v>0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32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EQ64" s="4"/>
    </row>
    <row r="65" spans="1:147" ht="12" customHeight="1" x14ac:dyDescent="0.2">
      <c r="A65" s="207"/>
      <c r="B65" s="12" t="s">
        <v>7</v>
      </c>
      <c r="C65" s="12"/>
      <c r="D65" s="209"/>
      <c r="E65" s="209"/>
      <c r="F65" s="21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>
        <f t="shared" ref="BD65" si="287">+BC65+BD64</f>
        <v>50</v>
      </c>
      <c r="BE65" s="11">
        <f t="shared" ref="BE65:CA65" si="288">+BD65+BE64</f>
        <v>100</v>
      </c>
      <c r="BF65" s="11">
        <f t="shared" si="288"/>
        <v>120</v>
      </c>
      <c r="BG65" s="11">
        <f t="shared" si="288"/>
        <v>135</v>
      </c>
      <c r="BH65" s="11">
        <f t="shared" si="288"/>
        <v>150</v>
      </c>
      <c r="BI65" s="11">
        <f t="shared" si="288"/>
        <v>158</v>
      </c>
      <c r="BJ65" s="11">
        <f t="shared" si="288"/>
        <v>158</v>
      </c>
      <c r="BK65" s="11">
        <f t="shared" si="288"/>
        <v>158</v>
      </c>
      <c r="BL65" s="11">
        <f t="shared" si="288"/>
        <v>158</v>
      </c>
      <c r="BM65" s="11">
        <f t="shared" si="288"/>
        <v>158</v>
      </c>
      <c r="BN65" s="11">
        <f t="shared" si="288"/>
        <v>158</v>
      </c>
      <c r="BO65" s="11">
        <f t="shared" si="288"/>
        <v>158</v>
      </c>
      <c r="BP65" s="11">
        <f t="shared" si="288"/>
        <v>190</v>
      </c>
      <c r="BQ65" s="11">
        <f t="shared" si="288"/>
        <v>190</v>
      </c>
      <c r="BR65" s="11">
        <f t="shared" si="288"/>
        <v>190</v>
      </c>
      <c r="BS65" s="11">
        <f t="shared" si="288"/>
        <v>190</v>
      </c>
      <c r="BT65" s="11">
        <f t="shared" si="288"/>
        <v>190</v>
      </c>
      <c r="BU65" s="11">
        <f t="shared" si="288"/>
        <v>190</v>
      </c>
      <c r="BV65" s="11">
        <f t="shared" si="288"/>
        <v>190</v>
      </c>
      <c r="BW65" s="11">
        <f t="shared" si="288"/>
        <v>190</v>
      </c>
      <c r="BX65" s="11">
        <f t="shared" si="288"/>
        <v>190</v>
      </c>
      <c r="BY65" s="11">
        <f t="shared" si="288"/>
        <v>190</v>
      </c>
      <c r="BZ65" s="11">
        <f t="shared" si="288"/>
        <v>190</v>
      </c>
      <c r="CA65" s="11">
        <f t="shared" si="288"/>
        <v>190</v>
      </c>
      <c r="CB65" s="11">
        <f t="shared" ref="CB65" si="289">+CA65+CB64</f>
        <v>190</v>
      </c>
      <c r="CC65" s="11">
        <f t="shared" ref="CC65:CU65" si="290">+CB65+CC64</f>
        <v>190</v>
      </c>
      <c r="CD65" s="11">
        <f t="shared" si="290"/>
        <v>190</v>
      </c>
      <c r="CE65" s="11">
        <f t="shared" si="290"/>
        <v>190</v>
      </c>
      <c r="CF65" s="11">
        <f t="shared" si="290"/>
        <v>190</v>
      </c>
      <c r="CG65" s="11">
        <f t="shared" si="290"/>
        <v>190</v>
      </c>
      <c r="CH65" s="11">
        <f t="shared" si="290"/>
        <v>190</v>
      </c>
      <c r="CI65" s="11">
        <f t="shared" si="290"/>
        <v>190</v>
      </c>
      <c r="CJ65" s="11">
        <f t="shared" si="290"/>
        <v>190</v>
      </c>
      <c r="CK65" s="11">
        <f t="shared" si="290"/>
        <v>190</v>
      </c>
      <c r="CL65" s="11">
        <f t="shared" si="290"/>
        <v>190</v>
      </c>
      <c r="CM65" s="11">
        <f t="shared" si="290"/>
        <v>190</v>
      </c>
      <c r="CN65" s="11">
        <f t="shared" si="290"/>
        <v>190</v>
      </c>
      <c r="CO65" s="11">
        <f t="shared" si="290"/>
        <v>190</v>
      </c>
      <c r="CP65" s="11">
        <f t="shared" si="290"/>
        <v>190</v>
      </c>
      <c r="CQ65" s="11">
        <f t="shared" si="290"/>
        <v>190</v>
      </c>
      <c r="CR65" s="11">
        <f t="shared" si="290"/>
        <v>190</v>
      </c>
      <c r="CS65" s="11">
        <f t="shared" si="290"/>
        <v>190</v>
      </c>
      <c r="CT65" s="11">
        <f t="shared" si="290"/>
        <v>190</v>
      </c>
      <c r="CU65" s="11">
        <f t="shared" si="290"/>
        <v>190</v>
      </c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EQ65" s="4"/>
    </row>
    <row r="66" spans="1:147" ht="12" customHeight="1" x14ac:dyDescent="0.2">
      <c r="A66" s="207"/>
      <c r="B66" s="12" t="s">
        <v>4</v>
      </c>
      <c r="C66" s="12"/>
      <c r="D66" s="26"/>
      <c r="E66" s="26"/>
      <c r="F66" s="27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>
        <v>0</v>
      </c>
      <c r="BE66" s="11">
        <v>0</v>
      </c>
      <c r="BF66" s="57">
        <v>0</v>
      </c>
      <c r="BG66" s="57">
        <v>0</v>
      </c>
      <c r="BH66" s="57">
        <v>2</v>
      </c>
      <c r="BI66" s="57">
        <v>0</v>
      </c>
      <c r="BJ66" s="57">
        <v>4</v>
      </c>
      <c r="BK66" s="57">
        <v>5</v>
      </c>
      <c r="BL66" s="57">
        <v>1</v>
      </c>
      <c r="BM66" s="57">
        <v>0</v>
      </c>
      <c r="BN66" s="57">
        <v>4</v>
      </c>
      <c r="BO66" s="57">
        <v>9</v>
      </c>
      <c r="BP66" s="57">
        <v>3</v>
      </c>
      <c r="BQ66" s="57">
        <v>1</v>
      </c>
      <c r="BR66" s="57">
        <v>1</v>
      </c>
      <c r="BS66" s="57">
        <v>4</v>
      </c>
      <c r="BT66" s="57">
        <v>1</v>
      </c>
      <c r="BU66" s="57">
        <v>0</v>
      </c>
      <c r="BV66" s="57">
        <v>2</v>
      </c>
      <c r="BW66" s="57">
        <v>0</v>
      </c>
      <c r="BX66" s="57">
        <v>2</v>
      </c>
      <c r="BY66" s="57">
        <v>5</v>
      </c>
      <c r="BZ66" s="57">
        <v>7</v>
      </c>
      <c r="CA66" s="57">
        <v>6</v>
      </c>
      <c r="CB66" s="57">
        <v>2</v>
      </c>
      <c r="CC66" s="57">
        <v>0</v>
      </c>
      <c r="CD66" s="57">
        <v>0</v>
      </c>
      <c r="CE66" s="57">
        <v>3</v>
      </c>
      <c r="CF66" s="57">
        <v>0</v>
      </c>
      <c r="CG66" s="57">
        <v>0</v>
      </c>
      <c r="CH66" s="57">
        <v>0</v>
      </c>
      <c r="CI66" s="57">
        <v>1</v>
      </c>
      <c r="CJ66" s="57">
        <v>1</v>
      </c>
      <c r="CK66" s="57">
        <v>0</v>
      </c>
      <c r="CL66" s="57">
        <v>0</v>
      </c>
      <c r="CM66" s="57">
        <v>0</v>
      </c>
      <c r="CN66" s="57">
        <v>0</v>
      </c>
      <c r="CO66" s="57">
        <v>2</v>
      </c>
      <c r="CP66" s="57">
        <v>2</v>
      </c>
      <c r="CQ66" s="57">
        <v>2</v>
      </c>
      <c r="CR66" s="57">
        <v>3</v>
      </c>
      <c r="CS66" s="57">
        <v>5</v>
      </c>
      <c r="CT66" s="57">
        <v>2</v>
      </c>
      <c r="CU66" s="57">
        <v>3</v>
      </c>
      <c r="CV66" s="57"/>
      <c r="CW66" s="57"/>
      <c r="CX66" s="57"/>
      <c r="CY66" s="57"/>
      <c r="CZ66" s="57"/>
      <c r="DA66" s="57"/>
      <c r="DB66" s="57"/>
      <c r="DC66" s="57"/>
      <c r="DD66" s="57"/>
      <c r="DE66" s="57"/>
      <c r="DF66" s="57"/>
      <c r="DG66" s="57"/>
      <c r="DH66" s="57"/>
      <c r="DI66" s="57"/>
      <c r="DJ66" s="57"/>
      <c r="DK66" s="57"/>
      <c r="DL66" s="57"/>
      <c r="DM66" s="57"/>
      <c r="DN66" s="57">
        <f>SUM(J66:DM66)</f>
        <v>83</v>
      </c>
      <c r="DO66" s="35"/>
      <c r="EQ66" s="4"/>
    </row>
    <row r="67" spans="1:147" ht="12" customHeight="1" thickBot="1" x14ac:dyDescent="0.25">
      <c r="A67" s="208"/>
      <c r="B67" s="23" t="s">
        <v>8</v>
      </c>
      <c r="C67" s="23"/>
      <c r="D67" s="28"/>
      <c r="E67" s="28"/>
      <c r="F67" s="29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>
        <f t="shared" ref="BD67" si="291">+BC67+BD66</f>
        <v>0</v>
      </c>
      <c r="BE67" s="24">
        <f t="shared" ref="BE67:CA67" si="292">+BD67+BE66</f>
        <v>0</v>
      </c>
      <c r="BF67" s="24">
        <f t="shared" si="292"/>
        <v>0</v>
      </c>
      <c r="BG67" s="24">
        <f t="shared" si="292"/>
        <v>0</v>
      </c>
      <c r="BH67" s="24">
        <f t="shared" si="292"/>
        <v>2</v>
      </c>
      <c r="BI67" s="24">
        <f t="shared" si="292"/>
        <v>2</v>
      </c>
      <c r="BJ67" s="24">
        <f t="shared" si="292"/>
        <v>6</v>
      </c>
      <c r="BK67" s="24">
        <f t="shared" si="292"/>
        <v>11</v>
      </c>
      <c r="BL67" s="24">
        <f t="shared" si="292"/>
        <v>12</v>
      </c>
      <c r="BM67" s="24">
        <f t="shared" si="292"/>
        <v>12</v>
      </c>
      <c r="BN67" s="24">
        <f t="shared" si="292"/>
        <v>16</v>
      </c>
      <c r="BO67" s="24">
        <f t="shared" si="292"/>
        <v>25</v>
      </c>
      <c r="BP67" s="24">
        <f t="shared" si="292"/>
        <v>28</v>
      </c>
      <c r="BQ67" s="24">
        <f t="shared" si="292"/>
        <v>29</v>
      </c>
      <c r="BR67" s="24">
        <f t="shared" si="292"/>
        <v>30</v>
      </c>
      <c r="BS67" s="24">
        <f t="shared" si="292"/>
        <v>34</v>
      </c>
      <c r="BT67" s="24">
        <f t="shared" si="292"/>
        <v>35</v>
      </c>
      <c r="BU67" s="24">
        <f t="shared" si="292"/>
        <v>35</v>
      </c>
      <c r="BV67" s="24">
        <f t="shared" si="292"/>
        <v>37</v>
      </c>
      <c r="BW67" s="24">
        <f t="shared" si="292"/>
        <v>37</v>
      </c>
      <c r="BX67" s="24">
        <f t="shared" si="292"/>
        <v>39</v>
      </c>
      <c r="BY67" s="24">
        <f t="shared" si="292"/>
        <v>44</v>
      </c>
      <c r="BZ67" s="24">
        <f t="shared" si="292"/>
        <v>51</v>
      </c>
      <c r="CA67" s="24">
        <f t="shared" si="292"/>
        <v>57</v>
      </c>
      <c r="CB67" s="24">
        <f t="shared" ref="CB67" si="293">+CA67+CB66</f>
        <v>59</v>
      </c>
      <c r="CC67" s="24">
        <f t="shared" ref="CC67:CU67" si="294">+CB67+CC66</f>
        <v>59</v>
      </c>
      <c r="CD67" s="24">
        <f t="shared" si="294"/>
        <v>59</v>
      </c>
      <c r="CE67" s="24">
        <f t="shared" si="294"/>
        <v>62</v>
      </c>
      <c r="CF67" s="24">
        <f t="shared" si="294"/>
        <v>62</v>
      </c>
      <c r="CG67" s="24">
        <f t="shared" si="294"/>
        <v>62</v>
      </c>
      <c r="CH67" s="24">
        <f t="shared" si="294"/>
        <v>62</v>
      </c>
      <c r="CI67" s="24">
        <f t="shared" si="294"/>
        <v>63</v>
      </c>
      <c r="CJ67" s="24">
        <f t="shared" si="294"/>
        <v>64</v>
      </c>
      <c r="CK67" s="24">
        <f t="shared" si="294"/>
        <v>64</v>
      </c>
      <c r="CL67" s="24">
        <f t="shared" si="294"/>
        <v>64</v>
      </c>
      <c r="CM67" s="24">
        <f t="shared" si="294"/>
        <v>64</v>
      </c>
      <c r="CN67" s="24">
        <f t="shared" si="294"/>
        <v>64</v>
      </c>
      <c r="CO67" s="24">
        <f t="shared" si="294"/>
        <v>66</v>
      </c>
      <c r="CP67" s="24">
        <f t="shared" si="294"/>
        <v>68</v>
      </c>
      <c r="CQ67" s="24">
        <f t="shared" si="294"/>
        <v>70</v>
      </c>
      <c r="CR67" s="24">
        <f t="shared" si="294"/>
        <v>73</v>
      </c>
      <c r="CS67" s="24">
        <f t="shared" si="294"/>
        <v>78</v>
      </c>
      <c r="CT67" s="24">
        <f t="shared" si="294"/>
        <v>80</v>
      </c>
      <c r="CU67" s="24">
        <f t="shared" si="294"/>
        <v>83</v>
      </c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38"/>
      <c r="EQ67" s="4"/>
    </row>
    <row r="68" spans="1:147" ht="12" customHeight="1" thickTop="1" x14ac:dyDescent="0.2">
      <c r="A68" s="207">
        <v>11</v>
      </c>
      <c r="B68" s="34" t="s">
        <v>15</v>
      </c>
      <c r="C68" s="12" t="s">
        <v>117</v>
      </c>
      <c r="D68" s="209" t="s">
        <v>76</v>
      </c>
      <c r="E68" s="209"/>
      <c r="F68" s="210">
        <v>43739</v>
      </c>
      <c r="G68" s="11">
        <v>613</v>
      </c>
      <c r="H68" s="11">
        <v>613</v>
      </c>
      <c r="I68" s="11">
        <f>+DN69</f>
        <v>483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>
        <v>92</v>
      </c>
      <c r="AF68" s="11">
        <v>132</v>
      </c>
      <c r="AG68" s="11">
        <v>36</v>
      </c>
      <c r="AH68" s="11">
        <v>37</v>
      </c>
      <c r="AI68" s="11">
        <v>37</v>
      </c>
      <c r="AJ68" s="11">
        <v>13</v>
      </c>
      <c r="AK68" s="11">
        <v>6</v>
      </c>
      <c r="AL68" s="11">
        <v>5</v>
      </c>
      <c r="AM68" s="11">
        <v>5</v>
      </c>
      <c r="AN68" s="11">
        <v>12</v>
      </c>
      <c r="AO68" s="11">
        <v>11</v>
      </c>
      <c r="AP68" s="11">
        <v>9</v>
      </c>
      <c r="AQ68" s="11">
        <v>13</v>
      </c>
      <c r="AR68" s="11">
        <v>6</v>
      </c>
      <c r="AS68" s="11">
        <v>4</v>
      </c>
      <c r="AT68" s="11">
        <v>7</v>
      </c>
      <c r="AU68" s="11">
        <v>5</v>
      </c>
      <c r="AV68" s="11">
        <v>12</v>
      </c>
      <c r="AW68" s="11">
        <v>10</v>
      </c>
      <c r="AX68" s="11">
        <v>6</v>
      </c>
      <c r="AY68" s="11">
        <v>8</v>
      </c>
      <c r="AZ68" s="11">
        <v>11</v>
      </c>
      <c r="BA68" s="11">
        <v>7</v>
      </c>
      <c r="BB68" s="11">
        <v>11</v>
      </c>
      <c r="BC68" s="11">
        <v>11</v>
      </c>
      <c r="BD68" s="11">
        <v>11</v>
      </c>
      <c r="BE68" s="11">
        <v>6</v>
      </c>
      <c r="BF68" s="57">
        <v>4</v>
      </c>
      <c r="BG68" s="57">
        <v>8</v>
      </c>
      <c r="BH68" s="57">
        <v>8</v>
      </c>
      <c r="BI68" s="57">
        <v>4</v>
      </c>
      <c r="BJ68" s="57">
        <v>1</v>
      </c>
      <c r="BK68" s="57">
        <v>4</v>
      </c>
      <c r="BL68" s="57">
        <v>1</v>
      </c>
      <c r="BM68" s="57">
        <v>6</v>
      </c>
      <c r="BN68" s="57">
        <v>4</v>
      </c>
      <c r="BO68" s="57">
        <v>6</v>
      </c>
      <c r="BP68" s="57">
        <v>9</v>
      </c>
      <c r="BQ68" s="57">
        <v>2</v>
      </c>
      <c r="BR68" s="57">
        <v>2</v>
      </c>
      <c r="BS68" s="57">
        <v>5</v>
      </c>
      <c r="BT68" s="57">
        <v>5</v>
      </c>
      <c r="BU68" s="57">
        <v>7</v>
      </c>
      <c r="BV68" s="57">
        <v>7</v>
      </c>
      <c r="BW68" s="57">
        <v>12</v>
      </c>
      <c r="BX68" s="57">
        <v>22</v>
      </c>
      <c r="BY68" s="57">
        <v>36</v>
      </c>
      <c r="BZ68" s="57">
        <v>13</v>
      </c>
      <c r="CA68" s="57">
        <v>9</v>
      </c>
      <c r="CB68" s="57">
        <v>0</v>
      </c>
      <c r="CC68" s="57">
        <v>1</v>
      </c>
      <c r="CD68" s="57">
        <v>1</v>
      </c>
      <c r="CE68" s="57">
        <v>1</v>
      </c>
      <c r="CF68" s="57">
        <v>2</v>
      </c>
      <c r="CG68" s="57">
        <v>2</v>
      </c>
      <c r="CH68" s="57">
        <v>3</v>
      </c>
      <c r="CI68" s="57">
        <v>2</v>
      </c>
      <c r="CJ68" s="57">
        <v>0</v>
      </c>
      <c r="CK68" s="57">
        <v>3</v>
      </c>
      <c r="CL68" s="57">
        <v>3</v>
      </c>
      <c r="CM68" s="57">
        <v>5</v>
      </c>
      <c r="CN68" s="57">
        <v>7</v>
      </c>
      <c r="CO68" s="57">
        <v>5</v>
      </c>
      <c r="CP68" s="57">
        <v>4</v>
      </c>
      <c r="CQ68" s="57">
        <v>5</v>
      </c>
      <c r="CR68" s="57">
        <v>9</v>
      </c>
      <c r="CS68" s="57">
        <v>7</v>
      </c>
      <c r="CT68" s="57">
        <v>6</v>
      </c>
      <c r="CU68" s="57">
        <v>2</v>
      </c>
      <c r="CV68" s="57"/>
      <c r="CW68" s="57"/>
      <c r="CX68" s="57"/>
      <c r="CY68" s="57"/>
      <c r="CZ68" s="57"/>
      <c r="DA68" s="57"/>
      <c r="DB68" s="57"/>
      <c r="DC68" s="57"/>
      <c r="DD68" s="57"/>
      <c r="DE68" s="57"/>
      <c r="DF68" s="57"/>
      <c r="DG68" s="57"/>
      <c r="DH68" s="57"/>
      <c r="DI68" s="57"/>
      <c r="DJ68" s="57"/>
      <c r="DK68" s="57"/>
      <c r="DL68" s="57"/>
      <c r="DM68" s="57"/>
      <c r="DN68" s="57">
        <f>SUM(J68:DM68)</f>
        <v>766</v>
      </c>
      <c r="DO68" s="11">
        <f>H68-I68</f>
        <v>130</v>
      </c>
    </row>
    <row r="69" spans="1:147" ht="12" customHeight="1" x14ac:dyDescent="0.2">
      <c r="A69" s="207"/>
      <c r="B69" s="12" t="s">
        <v>6</v>
      </c>
      <c r="C69" s="12"/>
      <c r="D69" s="209"/>
      <c r="E69" s="209"/>
      <c r="F69" s="21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>
        <f>+V68</f>
        <v>0</v>
      </c>
      <c r="W69" s="11">
        <f t="shared" ref="W69" si="295">+V69+W68</f>
        <v>0</v>
      </c>
      <c r="X69" s="11">
        <f t="shared" ref="X69" si="296">+W69+X68</f>
        <v>0</v>
      </c>
      <c r="Y69" s="11">
        <f t="shared" ref="Y69" si="297">+X69+Y68</f>
        <v>0</v>
      </c>
      <c r="Z69" s="11">
        <f t="shared" ref="Z69" si="298">+Y69+Z68</f>
        <v>0</v>
      </c>
      <c r="AA69" s="11">
        <f t="shared" ref="AA69" si="299">+Z69+AA68</f>
        <v>0</v>
      </c>
      <c r="AB69" s="11">
        <f t="shared" ref="AB69" si="300">+AA69+AB68</f>
        <v>0</v>
      </c>
      <c r="AC69" s="11">
        <f t="shared" ref="AC69" si="301">+AB69+AC68</f>
        <v>0</v>
      </c>
      <c r="AD69" s="11">
        <f t="shared" ref="AD69" si="302">+AC69+AD68</f>
        <v>0</v>
      </c>
      <c r="AE69" s="11">
        <f t="shared" ref="AE69" si="303">+AD69+AE68-AE72</f>
        <v>92</v>
      </c>
      <c r="AF69" s="11">
        <f t="shared" ref="AF69" si="304">+AE69+AF68-AF72</f>
        <v>224</v>
      </c>
      <c r="AG69" s="11">
        <f t="shared" ref="AG69" si="305">+AF69+AG68-AG72</f>
        <v>253</v>
      </c>
      <c r="AH69" s="11">
        <f t="shared" ref="AH69" si="306">+AG69+AH68-AH72</f>
        <v>287</v>
      </c>
      <c r="AI69" s="11">
        <f t="shared" ref="AI69" si="307">+AH69+AI68-AI72</f>
        <v>322</v>
      </c>
      <c r="AJ69" s="11">
        <f t="shared" ref="AJ69" si="308">+AI69+AJ68-AJ72</f>
        <v>333</v>
      </c>
      <c r="AK69" s="11">
        <f t="shared" ref="AK69" si="309">+AJ69+AK68-AK72</f>
        <v>339</v>
      </c>
      <c r="AL69" s="11">
        <f t="shared" ref="AL69" si="310">+AK69+AL68-AL72</f>
        <v>344</v>
      </c>
      <c r="AM69" s="11">
        <f t="shared" ref="AM69:AU69" si="311">+AL69+AM68-AM72</f>
        <v>345</v>
      </c>
      <c r="AN69" s="11">
        <f t="shared" si="311"/>
        <v>351</v>
      </c>
      <c r="AO69" s="11">
        <f t="shared" si="311"/>
        <v>357</v>
      </c>
      <c r="AP69" s="11">
        <f t="shared" si="311"/>
        <v>358</v>
      </c>
      <c r="AQ69" s="11">
        <f t="shared" si="311"/>
        <v>366</v>
      </c>
      <c r="AR69" s="11">
        <f t="shared" si="311"/>
        <v>368</v>
      </c>
      <c r="AS69" s="11">
        <f t="shared" si="311"/>
        <v>369</v>
      </c>
      <c r="AT69" s="11">
        <f t="shared" si="311"/>
        <v>376</v>
      </c>
      <c r="AU69" s="11">
        <f t="shared" si="311"/>
        <v>378</v>
      </c>
      <c r="AV69" s="11">
        <f t="shared" ref="AV69:BC69" si="312">+AU69+AV68-AV72</f>
        <v>385</v>
      </c>
      <c r="AW69" s="11">
        <f t="shared" si="312"/>
        <v>390</v>
      </c>
      <c r="AX69" s="11">
        <f t="shared" si="312"/>
        <v>395</v>
      </c>
      <c r="AY69" s="11">
        <f t="shared" si="312"/>
        <v>402</v>
      </c>
      <c r="AZ69" s="11">
        <f t="shared" si="312"/>
        <v>409</v>
      </c>
      <c r="BA69" s="11">
        <f t="shared" si="312"/>
        <v>412</v>
      </c>
      <c r="BB69" s="11">
        <f t="shared" si="312"/>
        <v>417</v>
      </c>
      <c r="BC69" s="11">
        <f t="shared" si="312"/>
        <v>425</v>
      </c>
      <c r="BD69" s="11">
        <f t="shared" ref="BD69" si="313">+BC69+BD68-BD72</f>
        <v>428</v>
      </c>
      <c r="BE69" s="11">
        <f t="shared" ref="BE69:BQ69" si="314">+BD69+BE68-BE72</f>
        <v>423</v>
      </c>
      <c r="BF69" s="11">
        <f t="shared" si="314"/>
        <v>423</v>
      </c>
      <c r="BG69" s="11">
        <f t="shared" si="314"/>
        <v>424</v>
      </c>
      <c r="BH69" s="11">
        <f t="shared" si="314"/>
        <v>421</v>
      </c>
      <c r="BI69" s="11">
        <f t="shared" si="314"/>
        <v>424</v>
      </c>
      <c r="BJ69" s="11">
        <f t="shared" si="314"/>
        <v>424</v>
      </c>
      <c r="BK69" s="11">
        <f t="shared" si="314"/>
        <v>428</v>
      </c>
      <c r="BL69" s="11">
        <f t="shared" si="314"/>
        <v>423</v>
      </c>
      <c r="BM69" s="11">
        <f t="shared" si="314"/>
        <v>425</v>
      </c>
      <c r="BN69" s="11">
        <f t="shared" si="314"/>
        <v>421</v>
      </c>
      <c r="BO69" s="11">
        <f t="shared" si="314"/>
        <v>417</v>
      </c>
      <c r="BP69" s="11">
        <f t="shared" si="314"/>
        <v>396</v>
      </c>
      <c r="BQ69" s="11">
        <f t="shared" si="314"/>
        <v>358</v>
      </c>
      <c r="BR69" s="11">
        <f t="shared" ref="BR69:CA69" si="315">+BQ69+BR68-BR72</f>
        <v>352</v>
      </c>
      <c r="BS69" s="11">
        <f t="shared" si="315"/>
        <v>357</v>
      </c>
      <c r="BT69" s="11">
        <f t="shared" si="315"/>
        <v>359</v>
      </c>
      <c r="BU69" s="11">
        <f t="shared" si="315"/>
        <v>364</v>
      </c>
      <c r="BV69" s="11">
        <f t="shared" si="315"/>
        <v>365</v>
      </c>
      <c r="BW69" s="11">
        <f t="shared" si="315"/>
        <v>374</v>
      </c>
      <c r="BX69" s="11">
        <f t="shared" si="315"/>
        <v>391</v>
      </c>
      <c r="BY69" s="11">
        <f t="shared" si="315"/>
        <v>422</v>
      </c>
      <c r="BZ69" s="11">
        <f t="shared" si="315"/>
        <v>433</v>
      </c>
      <c r="CA69" s="11">
        <f t="shared" si="315"/>
        <v>442</v>
      </c>
      <c r="CB69" s="11">
        <f t="shared" ref="CB69" si="316">+CA69+CB68-CB72</f>
        <v>442</v>
      </c>
      <c r="CC69" s="11">
        <f t="shared" ref="CC69:CU69" si="317">+CB69+CC68-CC72</f>
        <v>443</v>
      </c>
      <c r="CD69" s="11">
        <f t="shared" si="317"/>
        <v>444</v>
      </c>
      <c r="CE69" s="11">
        <f t="shared" si="317"/>
        <v>443</v>
      </c>
      <c r="CF69" s="11">
        <f t="shared" si="317"/>
        <v>444</v>
      </c>
      <c r="CG69" s="11">
        <f t="shared" si="317"/>
        <v>445</v>
      </c>
      <c r="CH69" s="11">
        <f t="shared" si="317"/>
        <v>445</v>
      </c>
      <c r="CI69" s="11">
        <f t="shared" si="317"/>
        <v>445</v>
      </c>
      <c r="CJ69" s="11">
        <f t="shared" si="317"/>
        <v>445</v>
      </c>
      <c r="CK69" s="11">
        <f t="shared" si="317"/>
        <v>448</v>
      </c>
      <c r="CL69" s="11">
        <f t="shared" si="317"/>
        <v>451</v>
      </c>
      <c r="CM69" s="11">
        <f t="shared" si="317"/>
        <v>454</v>
      </c>
      <c r="CN69" s="11">
        <f t="shared" si="317"/>
        <v>457</v>
      </c>
      <c r="CO69" s="11">
        <f t="shared" si="317"/>
        <v>461</v>
      </c>
      <c r="CP69" s="11">
        <f t="shared" si="317"/>
        <v>464</v>
      </c>
      <c r="CQ69" s="11">
        <f t="shared" si="317"/>
        <v>469</v>
      </c>
      <c r="CR69" s="11">
        <f t="shared" si="317"/>
        <v>476</v>
      </c>
      <c r="CS69" s="11">
        <f t="shared" si="317"/>
        <v>479</v>
      </c>
      <c r="CT69" s="11">
        <f t="shared" si="317"/>
        <v>484</v>
      </c>
      <c r="CU69" s="11">
        <f t="shared" si="317"/>
        <v>483</v>
      </c>
      <c r="CV69" s="52"/>
      <c r="CW69" s="52"/>
      <c r="CX69" s="52"/>
      <c r="CY69" s="52"/>
      <c r="CZ69" s="52"/>
      <c r="DA69" s="52"/>
      <c r="DB69" s="52"/>
      <c r="DC69" s="52"/>
      <c r="DD69" s="52"/>
      <c r="DE69" s="52"/>
      <c r="DF69" s="52"/>
      <c r="DG69" s="52"/>
      <c r="DH69" s="52"/>
      <c r="DI69" s="52"/>
      <c r="DJ69" s="52"/>
      <c r="DK69" s="52"/>
      <c r="DL69" s="52"/>
      <c r="DM69" s="52"/>
      <c r="DN69" s="52">
        <f>+DN68-DN72</f>
        <v>483</v>
      </c>
      <c r="DO69" s="11"/>
    </row>
    <row r="70" spans="1:147" s="15" customFormat="1" ht="12" customHeight="1" x14ac:dyDescent="0.2">
      <c r="A70" s="207"/>
      <c r="B70" s="13" t="s">
        <v>3</v>
      </c>
      <c r="C70" s="13"/>
      <c r="D70" s="209"/>
      <c r="E70" s="209"/>
      <c r="F70" s="210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>
        <v>30</v>
      </c>
      <c r="AF70" s="14">
        <v>30</v>
      </c>
      <c r="AG70" s="14">
        <v>30</v>
      </c>
      <c r="AH70" s="14">
        <v>30</v>
      </c>
      <c r="AI70" s="14">
        <v>25</v>
      </c>
      <c r="AJ70" s="14">
        <v>25</v>
      </c>
      <c r="AK70" s="14">
        <v>25</v>
      </c>
      <c r="AL70" s="14">
        <v>20</v>
      </c>
      <c r="AM70" s="14">
        <v>20</v>
      </c>
      <c r="AN70" s="14">
        <v>20</v>
      </c>
      <c r="AO70" s="14">
        <v>20</v>
      </c>
      <c r="AP70" s="14">
        <v>10</v>
      </c>
      <c r="AQ70" s="14">
        <v>10</v>
      </c>
      <c r="AR70" s="14">
        <v>10</v>
      </c>
      <c r="AS70" s="14">
        <v>10</v>
      </c>
      <c r="AT70" s="14">
        <v>10</v>
      </c>
      <c r="AU70" s="14">
        <v>10</v>
      </c>
      <c r="AV70" s="14">
        <v>10</v>
      </c>
      <c r="AW70" s="14">
        <v>10</v>
      </c>
      <c r="AX70" s="14">
        <v>10</v>
      </c>
      <c r="AY70" s="14">
        <v>10</v>
      </c>
      <c r="AZ70" s="14">
        <v>10</v>
      </c>
      <c r="BA70" s="14">
        <v>10</v>
      </c>
      <c r="BB70" s="14">
        <v>10</v>
      </c>
      <c r="BC70" s="14">
        <v>10</v>
      </c>
      <c r="BD70" s="14">
        <v>10</v>
      </c>
      <c r="BE70" s="14">
        <v>10</v>
      </c>
      <c r="BF70" s="14">
        <v>10</v>
      </c>
      <c r="BG70" s="14">
        <v>10</v>
      </c>
      <c r="BH70" s="14">
        <v>10</v>
      </c>
      <c r="BI70" s="14">
        <v>10</v>
      </c>
      <c r="BJ70" s="14">
        <v>10</v>
      </c>
      <c r="BK70" s="14">
        <v>10</v>
      </c>
      <c r="BL70" s="14">
        <v>10</v>
      </c>
      <c r="BM70" s="14">
        <v>10</v>
      </c>
      <c r="BN70" s="14">
        <v>10</v>
      </c>
      <c r="BO70" s="14">
        <v>10</v>
      </c>
      <c r="BP70" s="14">
        <v>8</v>
      </c>
      <c r="BQ70" s="14">
        <v>8</v>
      </c>
      <c r="BR70" s="14">
        <v>8</v>
      </c>
      <c r="BS70" s="14">
        <v>8</v>
      </c>
      <c r="BT70" s="14">
        <v>8</v>
      </c>
      <c r="BU70" s="14">
        <v>8</v>
      </c>
      <c r="BV70" s="14">
        <v>8</v>
      </c>
      <c r="BW70" s="14">
        <v>8</v>
      </c>
      <c r="BX70" s="14">
        <v>8</v>
      </c>
      <c r="BY70" s="14">
        <v>6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</row>
    <row r="71" spans="1:147" ht="12" customHeight="1" x14ac:dyDescent="0.2">
      <c r="A71" s="207"/>
      <c r="B71" s="12" t="s">
        <v>7</v>
      </c>
      <c r="C71" s="12"/>
      <c r="D71" s="209"/>
      <c r="E71" s="209"/>
      <c r="F71" s="21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>
        <f>+V70</f>
        <v>0</v>
      </c>
      <c r="W71" s="11">
        <f t="shared" ref="W71:AE71" si="318">+V71+W70</f>
        <v>0</v>
      </c>
      <c r="X71" s="11">
        <f t="shared" si="318"/>
        <v>0</v>
      </c>
      <c r="Y71" s="11">
        <f t="shared" si="318"/>
        <v>0</v>
      </c>
      <c r="Z71" s="11">
        <f t="shared" si="318"/>
        <v>0</v>
      </c>
      <c r="AA71" s="11">
        <f t="shared" si="318"/>
        <v>0</v>
      </c>
      <c r="AB71" s="11">
        <f t="shared" si="318"/>
        <v>0</v>
      </c>
      <c r="AC71" s="11">
        <f t="shared" si="318"/>
        <v>0</v>
      </c>
      <c r="AD71" s="11">
        <f t="shared" si="318"/>
        <v>0</v>
      </c>
      <c r="AE71" s="11">
        <f t="shared" si="318"/>
        <v>30</v>
      </c>
      <c r="AF71" s="11">
        <f>+AE71+AF70</f>
        <v>60</v>
      </c>
      <c r="AG71" s="11">
        <f t="shared" ref="AG71:BC71" si="319">+AF71+AG70</f>
        <v>90</v>
      </c>
      <c r="AH71" s="11">
        <f t="shared" si="319"/>
        <v>120</v>
      </c>
      <c r="AI71" s="11">
        <f t="shared" si="319"/>
        <v>145</v>
      </c>
      <c r="AJ71" s="11">
        <f t="shared" si="319"/>
        <v>170</v>
      </c>
      <c r="AK71" s="11">
        <f t="shared" si="319"/>
        <v>195</v>
      </c>
      <c r="AL71" s="11">
        <f t="shared" si="319"/>
        <v>215</v>
      </c>
      <c r="AM71" s="11">
        <f t="shared" si="319"/>
        <v>235</v>
      </c>
      <c r="AN71" s="11">
        <f t="shared" si="319"/>
        <v>255</v>
      </c>
      <c r="AO71" s="11">
        <f t="shared" si="319"/>
        <v>275</v>
      </c>
      <c r="AP71" s="11">
        <f t="shared" si="319"/>
        <v>285</v>
      </c>
      <c r="AQ71" s="11">
        <f t="shared" si="319"/>
        <v>295</v>
      </c>
      <c r="AR71" s="11">
        <f t="shared" si="319"/>
        <v>305</v>
      </c>
      <c r="AS71" s="11">
        <f t="shared" si="319"/>
        <v>315</v>
      </c>
      <c r="AT71" s="11">
        <f t="shared" si="319"/>
        <v>325</v>
      </c>
      <c r="AU71" s="11">
        <f t="shared" si="319"/>
        <v>335</v>
      </c>
      <c r="AV71" s="11">
        <f t="shared" si="319"/>
        <v>345</v>
      </c>
      <c r="AW71" s="11">
        <f t="shared" si="319"/>
        <v>355</v>
      </c>
      <c r="AX71" s="11">
        <f t="shared" si="319"/>
        <v>365</v>
      </c>
      <c r="AY71" s="11">
        <f t="shared" si="319"/>
        <v>375</v>
      </c>
      <c r="AZ71" s="11">
        <f t="shared" si="319"/>
        <v>385</v>
      </c>
      <c r="BA71" s="11">
        <f t="shared" si="319"/>
        <v>395</v>
      </c>
      <c r="BB71" s="11">
        <f t="shared" si="319"/>
        <v>405</v>
      </c>
      <c r="BC71" s="11">
        <f t="shared" si="319"/>
        <v>415</v>
      </c>
      <c r="BD71" s="11">
        <f t="shared" ref="BD71" si="320">+BC71+BD70</f>
        <v>425</v>
      </c>
      <c r="BE71" s="11">
        <f t="shared" ref="BE71:BQ71" si="321">+BD71+BE70</f>
        <v>435</v>
      </c>
      <c r="BF71" s="11">
        <f t="shared" si="321"/>
        <v>445</v>
      </c>
      <c r="BG71" s="11">
        <f t="shared" si="321"/>
        <v>455</v>
      </c>
      <c r="BH71" s="11">
        <f t="shared" si="321"/>
        <v>465</v>
      </c>
      <c r="BI71" s="11">
        <f t="shared" si="321"/>
        <v>475</v>
      </c>
      <c r="BJ71" s="11">
        <f t="shared" si="321"/>
        <v>485</v>
      </c>
      <c r="BK71" s="11">
        <f t="shared" si="321"/>
        <v>495</v>
      </c>
      <c r="BL71" s="11">
        <f t="shared" si="321"/>
        <v>505</v>
      </c>
      <c r="BM71" s="11">
        <f t="shared" si="321"/>
        <v>515</v>
      </c>
      <c r="BN71" s="11">
        <f t="shared" si="321"/>
        <v>525</v>
      </c>
      <c r="BO71" s="11">
        <f t="shared" si="321"/>
        <v>535</v>
      </c>
      <c r="BP71" s="11">
        <f t="shared" si="321"/>
        <v>543</v>
      </c>
      <c r="BQ71" s="11">
        <f t="shared" si="321"/>
        <v>551</v>
      </c>
      <c r="BR71" s="11">
        <f t="shared" ref="BR71" si="322">+BQ71+BR70</f>
        <v>559</v>
      </c>
      <c r="BS71" s="11">
        <f t="shared" ref="BS71" si="323">+BR71+BS70</f>
        <v>567</v>
      </c>
      <c r="BT71" s="11">
        <f t="shared" ref="BT71" si="324">+BS71+BT70</f>
        <v>575</v>
      </c>
      <c r="BU71" s="11">
        <f t="shared" ref="BU71" si="325">+BT71+BU70</f>
        <v>583</v>
      </c>
      <c r="BV71" s="11">
        <f t="shared" ref="BV71" si="326">+BU71+BV70</f>
        <v>591</v>
      </c>
      <c r="BW71" s="11">
        <f t="shared" ref="BW71:CA71" si="327">+BV71+BW70</f>
        <v>599</v>
      </c>
      <c r="BX71" s="11">
        <f t="shared" si="327"/>
        <v>607</v>
      </c>
      <c r="BY71" s="11">
        <f t="shared" si="327"/>
        <v>613</v>
      </c>
      <c r="BZ71" s="11">
        <f t="shared" si="327"/>
        <v>613</v>
      </c>
      <c r="CA71" s="11">
        <f t="shared" si="327"/>
        <v>613</v>
      </c>
      <c r="CB71" s="11">
        <f t="shared" ref="CB71" si="328">+CA71+CB70</f>
        <v>613</v>
      </c>
      <c r="CC71" s="11">
        <f t="shared" ref="CC71:CU71" si="329">+CB71+CC70</f>
        <v>613</v>
      </c>
      <c r="CD71" s="11">
        <f t="shared" si="329"/>
        <v>613</v>
      </c>
      <c r="CE71" s="11">
        <f t="shared" si="329"/>
        <v>613</v>
      </c>
      <c r="CF71" s="11">
        <f t="shared" si="329"/>
        <v>613</v>
      </c>
      <c r="CG71" s="11">
        <f t="shared" si="329"/>
        <v>613</v>
      </c>
      <c r="CH71" s="11">
        <f t="shared" si="329"/>
        <v>613</v>
      </c>
      <c r="CI71" s="11">
        <f t="shared" si="329"/>
        <v>613</v>
      </c>
      <c r="CJ71" s="11">
        <f t="shared" si="329"/>
        <v>613</v>
      </c>
      <c r="CK71" s="11">
        <f t="shared" si="329"/>
        <v>613</v>
      </c>
      <c r="CL71" s="11">
        <f t="shared" si="329"/>
        <v>613</v>
      </c>
      <c r="CM71" s="11">
        <f t="shared" si="329"/>
        <v>613</v>
      </c>
      <c r="CN71" s="11">
        <f t="shared" si="329"/>
        <v>613</v>
      </c>
      <c r="CO71" s="11">
        <f t="shared" si="329"/>
        <v>613</v>
      </c>
      <c r="CP71" s="11">
        <f t="shared" si="329"/>
        <v>613</v>
      </c>
      <c r="CQ71" s="11">
        <f t="shared" si="329"/>
        <v>613</v>
      </c>
      <c r="CR71" s="11">
        <f t="shared" si="329"/>
        <v>613</v>
      </c>
      <c r="CS71" s="11">
        <f t="shared" si="329"/>
        <v>613</v>
      </c>
      <c r="CT71" s="11">
        <f t="shared" si="329"/>
        <v>613</v>
      </c>
      <c r="CU71" s="11">
        <f t="shared" si="329"/>
        <v>613</v>
      </c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</row>
    <row r="72" spans="1:147" ht="12" customHeight="1" x14ac:dyDescent="0.2">
      <c r="A72" s="207"/>
      <c r="B72" s="12" t="s">
        <v>4</v>
      </c>
      <c r="C72" s="12"/>
      <c r="D72" s="26"/>
      <c r="E72" s="26"/>
      <c r="F72" s="27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>
        <v>0</v>
      </c>
      <c r="AF72" s="11">
        <v>0</v>
      </c>
      <c r="AG72" s="11">
        <v>7</v>
      </c>
      <c r="AH72" s="11">
        <v>3</v>
      </c>
      <c r="AI72" s="11">
        <v>2</v>
      </c>
      <c r="AJ72" s="11">
        <v>2</v>
      </c>
      <c r="AK72" s="11">
        <v>0</v>
      </c>
      <c r="AL72" s="11">
        <v>0</v>
      </c>
      <c r="AM72" s="11">
        <v>4</v>
      </c>
      <c r="AN72" s="11">
        <v>6</v>
      </c>
      <c r="AO72" s="11">
        <v>5</v>
      </c>
      <c r="AP72" s="11">
        <v>8</v>
      </c>
      <c r="AQ72" s="11">
        <v>5</v>
      </c>
      <c r="AR72" s="11">
        <v>4</v>
      </c>
      <c r="AS72" s="11">
        <v>3</v>
      </c>
      <c r="AT72" s="11">
        <v>0</v>
      </c>
      <c r="AU72" s="11">
        <v>3</v>
      </c>
      <c r="AV72" s="11">
        <v>5</v>
      </c>
      <c r="AW72" s="11">
        <v>5</v>
      </c>
      <c r="AX72" s="11">
        <v>1</v>
      </c>
      <c r="AY72" s="11">
        <v>1</v>
      </c>
      <c r="AZ72" s="11">
        <v>4</v>
      </c>
      <c r="BA72" s="11">
        <v>4</v>
      </c>
      <c r="BB72" s="11">
        <v>6</v>
      </c>
      <c r="BC72" s="11">
        <v>3</v>
      </c>
      <c r="BD72" s="11">
        <v>8</v>
      </c>
      <c r="BE72" s="11">
        <v>11</v>
      </c>
      <c r="BF72" s="57">
        <v>4</v>
      </c>
      <c r="BG72" s="57">
        <v>7</v>
      </c>
      <c r="BH72" s="57">
        <v>11</v>
      </c>
      <c r="BI72" s="57">
        <v>1</v>
      </c>
      <c r="BJ72" s="57">
        <v>1</v>
      </c>
      <c r="BK72" s="57">
        <v>0</v>
      </c>
      <c r="BL72" s="57">
        <v>6</v>
      </c>
      <c r="BM72" s="57">
        <v>4</v>
      </c>
      <c r="BN72" s="57">
        <v>8</v>
      </c>
      <c r="BO72" s="57">
        <v>10</v>
      </c>
      <c r="BP72" s="57">
        <v>30</v>
      </c>
      <c r="BQ72" s="57">
        <v>40</v>
      </c>
      <c r="BR72" s="57">
        <v>8</v>
      </c>
      <c r="BS72" s="57">
        <v>0</v>
      </c>
      <c r="BT72" s="57">
        <v>3</v>
      </c>
      <c r="BU72" s="57">
        <v>2</v>
      </c>
      <c r="BV72" s="57">
        <v>6</v>
      </c>
      <c r="BW72" s="57">
        <v>3</v>
      </c>
      <c r="BX72" s="57">
        <v>5</v>
      </c>
      <c r="BY72" s="57">
        <v>5</v>
      </c>
      <c r="BZ72" s="57">
        <v>2</v>
      </c>
      <c r="CA72" s="57">
        <v>0</v>
      </c>
      <c r="CB72" s="57">
        <v>0</v>
      </c>
      <c r="CC72" s="57">
        <v>0</v>
      </c>
      <c r="CD72" s="57">
        <v>0</v>
      </c>
      <c r="CE72" s="57">
        <v>2</v>
      </c>
      <c r="CF72" s="57">
        <v>1</v>
      </c>
      <c r="CG72" s="57">
        <v>1</v>
      </c>
      <c r="CH72" s="57">
        <v>3</v>
      </c>
      <c r="CI72" s="57">
        <v>2</v>
      </c>
      <c r="CJ72" s="57">
        <v>0</v>
      </c>
      <c r="CK72" s="57">
        <v>0</v>
      </c>
      <c r="CL72" s="57">
        <v>0</v>
      </c>
      <c r="CM72" s="57">
        <v>2</v>
      </c>
      <c r="CN72" s="57">
        <v>4</v>
      </c>
      <c r="CO72" s="57">
        <v>1</v>
      </c>
      <c r="CP72" s="57">
        <v>1</v>
      </c>
      <c r="CQ72" s="57">
        <v>0</v>
      </c>
      <c r="CR72" s="57">
        <v>2</v>
      </c>
      <c r="CS72" s="57">
        <v>4</v>
      </c>
      <c r="CT72" s="57">
        <v>1</v>
      </c>
      <c r="CU72" s="57">
        <v>3</v>
      </c>
      <c r="CV72" s="57"/>
      <c r="CW72" s="57"/>
      <c r="CX72" s="57"/>
      <c r="CY72" s="57"/>
      <c r="CZ72" s="57"/>
      <c r="DA72" s="57"/>
      <c r="DB72" s="57"/>
      <c r="DC72" s="57"/>
      <c r="DD72" s="57"/>
      <c r="DE72" s="57"/>
      <c r="DF72" s="57"/>
      <c r="DG72" s="57"/>
      <c r="DH72" s="57"/>
      <c r="DI72" s="57"/>
      <c r="DJ72" s="57"/>
      <c r="DK72" s="57"/>
      <c r="DL72" s="57"/>
      <c r="DM72" s="57"/>
      <c r="DN72" s="57">
        <f>SUM(J72:DM72)</f>
        <v>283</v>
      </c>
      <c r="DO72" s="35"/>
      <c r="EQ72" s="4"/>
    </row>
    <row r="73" spans="1:147" ht="12" customHeight="1" thickBot="1" x14ac:dyDescent="0.25">
      <c r="A73" s="208"/>
      <c r="B73" s="23" t="s">
        <v>8</v>
      </c>
      <c r="C73" s="23"/>
      <c r="D73" s="28"/>
      <c r="E73" s="28"/>
      <c r="F73" s="29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>
        <f t="shared" ref="AE73:AF73" si="330">+AE72</f>
        <v>0</v>
      </c>
      <c r="AF73" s="24">
        <f t="shared" si="330"/>
        <v>0</v>
      </c>
      <c r="AG73" s="24">
        <f>+AG72</f>
        <v>7</v>
      </c>
      <c r="AH73" s="24">
        <f>+AG73+AH72</f>
        <v>10</v>
      </c>
      <c r="AI73" s="24">
        <f t="shared" ref="AI73:BC73" si="331">+AH73+AI72</f>
        <v>12</v>
      </c>
      <c r="AJ73" s="24">
        <f t="shared" si="331"/>
        <v>14</v>
      </c>
      <c r="AK73" s="24">
        <f t="shared" si="331"/>
        <v>14</v>
      </c>
      <c r="AL73" s="24">
        <f t="shared" si="331"/>
        <v>14</v>
      </c>
      <c r="AM73" s="24">
        <f t="shared" si="331"/>
        <v>18</v>
      </c>
      <c r="AN73" s="24">
        <f t="shared" si="331"/>
        <v>24</v>
      </c>
      <c r="AO73" s="24">
        <f t="shared" si="331"/>
        <v>29</v>
      </c>
      <c r="AP73" s="24">
        <f t="shared" si="331"/>
        <v>37</v>
      </c>
      <c r="AQ73" s="24">
        <f t="shared" si="331"/>
        <v>42</v>
      </c>
      <c r="AR73" s="24">
        <f t="shared" si="331"/>
        <v>46</v>
      </c>
      <c r="AS73" s="24">
        <f t="shared" si="331"/>
        <v>49</v>
      </c>
      <c r="AT73" s="24">
        <f t="shared" si="331"/>
        <v>49</v>
      </c>
      <c r="AU73" s="24">
        <f t="shared" si="331"/>
        <v>52</v>
      </c>
      <c r="AV73" s="24">
        <f t="shared" si="331"/>
        <v>57</v>
      </c>
      <c r="AW73" s="24">
        <f t="shared" si="331"/>
        <v>62</v>
      </c>
      <c r="AX73" s="24">
        <f t="shared" si="331"/>
        <v>63</v>
      </c>
      <c r="AY73" s="24">
        <f t="shared" si="331"/>
        <v>64</v>
      </c>
      <c r="AZ73" s="24">
        <f t="shared" si="331"/>
        <v>68</v>
      </c>
      <c r="BA73" s="24">
        <f t="shared" si="331"/>
        <v>72</v>
      </c>
      <c r="BB73" s="24">
        <f t="shared" si="331"/>
        <v>78</v>
      </c>
      <c r="BC73" s="24">
        <f t="shared" si="331"/>
        <v>81</v>
      </c>
      <c r="BD73" s="24">
        <f t="shared" ref="BD73" si="332">+BC73+BD72</f>
        <v>89</v>
      </c>
      <c r="BE73" s="24">
        <f t="shared" ref="BE73:CA73" si="333">+BD73+BE72</f>
        <v>100</v>
      </c>
      <c r="BF73" s="24">
        <f t="shared" si="333"/>
        <v>104</v>
      </c>
      <c r="BG73" s="24">
        <f t="shared" si="333"/>
        <v>111</v>
      </c>
      <c r="BH73" s="24">
        <f t="shared" si="333"/>
        <v>122</v>
      </c>
      <c r="BI73" s="24">
        <f t="shared" si="333"/>
        <v>123</v>
      </c>
      <c r="BJ73" s="24">
        <f t="shared" si="333"/>
        <v>124</v>
      </c>
      <c r="BK73" s="24">
        <f t="shared" si="333"/>
        <v>124</v>
      </c>
      <c r="BL73" s="24">
        <f t="shared" si="333"/>
        <v>130</v>
      </c>
      <c r="BM73" s="24">
        <f t="shared" si="333"/>
        <v>134</v>
      </c>
      <c r="BN73" s="24">
        <f t="shared" si="333"/>
        <v>142</v>
      </c>
      <c r="BO73" s="24">
        <f t="shared" si="333"/>
        <v>152</v>
      </c>
      <c r="BP73" s="24">
        <f t="shared" si="333"/>
        <v>182</v>
      </c>
      <c r="BQ73" s="24">
        <f t="shared" si="333"/>
        <v>222</v>
      </c>
      <c r="BR73" s="24">
        <f t="shared" si="333"/>
        <v>230</v>
      </c>
      <c r="BS73" s="24">
        <f t="shared" si="333"/>
        <v>230</v>
      </c>
      <c r="BT73" s="24">
        <f t="shared" si="333"/>
        <v>233</v>
      </c>
      <c r="BU73" s="24">
        <f t="shared" si="333"/>
        <v>235</v>
      </c>
      <c r="BV73" s="24">
        <f t="shared" si="333"/>
        <v>241</v>
      </c>
      <c r="BW73" s="24">
        <f t="shared" si="333"/>
        <v>244</v>
      </c>
      <c r="BX73" s="24">
        <f t="shared" si="333"/>
        <v>249</v>
      </c>
      <c r="BY73" s="24">
        <f t="shared" si="333"/>
        <v>254</v>
      </c>
      <c r="BZ73" s="24">
        <f t="shared" si="333"/>
        <v>256</v>
      </c>
      <c r="CA73" s="24">
        <f t="shared" si="333"/>
        <v>256</v>
      </c>
      <c r="CB73" s="24">
        <f t="shared" ref="CB73" si="334">+CA73+CB72</f>
        <v>256</v>
      </c>
      <c r="CC73" s="24">
        <f t="shared" ref="CC73:CJ73" si="335">+CB73+CC72</f>
        <v>256</v>
      </c>
      <c r="CD73" s="24">
        <f t="shared" si="335"/>
        <v>256</v>
      </c>
      <c r="CE73" s="24">
        <f t="shared" si="335"/>
        <v>258</v>
      </c>
      <c r="CF73" s="24">
        <f t="shared" si="335"/>
        <v>259</v>
      </c>
      <c r="CG73" s="24">
        <f t="shared" si="335"/>
        <v>260</v>
      </c>
      <c r="CH73" s="24">
        <f t="shared" si="335"/>
        <v>263</v>
      </c>
      <c r="CI73" s="24">
        <f t="shared" si="335"/>
        <v>265</v>
      </c>
      <c r="CJ73" s="24">
        <f t="shared" si="335"/>
        <v>265</v>
      </c>
      <c r="CK73" s="24">
        <f t="shared" ref="CK73:CU73" si="336">+CJ73+CK72</f>
        <v>265</v>
      </c>
      <c r="CL73" s="24">
        <f t="shared" si="336"/>
        <v>265</v>
      </c>
      <c r="CM73" s="24">
        <f t="shared" si="336"/>
        <v>267</v>
      </c>
      <c r="CN73" s="24">
        <f t="shared" si="336"/>
        <v>271</v>
      </c>
      <c r="CO73" s="24">
        <f t="shared" si="336"/>
        <v>272</v>
      </c>
      <c r="CP73" s="24">
        <f t="shared" si="336"/>
        <v>273</v>
      </c>
      <c r="CQ73" s="24">
        <f t="shared" si="336"/>
        <v>273</v>
      </c>
      <c r="CR73" s="24">
        <f t="shared" si="336"/>
        <v>275</v>
      </c>
      <c r="CS73" s="24">
        <f t="shared" si="336"/>
        <v>279</v>
      </c>
      <c r="CT73" s="24">
        <f t="shared" si="336"/>
        <v>280</v>
      </c>
      <c r="CU73" s="24">
        <f t="shared" si="336"/>
        <v>283</v>
      </c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38"/>
      <c r="EQ73" s="4"/>
    </row>
    <row r="74" spans="1:147" ht="12" customHeight="1" thickTop="1" x14ac:dyDescent="0.2">
      <c r="A74" s="207">
        <v>12</v>
      </c>
      <c r="B74" s="34" t="s">
        <v>16</v>
      </c>
      <c r="C74" s="12" t="s">
        <v>79</v>
      </c>
      <c r="D74" s="209" t="s">
        <v>76</v>
      </c>
      <c r="E74" s="209"/>
      <c r="F74" s="210"/>
      <c r="G74" s="26">
        <v>340</v>
      </c>
      <c r="H74" s="26">
        <v>340</v>
      </c>
      <c r="I74" s="11">
        <f>+DN75</f>
        <v>190</v>
      </c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60"/>
      <c r="BG74" s="60"/>
      <c r="BH74" s="60"/>
      <c r="BI74" s="60"/>
      <c r="BJ74" s="60"/>
      <c r="BK74" s="60">
        <v>33</v>
      </c>
      <c r="BL74" s="60">
        <v>12</v>
      </c>
      <c r="BM74" s="60">
        <v>9</v>
      </c>
      <c r="BN74" s="60">
        <v>8</v>
      </c>
      <c r="BO74" s="60">
        <v>8</v>
      </c>
      <c r="BP74" s="60">
        <v>6</v>
      </c>
      <c r="BQ74" s="60">
        <v>1</v>
      </c>
      <c r="BR74" s="60">
        <v>0</v>
      </c>
      <c r="BS74" s="60">
        <v>3</v>
      </c>
      <c r="BT74" s="60">
        <v>3</v>
      </c>
      <c r="BU74" s="60">
        <v>0</v>
      </c>
      <c r="BV74" s="60">
        <v>14</v>
      </c>
      <c r="BW74" s="60">
        <v>11</v>
      </c>
      <c r="BX74" s="60">
        <v>11</v>
      </c>
      <c r="BY74" s="60">
        <v>11</v>
      </c>
      <c r="BZ74" s="60">
        <v>4</v>
      </c>
      <c r="CA74" s="60">
        <v>10</v>
      </c>
      <c r="CB74" s="60">
        <v>5</v>
      </c>
      <c r="CC74" s="60">
        <v>3</v>
      </c>
      <c r="CD74" s="60">
        <v>6</v>
      </c>
      <c r="CE74" s="60">
        <v>6</v>
      </c>
      <c r="CF74" s="60">
        <v>2</v>
      </c>
      <c r="CG74" s="60">
        <v>10</v>
      </c>
      <c r="CH74" s="60">
        <v>7</v>
      </c>
      <c r="CI74" s="60">
        <v>18</v>
      </c>
      <c r="CJ74" s="60">
        <v>10</v>
      </c>
      <c r="CK74" s="60">
        <v>0</v>
      </c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57">
        <f>SUM(J74:DM74)</f>
        <v>211</v>
      </c>
      <c r="DO74" s="11">
        <f>H74-I74</f>
        <v>150</v>
      </c>
      <c r="EQ74" s="4"/>
    </row>
    <row r="75" spans="1:147" ht="12" customHeight="1" x14ac:dyDescent="0.2">
      <c r="A75" s="207"/>
      <c r="B75" s="12" t="s">
        <v>6</v>
      </c>
      <c r="C75" s="12"/>
      <c r="D75" s="209"/>
      <c r="E75" s="209"/>
      <c r="F75" s="21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>
        <f t="shared" ref="BK75:BQ75" si="337">+BK74+BJ75-BK78</f>
        <v>33</v>
      </c>
      <c r="BL75" s="11">
        <f t="shared" si="337"/>
        <v>45</v>
      </c>
      <c r="BM75" s="11">
        <f t="shared" si="337"/>
        <v>54</v>
      </c>
      <c r="BN75" s="11">
        <f t="shared" si="337"/>
        <v>62</v>
      </c>
      <c r="BO75" s="11">
        <f t="shared" si="337"/>
        <v>70</v>
      </c>
      <c r="BP75" s="11">
        <f t="shared" si="337"/>
        <v>76</v>
      </c>
      <c r="BQ75" s="11">
        <f t="shared" si="337"/>
        <v>77</v>
      </c>
      <c r="BR75" s="11">
        <f t="shared" ref="BR75:BT75" si="338">+BR74+BQ75-BR78</f>
        <v>76</v>
      </c>
      <c r="BS75" s="11">
        <f t="shared" si="338"/>
        <v>79</v>
      </c>
      <c r="BT75" s="11">
        <f t="shared" si="338"/>
        <v>81</v>
      </c>
      <c r="BU75" s="11">
        <f>+BU74+BT75-BU78</f>
        <v>80</v>
      </c>
      <c r="BV75" s="11">
        <f>+BV74+BU75-BV78</f>
        <v>90</v>
      </c>
      <c r="BW75" s="11">
        <f>+BW74+BV75-BW78</f>
        <v>101</v>
      </c>
      <c r="BX75" s="11">
        <f>+BX74+BW75-BX78</f>
        <v>112</v>
      </c>
      <c r="BY75" s="11">
        <f t="shared" ref="BY75:CG75" si="339">+BY74+BX75-BY78</f>
        <v>121</v>
      </c>
      <c r="BZ75" s="11">
        <f t="shared" si="339"/>
        <v>125</v>
      </c>
      <c r="CA75" s="11">
        <f t="shared" si="339"/>
        <v>134</v>
      </c>
      <c r="CB75" s="11">
        <f t="shared" si="339"/>
        <v>139</v>
      </c>
      <c r="CC75" s="11">
        <f t="shared" si="339"/>
        <v>139</v>
      </c>
      <c r="CD75" s="11">
        <f t="shared" si="339"/>
        <v>144</v>
      </c>
      <c r="CE75" s="11">
        <f t="shared" si="339"/>
        <v>148</v>
      </c>
      <c r="CF75" s="11">
        <f t="shared" si="339"/>
        <v>149</v>
      </c>
      <c r="CG75" s="11">
        <f t="shared" si="339"/>
        <v>157</v>
      </c>
      <c r="CH75" s="11">
        <f t="shared" ref="CH75" si="340">+CH74+CG75-CH78</f>
        <v>164</v>
      </c>
      <c r="CI75" s="11">
        <f t="shared" ref="CI75" si="341">+CI74+CH75-CI78</f>
        <v>181</v>
      </c>
      <c r="CJ75" s="11">
        <f t="shared" ref="CJ75" si="342">+CJ74+CI75-CJ78</f>
        <v>190</v>
      </c>
      <c r="CK75" s="11">
        <f t="shared" ref="CK75" si="343">+CK74+CJ75-CK78</f>
        <v>190</v>
      </c>
      <c r="CL75" s="11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>
        <f>+DN74-DN78</f>
        <v>190</v>
      </c>
      <c r="DO75" s="11"/>
      <c r="EQ75" s="4"/>
    </row>
    <row r="76" spans="1:147" ht="12" customHeight="1" x14ac:dyDescent="0.2">
      <c r="A76" s="207"/>
      <c r="B76" s="13" t="s">
        <v>3</v>
      </c>
      <c r="C76" s="13"/>
      <c r="D76" s="209"/>
      <c r="E76" s="209"/>
      <c r="F76" s="210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>
        <v>15</v>
      </c>
      <c r="BL76" s="14">
        <v>15</v>
      </c>
      <c r="BM76" s="14">
        <v>15</v>
      </c>
      <c r="BN76" s="14">
        <v>15</v>
      </c>
      <c r="BO76" s="14">
        <v>15</v>
      </c>
      <c r="BP76" s="14">
        <v>15</v>
      </c>
      <c r="BQ76" s="14">
        <v>15</v>
      </c>
      <c r="BR76" s="14">
        <v>15</v>
      </c>
      <c r="BS76" s="14">
        <v>15</v>
      </c>
      <c r="BT76" s="14">
        <v>15</v>
      </c>
      <c r="BU76" s="14">
        <v>10</v>
      </c>
      <c r="BV76" s="14">
        <v>10</v>
      </c>
      <c r="BW76" s="14">
        <v>10</v>
      </c>
      <c r="BX76" s="14">
        <v>10</v>
      </c>
      <c r="BY76" s="14">
        <v>10</v>
      </c>
      <c r="BZ76" s="14">
        <v>10</v>
      </c>
      <c r="CA76" s="14">
        <v>10</v>
      </c>
      <c r="CB76" s="14">
        <v>10</v>
      </c>
      <c r="CC76" s="14">
        <v>10</v>
      </c>
      <c r="CD76" s="14">
        <v>10</v>
      </c>
      <c r="CE76" s="14">
        <v>10</v>
      </c>
      <c r="CF76" s="14">
        <v>10</v>
      </c>
      <c r="CG76" s="14">
        <v>10</v>
      </c>
      <c r="CH76" s="14">
        <v>10</v>
      </c>
      <c r="CI76" s="14">
        <v>10</v>
      </c>
      <c r="CJ76" s="14">
        <v>11</v>
      </c>
      <c r="CK76" s="14">
        <v>10</v>
      </c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EQ76" s="4"/>
    </row>
    <row r="77" spans="1:147" ht="12" customHeight="1" x14ac:dyDescent="0.2">
      <c r="A77" s="207"/>
      <c r="B77" s="12" t="s">
        <v>7</v>
      </c>
      <c r="C77" s="12"/>
      <c r="D77" s="209"/>
      <c r="E77" s="209"/>
      <c r="F77" s="210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>
        <f t="shared" ref="BK77:BQ77" si="344">+BJ77+BK76</f>
        <v>15</v>
      </c>
      <c r="BL77" s="11">
        <f t="shared" si="344"/>
        <v>30</v>
      </c>
      <c r="BM77" s="11">
        <f t="shared" si="344"/>
        <v>45</v>
      </c>
      <c r="BN77" s="11">
        <f t="shared" si="344"/>
        <v>60</v>
      </c>
      <c r="BO77" s="11">
        <f t="shared" si="344"/>
        <v>75</v>
      </c>
      <c r="BP77" s="11">
        <f t="shared" si="344"/>
        <v>90</v>
      </c>
      <c r="BQ77" s="11">
        <f t="shared" si="344"/>
        <v>105</v>
      </c>
      <c r="BR77" s="11">
        <f t="shared" ref="BR77" si="345">+BQ77+BR76</f>
        <v>120</v>
      </c>
      <c r="BS77" s="11">
        <f t="shared" ref="BS77" si="346">+BR77+BS76</f>
        <v>135</v>
      </c>
      <c r="BT77" s="11">
        <f t="shared" ref="BT77" si="347">+BS77+BT76</f>
        <v>150</v>
      </c>
      <c r="BU77" s="11">
        <f t="shared" ref="BU77" si="348">+BT77+BU76</f>
        <v>160</v>
      </c>
      <c r="BV77" s="11">
        <f t="shared" ref="BV77" si="349">+BU77+BV76</f>
        <v>170</v>
      </c>
      <c r="BW77" s="11">
        <f t="shared" ref="BW77" si="350">+BV77+BW76</f>
        <v>180</v>
      </c>
      <c r="BX77" s="11">
        <f t="shared" ref="BX77" si="351">+BW77+BX76</f>
        <v>190</v>
      </c>
      <c r="BY77" s="11">
        <f t="shared" ref="BY77" si="352">+BX77+BY76</f>
        <v>200</v>
      </c>
      <c r="BZ77" s="11">
        <f t="shared" ref="BZ77" si="353">+BY77+BZ76</f>
        <v>210</v>
      </c>
      <c r="CA77" s="11">
        <f t="shared" ref="CA77" si="354">+BZ77+CA76</f>
        <v>220</v>
      </c>
      <c r="CB77" s="11">
        <f t="shared" ref="CB77" si="355">+CA77+CB76</f>
        <v>230</v>
      </c>
      <c r="CC77" s="11">
        <f t="shared" ref="CC77" si="356">+CB77+CC76</f>
        <v>240</v>
      </c>
      <c r="CD77" s="11">
        <f t="shared" ref="CD77" si="357">+CC77+CD76</f>
        <v>250</v>
      </c>
      <c r="CE77" s="11">
        <f t="shared" ref="CE77" si="358">+CD77+CE76</f>
        <v>260</v>
      </c>
      <c r="CF77" s="11">
        <f t="shared" ref="CF77:CG77" si="359">+CE77+CF76</f>
        <v>270</v>
      </c>
      <c r="CG77" s="11">
        <f t="shared" si="359"/>
        <v>280</v>
      </c>
      <c r="CH77" s="11">
        <f t="shared" ref="CH77" si="360">+CG77+CH76</f>
        <v>290</v>
      </c>
      <c r="CI77" s="11">
        <f t="shared" ref="CI77" si="361">+CH77+CI76</f>
        <v>300</v>
      </c>
      <c r="CJ77" s="11">
        <f t="shared" ref="CJ77" si="362">+CI77+CJ76</f>
        <v>311</v>
      </c>
      <c r="CK77" s="11">
        <f t="shared" ref="CK77" si="363">+CJ77+CK76</f>
        <v>321</v>
      </c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EQ77" s="4"/>
    </row>
    <row r="78" spans="1:147" ht="12" customHeight="1" x14ac:dyDescent="0.2">
      <c r="A78" s="207"/>
      <c r="B78" s="12" t="s">
        <v>4</v>
      </c>
      <c r="C78" s="12"/>
      <c r="D78" s="26"/>
      <c r="E78" s="26"/>
      <c r="F78" s="27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57"/>
      <c r="BG78" s="57"/>
      <c r="BH78" s="57"/>
      <c r="BI78" s="57"/>
      <c r="BJ78" s="57"/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7">
        <v>0</v>
      </c>
      <c r="BR78" s="57">
        <v>1</v>
      </c>
      <c r="BS78" s="57">
        <v>0</v>
      </c>
      <c r="BT78" s="57">
        <v>1</v>
      </c>
      <c r="BU78" s="57">
        <v>1</v>
      </c>
      <c r="BV78" s="57">
        <v>4</v>
      </c>
      <c r="BW78" s="57">
        <v>0</v>
      </c>
      <c r="BX78" s="57">
        <v>0</v>
      </c>
      <c r="BY78" s="57">
        <v>2</v>
      </c>
      <c r="BZ78" s="57">
        <v>0</v>
      </c>
      <c r="CA78" s="57">
        <v>1</v>
      </c>
      <c r="CB78" s="57">
        <v>0</v>
      </c>
      <c r="CC78" s="57">
        <v>3</v>
      </c>
      <c r="CD78" s="57">
        <v>1</v>
      </c>
      <c r="CE78" s="57">
        <v>2</v>
      </c>
      <c r="CF78" s="57">
        <v>1</v>
      </c>
      <c r="CG78" s="57">
        <v>2</v>
      </c>
      <c r="CH78" s="57">
        <v>0</v>
      </c>
      <c r="CI78" s="57">
        <v>1</v>
      </c>
      <c r="CJ78" s="57">
        <v>1</v>
      </c>
      <c r="CK78" s="57">
        <v>0</v>
      </c>
      <c r="CL78" s="57"/>
      <c r="CM78" s="57"/>
      <c r="CN78" s="57"/>
      <c r="CO78" s="57"/>
      <c r="CP78" s="57"/>
      <c r="CQ78" s="57"/>
      <c r="CR78" s="57"/>
      <c r="CS78" s="57"/>
      <c r="CT78" s="57"/>
      <c r="CU78" s="57"/>
      <c r="CV78" s="57"/>
      <c r="CW78" s="57"/>
      <c r="CX78" s="57"/>
      <c r="CY78" s="57"/>
      <c r="CZ78" s="57"/>
      <c r="DA78" s="57"/>
      <c r="DB78" s="57"/>
      <c r="DC78" s="57"/>
      <c r="DD78" s="57"/>
      <c r="DE78" s="57"/>
      <c r="DF78" s="57"/>
      <c r="DG78" s="57"/>
      <c r="DH78" s="57"/>
      <c r="DI78" s="57"/>
      <c r="DJ78" s="57"/>
      <c r="DK78" s="57"/>
      <c r="DL78" s="57"/>
      <c r="DM78" s="57"/>
      <c r="DN78" s="57">
        <f>SUM(J78:DM78)</f>
        <v>21</v>
      </c>
      <c r="DO78" s="35"/>
      <c r="EQ78" s="4"/>
    </row>
    <row r="79" spans="1:147" ht="12" customHeight="1" thickBot="1" x14ac:dyDescent="0.25">
      <c r="A79" s="208"/>
      <c r="B79" s="23" t="s">
        <v>8</v>
      </c>
      <c r="C79" s="23"/>
      <c r="D79" s="28"/>
      <c r="E79" s="28"/>
      <c r="F79" s="29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>
        <f t="shared" ref="BK79:BX79" si="364">+BJ79+BK78</f>
        <v>0</v>
      </c>
      <c r="BL79" s="24">
        <f t="shared" si="364"/>
        <v>0</v>
      </c>
      <c r="BM79" s="24">
        <f t="shared" si="364"/>
        <v>0</v>
      </c>
      <c r="BN79" s="24">
        <f t="shared" si="364"/>
        <v>0</v>
      </c>
      <c r="BO79" s="24">
        <f t="shared" si="364"/>
        <v>0</v>
      </c>
      <c r="BP79" s="24">
        <f t="shared" si="364"/>
        <v>0</v>
      </c>
      <c r="BQ79" s="24">
        <f t="shared" si="364"/>
        <v>0</v>
      </c>
      <c r="BR79" s="24">
        <f t="shared" si="364"/>
        <v>1</v>
      </c>
      <c r="BS79" s="24">
        <f t="shared" si="364"/>
        <v>1</v>
      </c>
      <c r="BT79" s="24">
        <f t="shared" si="364"/>
        <v>2</v>
      </c>
      <c r="BU79" s="24">
        <f t="shared" si="364"/>
        <v>3</v>
      </c>
      <c r="BV79" s="24">
        <f t="shared" si="364"/>
        <v>7</v>
      </c>
      <c r="BW79" s="24">
        <f t="shared" si="364"/>
        <v>7</v>
      </c>
      <c r="BX79" s="24">
        <f t="shared" si="364"/>
        <v>7</v>
      </c>
      <c r="BY79" s="24">
        <f t="shared" ref="BY79" si="365">+BX79+BY78</f>
        <v>9</v>
      </c>
      <c r="BZ79" s="24">
        <f t="shared" ref="BZ79" si="366">+BY79+BZ78</f>
        <v>9</v>
      </c>
      <c r="CA79" s="24">
        <f t="shared" ref="CA79" si="367">+BZ79+CA78</f>
        <v>10</v>
      </c>
      <c r="CB79" s="24">
        <f t="shared" ref="CB79" si="368">+CA79+CB78</f>
        <v>10</v>
      </c>
      <c r="CC79" s="24">
        <f t="shared" ref="CC79" si="369">+CB79+CC78</f>
        <v>13</v>
      </c>
      <c r="CD79" s="24">
        <f t="shared" ref="CD79" si="370">+CC79+CD78</f>
        <v>14</v>
      </c>
      <c r="CE79" s="24">
        <f t="shared" ref="CE79" si="371">+CD79+CE78</f>
        <v>16</v>
      </c>
      <c r="CF79" s="24">
        <f t="shared" ref="CF79" si="372">+CE79+CF78</f>
        <v>17</v>
      </c>
      <c r="CG79" s="24">
        <f t="shared" ref="CG79:CK79" si="373">+CF79+CG78</f>
        <v>19</v>
      </c>
      <c r="CH79" s="24">
        <f t="shared" si="373"/>
        <v>19</v>
      </c>
      <c r="CI79" s="24">
        <f t="shared" si="373"/>
        <v>20</v>
      </c>
      <c r="CJ79" s="24">
        <f t="shared" si="373"/>
        <v>21</v>
      </c>
      <c r="CK79" s="24">
        <f t="shared" si="373"/>
        <v>21</v>
      </c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38"/>
      <c r="EQ79" s="4"/>
    </row>
    <row r="80" spans="1:147" ht="12" customHeight="1" thickTop="1" x14ac:dyDescent="0.2">
      <c r="A80" s="207">
        <v>13</v>
      </c>
      <c r="B80" s="34" t="s">
        <v>17</v>
      </c>
      <c r="C80" s="12" t="s">
        <v>85</v>
      </c>
      <c r="D80" s="209" t="s">
        <v>76</v>
      </c>
      <c r="E80" s="209">
        <v>122.7</v>
      </c>
      <c r="F80" s="210">
        <v>44440</v>
      </c>
      <c r="G80" s="11">
        <v>299</v>
      </c>
      <c r="H80" s="11">
        <v>299</v>
      </c>
      <c r="I80" s="11">
        <f>+DN81</f>
        <v>291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>
        <v>55</v>
      </c>
      <c r="BC80" s="11">
        <v>155</v>
      </c>
      <c r="BD80" s="11">
        <v>19</v>
      </c>
      <c r="BE80" s="11">
        <v>10</v>
      </c>
      <c r="BF80" s="57">
        <v>15</v>
      </c>
      <c r="BG80" s="57">
        <v>17</v>
      </c>
      <c r="BH80" s="57">
        <v>17</v>
      </c>
      <c r="BI80" s="57">
        <v>22</v>
      </c>
      <c r="BJ80" s="57">
        <v>16</v>
      </c>
      <c r="BK80" s="57">
        <v>6</v>
      </c>
      <c r="BL80" s="57">
        <v>5</v>
      </c>
      <c r="BM80" s="57">
        <v>0</v>
      </c>
      <c r="BN80" s="57">
        <v>2</v>
      </c>
      <c r="BO80" s="57">
        <v>3</v>
      </c>
      <c r="BP80" s="57">
        <v>1</v>
      </c>
      <c r="BQ80" s="57">
        <v>0</v>
      </c>
      <c r="BR80" s="57">
        <v>2</v>
      </c>
      <c r="BS80" s="57">
        <v>4</v>
      </c>
      <c r="BT80" s="57">
        <v>5</v>
      </c>
      <c r="BU80" s="57">
        <v>3</v>
      </c>
      <c r="BV80" s="57">
        <v>4</v>
      </c>
      <c r="BW80" s="57">
        <v>1</v>
      </c>
      <c r="BX80" s="57">
        <v>1</v>
      </c>
      <c r="BY80" s="57">
        <v>4</v>
      </c>
      <c r="BZ80" s="57">
        <v>7</v>
      </c>
      <c r="CA80" s="57">
        <v>5</v>
      </c>
      <c r="CB80" s="57">
        <v>0</v>
      </c>
      <c r="CC80" s="57">
        <v>2</v>
      </c>
      <c r="CD80" s="57">
        <v>4</v>
      </c>
      <c r="CE80" s="57">
        <v>5</v>
      </c>
      <c r="CF80" s="57">
        <v>3</v>
      </c>
      <c r="CG80" s="57">
        <v>6</v>
      </c>
      <c r="CH80" s="57">
        <v>3</v>
      </c>
      <c r="CI80" s="57">
        <v>2</v>
      </c>
      <c r="CJ80" s="57">
        <v>2</v>
      </c>
      <c r="CK80" s="57">
        <v>3</v>
      </c>
      <c r="CL80" s="57">
        <v>0</v>
      </c>
      <c r="CM80" s="57">
        <v>4</v>
      </c>
      <c r="CN80" s="57">
        <v>4</v>
      </c>
      <c r="CO80" s="57">
        <v>2</v>
      </c>
      <c r="CP80" s="57">
        <v>4</v>
      </c>
      <c r="CQ80" s="57">
        <v>1</v>
      </c>
      <c r="CR80" s="57">
        <v>3</v>
      </c>
      <c r="CS80" s="57">
        <v>3</v>
      </c>
      <c r="CT80" s="57">
        <v>4</v>
      </c>
      <c r="CU80" s="57">
        <v>3</v>
      </c>
      <c r="CV80" s="57"/>
      <c r="CW80" s="57"/>
      <c r="CX80" s="57"/>
      <c r="CY80" s="57"/>
      <c r="CZ80" s="57"/>
      <c r="DA80" s="57"/>
      <c r="DB80" s="57"/>
      <c r="DC80" s="57"/>
      <c r="DD80" s="57"/>
      <c r="DE80" s="57"/>
      <c r="DF80" s="57"/>
      <c r="DG80" s="57"/>
      <c r="DH80" s="57"/>
      <c r="DI80" s="57"/>
      <c r="DJ80" s="57"/>
      <c r="DK80" s="57"/>
      <c r="DL80" s="57"/>
      <c r="DM80" s="57"/>
      <c r="DN80" s="57">
        <f>SUM(J80:DM80)</f>
        <v>437</v>
      </c>
      <c r="DO80" s="11">
        <f>H80-I80</f>
        <v>8</v>
      </c>
    </row>
    <row r="81" spans="1:147" ht="12" customHeight="1" x14ac:dyDescent="0.2">
      <c r="A81" s="207"/>
      <c r="B81" s="12" t="s">
        <v>6</v>
      </c>
      <c r="C81" s="12"/>
      <c r="D81" s="209"/>
      <c r="E81" s="209"/>
      <c r="F81" s="21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>
        <f>+BA81+BB80-BB84</f>
        <v>55</v>
      </c>
      <c r="BC81" s="11">
        <f>+BB81+BC80-BC84</f>
        <v>210</v>
      </c>
      <c r="BD81" s="11">
        <f t="shared" ref="BD81:BL81" si="374">+BC81+BD80-BD84</f>
        <v>229</v>
      </c>
      <c r="BE81" s="11">
        <f t="shared" si="374"/>
        <v>239</v>
      </c>
      <c r="BF81" s="11">
        <f t="shared" si="374"/>
        <v>246</v>
      </c>
      <c r="BG81" s="11">
        <f t="shared" si="374"/>
        <v>254</v>
      </c>
      <c r="BH81" s="11">
        <f t="shared" si="374"/>
        <v>259</v>
      </c>
      <c r="BI81" s="11">
        <f t="shared" si="374"/>
        <v>274</v>
      </c>
      <c r="BJ81" s="11">
        <f t="shared" si="374"/>
        <v>286</v>
      </c>
      <c r="BK81" s="11">
        <f t="shared" si="374"/>
        <v>289</v>
      </c>
      <c r="BL81" s="11">
        <f t="shared" si="374"/>
        <v>293</v>
      </c>
      <c r="BM81" s="11">
        <f>+BL81+BM80-BM84</f>
        <v>292</v>
      </c>
      <c r="BN81" s="11">
        <f>+BM81+BN80-BN84</f>
        <v>291</v>
      </c>
      <c r="BO81" s="11">
        <f>+BN81+BO80-BO84</f>
        <v>294</v>
      </c>
      <c r="BP81" s="11">
        <f>+BO81+BP80-BP84</f>
        <v>294</v>
      </c>
      <c r="BQ81" s="11">
        <f>+BP81+BQ80-BQ84</f>
        <v>294</v>
      </c>
      <c r="BR81" s="11">
        <f t="shared" ref="BR81:BY81" si="375">+BQ81+BR80-BR84</f>
        <v>293</v>
      </c>
      <c r="BS81" s="11">
        <f t="shared" si="375"/>
        <v>293</v>
      </c>
      <c r="BT81" s="11">
        <f>+BS81+BT80-BT84</f>
        <v>291</v>
      </c>
      <c r="BU81" s="11">
        <f t="shared" si="375"/>
        <v>289</v>
      </c>
      <c r="BV81" s="11">
        <f t="shared" si="375"/>
        <v>291</v>
      </c>
      <c r="BW81" s="11">
        <f t="shared" si="375"/>
        <v>284</v>
      </c>
      <c r="BX81" s="11">
        <f t="shared" si="375"/>
        <v>263</v>
      </c>
      <c r="BY81" s="11">
        <f t="shared" si="375"/>
        <v>267</v>
      </c>
      <c r="BZ81" s="11">
        <f t="shared" ref="BZ81:CM81" si="376">+BY81+BZ80-BZ84</f>
        <v>273</v>
      </c>
      <c r="CA81" s="11">
        <f t="shared" si="376"/>
        <v>271</v>
      </c>
      <c r="CB81" s="11">
        <f t="shared" si="376"/>
        <v>269</v>
      </c>
      <c r="CC81" s="11">
        <f t="shared" si="376"/>
        <v>271</v>
      </c>
      <c r="CD81" s="11">
        <f t="shared" si="376"/>
        <v>273</v>
      </c>
      <c r="CE81" s="11">
        <f t="shared" si="376"/>
        <v>278</v>
      </c>
      <c r="CF81" s="11">
        <f t="shared" si="376"/>
        <v>281</v>
      </c>
      <c r="CG81" s="11">
        <f t="shared" si="376"/>
        <v>283</v>
      </c>
      <c r="CH81" s="11">
        <f t="shared" si="376"/>
        <v>284</v>
      </c>
      <c r="CI81" s="11">
        <f t="shared" si="376"/>
        <v>285</v>
      </c>
      <c r="CJ81" s="11">
        <f t="shared" si="376"/>
        <v>286</v>
      </c>
      <c r="CK81" s="11">
        <f t="shared" si="376"/>
        <v>285</v>
      </c>
      <c r="CL81" s="11">
        <f t="shared" si="376"/>
        <v>281</v>
      </c>
      <c r="CM81" s="11">
        <f t="shared" si="376"/>
        <v>282</v>
      </c>
      <c r="CN81" s="11">
        <f t="shared" ref="CN81" si="377">+CM81+CN80-CN84</f>
        <v>285</v>
      </c>
      <c r="CO81" s="11">
        <f t="shared" ref="CO81:CU81" si="378">+CN81+CO80-CO84</f>
        <v>284</v>
      </c>
      <c r="CP81" s="11">
        <f t="shared" si="378"/>
        <v>286</v>
      </c>
      <c r="CQ81" s="11">
        <f t="shared" si="378"/>
        <v>286</v>
      </c>
      <c r="CR81" s="11">
        <f t="shared" si="378"/>
        <v>287</v>
      </c>
      <c r="CS81" s="11">
        <f t="shared" si="378"/>
        <v>286</v>
      </c>
      <c r="CT81" s="11">
        <f t="shared" si="378"/>
        <v>290</v>
      </c>
      <c r="CU81" s="11">
        <f t="shared" si="378"/>
        <v>291</v>
      </c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>
        <f>+DN80-DN84</f>
        <v>291</v>
      </c>
      <c r="DO81" s="11"/>
    </row>
    <row r="82" spans="1:147" s="15" customFormat="1" ht="12" customHeight="1" x14ac:dyDescent="0.2">
      <c r="A82" s="207"/>
      <c r="B82" s="13" t="s">
        <v>3</v>
      </c>
      <c r="C82" s="13"/>
      <c r="D82" s="209"/>
      <c r="E82" s="209"/>
      <c r="F82" s="210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>
        <v>10</v>
      </c>
      <c r="BC82" s="14">
        <v>50</v>
      </c>
      <c r="BD82" s="14">
        <v>20</v>
      </c>
      <c r="BE82" s="14">
        <v>20</v>
      </c>
      <c r="BF82" s="14">
        <v>10</v>
      </c>
      <c r="BG82" s="14">
        <v>10</v>
      </c>
      <c r="BH82" s="14">
        <v>10</v>
      </c>
      <c r="BI82" s="14">
        <v>10</v>
      </c>
      <c r="BJ82" s="14">
        <v>10</v>
      </c>
      <c r="BK82" s="14">
        <v>10</v>
      </c>
      <c r="BL82" s="14">
        <v>10</v>
      </c>
      <c r="BM82" s="14">
        <v>10</v>
      </c>
      <c r="BN82" s="14">
        <v>10</v>
      </c>
      <c r="BO82" s="14">
        <v>10</v>
      </c>
      <c r="BP82" s="14">
        <v>10</v>
      </c>
      <c r="BQ82" s="14">
        <v>10</v>
      </c>
      <c r="BR82" s="14">
        <v>10</v>
      </c>
      <c r="BS82" s="14">
        <v>10</v>
      </c>
      <c r="BT82" s="14">
        <v>10</v>
      </c>
      <c r="BU82" s="14">
        <v>10</v>
      </c>
      <c r="BV82" s="14">
        <v>10</v>
      </c>
      <c r="BW82" s="14">
        <v>10</v>
      </c>
      <c r="BX82" s="14">
        <v>10</v>
      </c>
      <c r="BY82" s="14">
        <v>9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</row>
    <row r="83" spans="1:147" ht="12" customHeight="1" x14ac:dyDescent="0.2">
      <c r="A83" s="207"/>
      <c r="B83" s="12" t="s">
        <v>7</v>
      </c>
      <c r="C83" s="12"/>
      <c r="D83" s="209"/>
      <c r="E83" s="209"/>
      <c r="F83" s="210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>
        <f t="shared" ref="BB83:BC83" si="379">+BA83+BB82</f>
        <v>10</v>
      </c>
      <c r="BC83" s="11">
        <f t="shared" si="379"/>
        <v>60</v>
      </c>
      <c r="BD83" s="11">
        <f t="shared" ref="BD83" si="380">+BC83+BD82</f>
        <v>80</v>
      </c>
      <c r="BE83" s="11">
        <f t="shared" ref="BE83:BQ83" si="381">+BD83+BE82</f>
        <v>100</v>
      </c>
      <c r="BF83" s="11">
        <f t="shared" si="381"/>
        <v>110</v>
      </c>
      <c r="BG83" s="11">
        <f t="shared" si="381"/>
        <v>120</v>
      </c>
      <c r="BH83" s="11">
        <f t="shared" si="381"/>
        <v>130</v>
      </c>
      <c r="BI83" s="11">
        <f t="shared" si="381"/>
        <v>140</v>
      </c>
      <c r="BJ83" s="11">
        <f t="shared" si="381"/>
        <v>150</v>
      </c>
      <c r="BK83" s="11">
        <f t="shared" si="381"/>
        <v>160</v>
      </c>
      <c r="BL83" s="11">
        <f t="shared" si="381"/>
        <v>170</v>
      </c>
      <c r="BM83" s="11">
        <f t="shared" si="381"/>
        <v>180</v>
      </c>
      <c r="BN83" s="11">
        <f t="shared" si="381"/>
        <v>190</v>
      </c>
      <c r="BO83" s="11">
        <f t="shared" si="381"/>
        <v>200</v>
      </c>
      <c r="BP83" s="11">
        <f t="shared" si="381"/>
        <v>210</v>
      </c>
      <c r="BQ83" s="11">
        <f t="shared" si="381"/>
        <v>220</v>
      </c>
      <c r="BR83" s="11">
        <f t="shared" ref="BR83" si="382">+BQ83+BR82</f>
        <v>230</v>
      </c>
      <c r="BS83" s="11">
        <f t="shared" ref="BS83" si="383">+BR83+BS82</f>
        <v>240</v>
      </c>
      <c r="BT83" s="11">
        <f t="shared" ref="BT83" si="384">+BS83+BT82</f>
        <v>250</v>
      </c>
      <c r="BU83" s="11">
        <f t="shared" ref="BU83" si="385">+BT83+BU82</f>
        <v>260</v>
      </c>
      <c r="BV83" s="11">
        <f t="shared" ref="BV83" si="386">+BU83+BV82</f>
        <v>270</v>
      </c>
      <c r="BW83" s="11">
        <f t="shared" ref="BW83" si="387">+BV83+BW82</f>
        <v>280</v>
      </c>
      <c r="BX83" s="11">
        <f t="shared" ref="BX83" si="388">+BW83+BX82</f>
        <v>290</v>
      </c>
      <c r="BY83" s="11">
        <f t="shared" ref="BY83:CM83" si="389">+BX83+BY82</f>
        <v>299</v>
      </c>
      <c r="BZ83" s="11">
        <f t="shared" si="389"/>
        <v>299</v>
      </c>
      <c r="CA83" s="11">
        <f t="shared" si="389"/>
        <v>299</v>
      </c>
      <c r="CB83" s="11">
        <f t="shared" si="389"/>
        <v>299</v>
      </c>
      <c r="CC83" s="11">
        <f t="shared" si="389"/>
        <v>299</v>
      </c>
      <c r="CD83" s="11">
        <f t="shared" si="389"/>
        <v>299</v>
      </c>
      <c r="CE83" s="11">
        <f t="shared" si="389"/>
        <v>299</v>
      </c>
      <c r="CF83" s="11">
        <f t="shared" si="389"/>
        <v>299</v>
      </c>
      <c r="CG83" s="11">
        <f t="shared" si="389"/>
        <v>299</v>
      </c>
      <c r="CH83" s="11">
        <f t="shared" si="389"/>
        <v>299</v>
      </c>
      <c r="CI83" s="11">
        <f t="shared" si="389"/>
        <v>299</v>
      </c>
      <c r="CJ83" s="11">
        <f t="shared" si="389"/>
        <v>299</v>
      </c>
      <c r="CK83" s="11">
        <f t="shared" si="389"/>
        <v>299</v>
      </c>
      <c r="CL83" s="11">
        <f t="shared" si="389"/>
        <v>299</v>
      </c>
      <c r="CM83" s="11">
        <f t="shared" si="389"/>
        <v>299</v>
      </c>
      <c r="CN83" s="11">
        <f t="shared" ref="CN83" si="390">+CM83+CN82</f>
        <v>299</v>
      </c>
      <c r="CO83" s="11">
        <f t="shared" ref="CO83:CU83" si="391">+CN83+CO82</f>
        <v>299</v>
      </c>
      <c r="CP83" s="11">
        <f t="shared" si="391"/>
        <v>299</v>
      </c>
      <c r="CQ83" s="11">
        <f t="shared" si="391"/>
        <v>299</v>
      </c>
      <c r="CR83" s="11">
        <f t="shared" si="391"/>
        <v>299</v>
      </c>
      <c r="CS83" s="11">
        <f t="shared" si="391"/>
        <v>299</v>
      </c>
      <c r="CT83" s="11">
        <f t="shared" si="391"/>
        <v>299</v>
      </c>
      <c r="CU83" s="11">
        <f t="shared" si="391"/>
        <v>299</v>
      </c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</row>
    <row r="84" spans="1:147" ht="12" customHeight="1" x14ac:dyDescent="0.2">
      <c r="A84" s="207"/>
      <c r="B84" s="12" t="s">
        <v>4</v>
      </c>
      <c r="C84" s="12"/>
      <c r="D84" s="26"/>
      <c r="E84" s="26"/>
      <c r="F84" s="27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>
        <v>0</v>
      </c>
      <c r="BC84" s="11">
        <v>0</v>
      </c>
      <c r="BD84" s="11">
        <v>0</v>
      </c>
      <c r="BE84" s="11">
        <v>0</v>
      </c>
      <c r="BF84" s="57">
        <v>8</v>
      </c>
      <c r="BG84" s="57">
        <v>9</v>
      </c>
      <c r="BH84" s="57">
        <v>12</v>
      </c>
      <c r="BI84" s="57">
        <v>7</v>
      </c>
      <c r="BJ84" s="57">
        <v>4</v>
      </c>
      <c r="BK84" s="57">
        <v>3</v>
      </c>
      <c r="BL84" s="57">
        <v>1</v>
      </c>
      <c r="BM84" s="57">
        <v>1</v>
      </c>
      <c r="BN84" s="57">
        <v>3</v>
      </c>
      <c r="BO84" s="57">
        <v>0</v>
      </c>
      <c r="BP84" s="57">
        <v>1</v>
      </c>
      <c r="BQ84" s="57">
        <v>0</v>
      </c>
      <c r="BR84" s="57">
        <v>3</v>
      </c>
      <c r="BS84" s="57">
        <v>4</v>
      </c>
      <c r="BT84" s="57">
        <v>7</v>
      </c>
      <c r="BU84" s="57">
        <v>5</v>
      </c>
      <c r="BV84" s="57">
        <v>2</v>
      </c>
      <c r="BW84" s="57">
        <v>8</v>
      </c>
      <c r="BX84" s="57">
        <v>22</v>
      </c>
      <c r="BY84" s="57">
        <v>0</v>
      </c>
      <c r="BZ84" s="57">
        <v>1</v>
      </c>
      <c r="CA84" s="57">
        <v>7</v>
      </c>
      <c r="CB84" s="57">
        <v>2</v>
      </c>
      <c r="CC84" s="57">
        <v>0</v>
      </c>
      <c r="CD84" s="57">
        <v>2</v>
      </c>
      <c r="CE84" s="57">
        <v>0</v>
      </c>
      <c r="CF84" s="57">
        <v>0</v>
      </c>
      <c r="CG84" s="57">
        <v>4</v>
      </c>
      <c r="CH84" s="57">
        <v>2</v>
      </c>
      <c r="CI84" s="57">
        <v>1</v>
      </c>
      <c r="CJ84" s="57">
        <v>1</v>
      </c>
      <c r="CK84" s="57">
        <v>4</v>
      </c>
      <c r="CL84" s="57">
        <v>4</v>
      </c>
      <c r="CM84" s="57">
        <v>3</v>
      </c>
      <c r="CN84" s="57">
        <v>1</v>
      </c>
      <c r="CO84" s="57">
        <v>3</v>
      </c>
      <c r="CP84" s="57">
        <v>2</v>
      </c>
      <c r="CQ84" s="57">
        <v>1</v>
      </c>
      <c r="CR84" s="57">
        <v>2</v>
      </c>
      <c r="CS84" s="57">
        <v>4</v>
      </c>
      <c r="CT84" s="57">
        <v>0</v>
      </c>
      <c r="CU84" s="57">
        <v>2</v>
      </c>
      <c r="CV84" s="57"/>
      <c r="CW84" s="57"/>
      <c r="CX84" s="57"/>
      <c r="CY84" s="57"/>
      <c r="CZ84" s="57"/>
      <c r="DA84" s="57"/>
      <c r="DB84" s="57"/>
      <c r="DC84" s="57"/>
      <c r="DD84" s="57"/>
      <c r="DE84" s="57"/>
      <c r="DF84" s="57"/>
      <c r="DG84" s="57"/>
      <c r="DH84" s="57"/>
      <c r="DI84" s="57"/>
      <c r="DJ84" s="57"/>
      <c r="DK84" s="57"/>
      <c r="DL84" s="57"/>
      <c r="DM84" s="57"/>
      <c r="DN84" s="57">
        <f>SUM(J84:DM84)</f>
        <v>146</v>
      </c>
      <c r="DO84" s="35"/>
      <c r="EQ84" s="4"/>
    </row>
    <row r="85" spans="1:147" ht="12" customHeight="1" thickBot="1" x14ac:dyDescent="0.25">
      <c r="A85" s="208"/>
      <c r="B85" s="23" t="s">
        <v>8</v>
      </c>
      <c r="C85" s="23"/>
      <c r="D85" s="28"/>
      <c r="E85" s="28"/>
      <c r="F85" s="29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>
        <v>0</v>
      </c>
      <c r="BC85" s="24">
        <f t="shared" ref="BC85" si="392">+BC84+BB85</f>
        <v>0</v>
      </c>
      <c r="BD85" s="24">
        <f t="shared" ref="BD85" si="393">+BD84+BC85</f>
        <v>0</v>
      </c>
      <c r="BE85" s="24">
        <f t="shared" ref="BE85:CM85" si="394">+BE84+BD85</f>
        <v>0</v>
      </c>
      <c r="BF85" s="24">
        <f t="shared" si="394"/>
        <v>8</v>
      </c>
      <c r="BG85" s="24">
        <f t="shared" si="394"/>
        <v>17</v>
      </c>
      <c r="BH85" s="24">
        <f t="shared" si="394"/>
        <v>29</v>
      </c>
      <c r="BI85" s="24">
        <f t="shared" si="394"/>
        <v>36</v>
      </c>
      <c r="BJ85" s="24">
        <f t="shared" si="394"/>
        <v>40</v>
      </c>
      <c r="BK85" s="24">
        <f t="shared" si="394"/>
        <v>43</v>
      </c>
      <c r="BL85" s="24">
        <f t="shared" si="394"/>
        <v>44</v>
      </c>
      <c r="BM85" s="24">
        <f t="shared" si="394"/>
        <v>45</v>
      </c>
      <c r="BN85" s="24">
        <f t="shared" si="394"/>
        <v>48</v>
      </c>
      <c r="BO85" s="24">
        <f t="shared" si="394"/>
        <v>48</v>
      </c>
      <c r="BP85" s="24">
        <f t="shared" si="394"/>
        <v>49</v>
      </c>
      <c r="BQ85" s="24">
        <f t="shared" si="394"/>
        <v>49</v>
      </c>
      <c r="BR85" s="24">
        <f t="shared" si="394"/>
        <v>52</v>
      </c>
      <c r="BS85" s="24">
        <f t="shared" si="394"/>
        <v>56</v>
      </c>
      <c r="BT85" s="24">
        <f t="shared" si="394"/>
        <v>63</v>
      </c>
      <c r="BU85" s="24">
        <f t="shared" si="394"/>
        <v>68</v>
      </c>
      <c r="BV85" s="24">
        <f t="shared" si="394"/>
        <v>70</v>
      </c>
      <c r="BW85" s="24">
        <f t="shared" si="394"/>
        <v>78</v>
      </c>
      <c r="BX85" s="24">
        <f>+BX84+BW85</f>
        <v>100</v>
      </c>
      <c r="BY85" s="24">
        <f t="shared" si="394"/>
        <v>100</v>
      </c>
      <c r="BZ85" s="24">
        <f t="shared" si="394"/>
        <v>101</v>
      </c>
      <c r="CA85" s="24">
        <f t="shared" si="394"/>
        <v>108</v>
      </c>
      <c r="CB85" s="24">
        <f t="shared" si="394"/>
        <v>110</v>
      </c>
      <c r="CC85" s="24">
        <f t="shared" si="394"/>
        <v>110</v>
      </c>
      <c r="CD85" s="24">
        <f t="shared" si="394"/>
        <v>112</v>
      </c>
      <c r="CE85" s="24">
        <f t="shared" si="394"/>
        <v>112</v>
      </c>
      <c r="CF85" s="24">
        <f t="shared" si="394"/>
        <v>112</v>
      </c>
      <c r="CG85" s="24">
        <f t="shared" si="394"/>
        <v>116</v>
      </c>
      <c r="CH85" s="24">
        <f t="shared" si="394"/>
        <v>118</v>
      </c>
      <c r="CI85" s="24">
        <f t="shared" si="394"/>
        <v>119</v>
      </c>
      <c r="CJ85" s="24">
        <f t="shared" si="394"/>
        <v>120</v>
      </c>
      <c r="CK85" s="24">
        <f t="shared" si="394"/>
        <v>124</v>
      </c>
      <c r="CL85" s="24">
        <f t="shared" si="394"/>
        <v>128</v>
      </c>
      <c r="CM85" s="24">
        <f t="shared" si="394"/>
        <v>131</v>
      </c>
      <c r="CN85" s="24">
        <f t="shared" ref="CN85" si="395">+CN84+CM85</f>
        <v>132</v>
      </c>
      <c r="CO85" s="24">
        <f t="shared" ref="CO85:CU85" si="396">+CO84+CN85</f>
        <v>135</v>
      </c>
      <c r="CP85" s="24">
        <f t="shared" si="396"/>
        <v>137</v>
      </c>
      <c r="CQ85" s="24">
        <f t="shared" si="396"/>
        <v>138</v>
      </c>
      <c r="CR85" s="24">
        <f t="shared" si="396"/>
        <v>140</v>
      </c>
      <c r="CS85" s="24">
        <f t="shared" si="396"/>
        <v>144</v>
      </c>
      <c r="CT85" s="24">
        <f t="shared" si="396"/>
        <v>144</v>
      </c>
      <c r="CU85" s="24">
        <f t="shared" si="396"/>
        <v>146</v>
      </c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38"/>
      <c r="EQ85" s="4"/>
    </row>
    <row r="86" spans="1:147" ht="12" customHeight="1" thickTop="1" x14ac:dyDescent="0.2">
      <c r="A86" s="207">
        <v>14</v>
      </c>
      <c r="B86" s="34" t="s">
        <v>18</v>
      </c>
      <c r="C86" s="12" t="s">
        <v>85</v>
      </c>
      <c r="D86" s="209" t="s">
        <v>76</v>
      </c>
      <c r="E86" s="209">
        <v>122.7</v>
      </c>
      <c r="F86" s="210">
        <v>44531</v>
      </c>
      <c r="G86" s="11">
        <v>180</v>
      </c>
      <c r="H86" s="11">
        <v>180</v>
      </c>
      <c r="I86" s="11">
        <f>+DN87</f>
        <v>177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>
        <v>0</v>
      </c>
      <c r="BC86" s="11">
        <v>0</v>
      </c>
      <c r="BD86" s="11">
        <v>0</v>
      </c>
      <c r="BE86" s="11">
        <v>37</v>
      </c>
      <c r="BF86" s="57">
        <v>41</v>
      </c>
      <c r="BG86" s="57">
        <v>20</v>
      </c>
      <c r="BH86" s="57">
        <v>21</v>
      </c>
      <c r="BI86" s="57">
        <v>5</v>
      </c>
      <c r="BJ86" s="57">
        <v>12</v>
      </c>
      <c r="BK86" s="57">
        <v>13</v>
      </c>
      <c r="BL86" s="57">
        <v>10</v>
      </c>
      <c r="BM86" s="57">
        <v>3</v>
      </c>
      <c r="BN86" s="57">
        <v>14</v>
      </c>
      <c r="BO86" s="57">
        <v>4</v>
      </c>
      <c r="BP86" s="57">
        <v>1</v>
      </c>
      <c r="BQ86" s="57">
        <v>2</v>
      </c>
      <c r="BR86" s="57">
        <v>3</v>
      </c>
      <c r="BS86" s="57">
        <v>1</v>
      </c>
      <c r="BT86" s="57">
        <v>6</v>
      </c>
      <c r="BU86" s="57">
        <v>1</v>
      </c>
      <c r="BV86" s="57">
        <v>3</v>
      </c>
      <c r="BW86" s="57">
        <v>4</v>
      </c>
      <c r="BX86" s="57">
        <v>2</v>
      </c>
      <c r="BY86" s="57">
        <v>1</v>
      </c>
      <c r="BZ86" s="57">
        <v>5</v>
      </c>
      <c r="CA86" s="57">
        <v>1</v>
      </c>
      <c r="CB86" s="57">
        <v>2</v>
      </c>
      <c r="CC86" s="57">
        <v>2</v>
      </c>
      <c r="CD86" s="57">
        <v>1</v>
      </c>
      <c r="CE86" s="57">
        <v>2</v>
      </c>
      <c r="CF86" s="57">
        <v>2</v>
      </c>
      <c r="CG86" s="57">
        <v>2</v>
      </c>
      <c r="CH86" s="57">
        <v>0</v>
      </c>
      <c r="CI86" s="57">
        <v>3</v>
      </c>
      <c r="CJ86" s="57">
        <v>5</v>
      </c>
      <c r="CK86" s="57">
        <v>3</v>
      </c>
      <c r="CL86" s="57">
        <v>4</v>
      </c>
      <c r="CM86" s="57">
        <v>0</v>
      </c>
      <c r="CN86" s="57">
        <v>0</v>
      </c>
      <c r="CO86" s="57">
        <v>1</v>
      </c>
      <c r="CP86" s="57">
        <v>1</v>
      </c>
      <c r="CQ86" s="57">
        <v>2</v>
      </c>
      <c r="CR86" s="57">
        <v>1</v>
      </c>
      <c r="CS86" s="57">
        <v>1</v>
      </c>
      <c r="CT86" s="57">
        <v>1</v>
      </c>
      <c r="CU86" s="57">
        <v>2</v>
      </c>
      <c r="CV86" s="57"/>
      <c r="CW86" s="57"/>
      <c r="CX86" s="57"/>
      <c r="CY86" s="57"/>
      <c r="CZ86" s="57"/>
      <c r="DA86" s="57"/>
      <c r="DB86" s="57"/>
      <c r="DC86" s="57"/>
      <c r="DD86" s="57"/>
      <c r="DE86" s="57"/>
      <c r="DF86" s="57"/>
      <c r="DG86" s="57"/>
      <c r="DH86" s="57"/>
      <c r="DI86" s="57"/>
      <c r="DJ86" s="57"/>
      <c r="DK86" s="57"/>
      <c r="DL86" s="57"/>
      <c r="DM86" s="57"/>
      <c r="DN86" s="57">
        <f>SUM(J86:DM86)</f>
        <v>245</v>
      </c>
      <c r="DO86" s="11">
        <f>H86-I86</f>
        <v>3</v>
      </c>
    </row>
    <row r="87" spans="1:147" ht="12" customHeight="1" x14ac:dyDescent="0.2">
      <c r="A87" s="207"/>
      <c r="B87" s="12" t="s">
        <v>6</v>
      </c>
      <c r="C87" s="12"/>
      <c r="D87" s="209"/>
      <c r="E87" s="209"/>
      <c r="F87" s="210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>
        <f>+BA87+BB86-BB90</f>
        <v>0</v>
      </c>
      <c r="BC87" s="11">
        <f>+BB87+BC86-BC90</f>
        <v>0</v>
      </c>
      <c r="BD87" s="11">
        <f t="shared" ref="BD87:CM87" si="397">+BC87+BD86-BD90</f>
        <v>0</v>
      </c>
      <c r="BE87" s="11">
        <f t="shared" si="397"/>
        <v>37</v>
      </c>
      <c r="BF87" s="11">
        <f t="shared" si="397"/>
        <v>78</v>
      </c>
      <c r="BG87" s="11">
        <f t="shared" si="397"/>
        <v>98</v>
      </c>
      <c r="BH87" s="11">
        <f t="shared" si="397"/>
        <v>119</v>
      </c>
      <c r="BI87" s="11">
        <f t="shared" si="397"/>
        <v>122</v>
      </c>
      <c r="BJ87" s="11">
        <f t="shared" si="397"/>
        <v>130</v>
      </c>
      <c r="BK87" s="11">
        <f t="shared" si="397"/>
        <v>141</v>
      </c>
      <c r="BL87" s="11">
        <f t="shared" si="397"/>
        <v>149</v>
      </c>
      <c r="BM87" s="11">
        <f t="shared" si="397"/>
        <v>152</v>
      </c>
      <c r="BN87" s="11">
        <f t="shared" si="397"/>
        <v>164</v>
      </c>
      <c r="BO87" s="11">
        <f t="shared" si="397"/>
        <v>168</v>
      </c>
      <c r="BP87" s="11">
        <f t="shared" si="397"/>
        <v>169</v>
      </c>
      <c r="BQ87" s="11">
        <f t="shared" si="397"/>
        <v>171</v>
      </c>
      <c r="BR87" s="11">
        <f t="shared" si="397"/>
        <v>172</v>
      </c>
      <c r="BS87" s="11">
        <f t="shared" si="397"/>
        <v>172</v>
      </c>
      <c r="BT87" s="11">
        <f t="shared" si="397"/>
        <v>175</v>
      </c>
      <c r="BU87" s="11">
        <f t="shared" si="397"/>
        <v>172</v>
      </c>
      <c r="BV87" s="11">
        <f t="shared" si="397"/>
        <v>170</v>
      </c>
      <c r="BW87" s="11">
        <f t="shared" si="397"/>
        <v>168</v>
      </c>
      <c r="BX87" s="11">
        <f t="shared" si="397"/>
        <v>170</v>
      </c>
      <c r="BY87" s="11">
        <f t="shared" si="397"/>
        <v>166</v>
      </c>
      <c r="BZ87" s="11">
        <f t="shared" si="397"/>
        <v>168</v>
      </c>
      <c r="CA87" s="11">
        <f t="shared" si="397"/>
        <v>169</v>
      </c>
      <c r="CB87" s="11">
        <f t="shared" si="397"/>
        <v>169</v>
      </c>
      <c r="CC87" s="11">
        <f t="shared" si="397"/>
        <v>170</v>
      </c>
      <c r="CD87" s="11">
        <f t="shared" si="397"/>
        <v>169</v>
      </c>
      <c r="CE87" s="11">
        <f t="shared" si="397"/>
        <v>170</v>
      </c>
      <c r="CF87" s="11">
        <f t="shared" si="397"/>
        <v>169</v>
      </c>
      <c r="CG87" s="11">
        <f t="shared" si="397"/>
        <v>171</v>
      </c>
      <c r="CH87" s="11">
        <f t="shared" si="397"/>
        <v>169</v>
      </c>
      <c r="CI87" s="11">
        <f t="shared" si="397"/>
        <v>171</v>
      </c>
      <c r="CJ87" s="11">
        <f t="shared" si="397"/>
        <v>170</v>
      </c>
      <c r="CK87" s="11">
        <f t="shared" si="397"/>
        <v>172</v>
      </c>
      <c r="CL87" s="11">
        <f t="shared" si="397"/>
        <v>176</v>
      </c>
      <c r="CM87" s="11">
        <f t="shared" si="397"/>
        <v>175</v>
      </c>
      <c r="CN87" s="11">
        <f t="shared" ref="CN87" si="398">+CM87+CN86-CN90</f>
        <v>174</v>
      </c>
      <c r="CO87" s="11">
        <f t="shared" ref="CO87:CU87" si="399">+CN87+CO86-CO90</f>
        <v>175</v>
      </c>
      <c r="CP87" s="11">
        <f t="shared" si="399"/>
        <v>176</v>
      </c>
      <c r="CQ87" s="11">
        <f t="shared" si="399"/>
        <v>177</v>
      </c>
      <c r="CR87" s="11">
        <f t="shared" si="399"/>
        <v>176</v>
      </c>
      <c r="CS87" s="11">
        <f t="shared" si="399"/>
        <v>176</v>
      </c>
      <c r="CT87" s="11">
        <f t="shared" si="399"/>
        <v>177</v>
      </c>
      <c r="CU87" s="11">
        <f t="shared" si="399"/>
        <v>177</v>
      </c>
      <c r="CV87" s="52"/>
      <c r="CW87" s="52"/>
      <c r="CX87" s="52"/>
      <c r="CY87" s="52"/>
      <c r="CZ87" s="52"/>
      <c r="DA87" s="52"/>
      <c r="DB87" s="52"/>
      <c r="DC87" s="52"/>
      <c r="DD87" s="52"/>
      <c r="DE87" s="52"/>
      <c r="DF87" s="52"/>
      <c r="DG87" s="52"/>
      <c r="DH87" s="52"/>
      <c r="DI87" s="52"/>
      <c r="DJ87" s="52"/>
      <c r="DK87" s="52"/>
      <c r="DL87" s="52"/>
      <c r="DM87" s="52"/>
      <c r="DN87" s="52">
        <f>+DN86-DN90</f>
        <v>177</v>
      </c>
      <c r="DO87" s="11"/>
    </row>
    <row r="88" spans="1:147" s="15" customFormat="1" ht="12" customHeight="1" x14ac:dyDescent="0.2">
      <c r="A88" s="207"/>
      <c r="B88" s="13" t="s">
        <v>3</v>
      </c>
      <c r="C88" s="13"/>
      <c r="D88" s="209"/>
      <c r="E88" s="209"/>
      <c r="F88" s="210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>
        <v>0</v>
      </c>
      <c r="BC88" s="14">
        <v>0</v>
      </c>
      <c r="BD88" s="14">
        <v>0</v>
      </c>
      <c r="BE88" s="14">
        <v>25</v>
      </c>
      <c r="BF88" s="14">
        <v>50</v>
      </c>
      <c r="BG88" s="14">
        <v>30</v>
      </c>
      <c r="BH88" s="14">
        <v>25</v>
      </c>
      <c r="BI88" s="14">
        <v>20</v>
      </c>
      <c r="BJ88" s="14">
        <v>10</v>
      </c>
      <c r="BK88" s="14">
        <v>10</v>
      </c>
      <c r="BL88" s="14">
        <v>10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</row>
    <row r="89" spans="1:147" ht="12" customHeight="1" x14ac:dyDescent="0.2">
      <c r="A89" s="207"/>
      <c r="B89" s="12" t="s">
        <v>7</v>
      </c>
      <c r="C89" s="12"/>
      <c r="D89" s="209"/>
      <c r="E89" s="209"/>
      <c r="F89" s="210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>
        <f t="shared" ref="BB89" si="400">+BA89+BB88</f>
        <v>0</v>
      </c>
      <c r="BC89" s="11">
        <f t="shared" ref="BC89" si="401">+BB89+BC88</f>
        <v>0</v>
      </c>
      <c r="BD89" s="11">
        <f t="shared" ref="BD89" si="402">+BC89+BD88</f>
        <v>0</v>
      </c>
      <c r="BE89" s="11">
        <f t="shared" ref="BE89:BR89" si="403">+BD89+BE88</f>
        <v>25</v>
      </c>
      <c r="BF89" s="11">
        <f t="shared" si="403"/>
        <v>75</v>
      </c>
      <c r="BG89" s="11">
        <f t="shared" si="403"/>
        <v>105</v>
      </c>
      <c r="BH89" s="11">
        <f t="shared" si="403"/>
        <v>130</v>
      </c>
      <c r="BI89" s="11">
        <f t="shared" si="403"/>
        <v>150</v>
      </c>
      <c r="BJ89" s="11">
        <f t="shared" si="403"/>
        <v>160</v>
      </c>
      <c r="BK89" s="11">
        <f t="shared" si="403"/>
        <v>170</v>
      </c>
      <c r="BL89" s="11">
        <f t="shared" si="403"/>
        <v>180</v>
      </c>
      <c r="BM89" s="11">
        <f t="shared" si="403"/>
        <v>180</v>
      </c>
      <c r="BN89" s="11">
        <f t="shared" si="403"/>
        <v>180</v>
      </c>
      <c r="BO89" s="11">
        <f t="shared" si="403"/>
        <v>180</v>
      </c>
      <c r="BP89" s="11">
        <f t="shared" si="403"/>
        <v>180</v>
      </c>
      <c r="BQ89" s="11">
        <f t="shared" si="403"/>
        <v>180</v>
      </c>
      <c r="BR89" s="11">
        <f t="shared" si="403"/>
        <v>180</v>
      </c>
      <c r="BS89" s="11">
        <f t="shared" ref="BS89" si="404">+BR89+BS88</f>
        <v>180</v>
      </c>
      <c r="BT89" s="11">
        <f t="shared" ref="BT89" si="405">+BS89+BT88</f>
        <v>180</v>
      </c>
      <c r="BU89" s="11">
        <f t="shared" ref="BU89" si="406">+BT89+BU88</f>
        <v>180</v>
      </c>
      <c r="BV89" s="11">
        <f t="shared" ref="BV89" si="407">+BU89+BV88</f>
        <v>180</v>
      </c>
      <c r="BW89" s="11">
        <f t="shared" ref="BW89" si="408">+BV89+BW88</f>
        <v>180</v>
      </c>
      <c r="BX89" s="11">
        <f t="shared" ref="BX89" si="409">+BW89+BX88</f>
        <v>180</v>
      </c>
      <c r="BY89" s="11">
        <f t="shared" ref="BY89:CM89" si="410">+BX89+BY88</f>
        <v>180</v>
      </c>
      <c r="BZ89" s="11">
        <f t="shared" si="410"/>
        <v>180</v>
      </c>
      <c r="CA89" s="11">
        <f t="shared" si="410"/>
        <v>180</v>
      </c>
      <c r="CB89" s="11">
        <f t="shared" si="410"/>
        <v>180</v>
      </c>
      <c r="CC89" s="11">
        <f t="shared" si="410"/>
        <v>180</v>
      </c>
      <c r="CD89" s="11">
        <f t="shared" si="410"/>
        <v>180</v>
      </c>
      <c r="CE89" s="11">
        <f t="shared" si="410"/>
        <v>180</v>
      </c>
      <c r="CF89" s="11">
        <f t="shared" si="410"/>
        <v>180</v>
      </c>
      <c r="CG89" s="11">
        <f t="shared" si="410"/>
        <v>180</v>
      </c>
      <c r="CH89" s="11">
        <f t="shared" si="410"/>
        <v>180</v>
      </c>
      <c r="CI89" s="11">
        <f t="shared" si="410"/>
        <v>180</v>
      </c>
      <c r="CJ89" s="11">
        <f t="shared" si="410"/>
        <v>180</v>
      </c>
      <c r="CK89" s="11">
        <f t="shared" si="410"/>
        <v>180</v>
      </c>
      <c r="CL89" s="11">
        <f t="shared" si="410"/>
        <v>180</v>
      </c>
      <c r="CM89" s="11">
        <f t="shared" si="410"/>
        <v>180</v>
      </c>
      <c r="CN89" s="11">
        <f t="shared" ref="CN89" si="411">+CM89+CN88</f>
        <v>180</v>
      </c>
      <c r="CO89" s="11">
        <f t="shared" ref="CO89:CU89" si="412">+CN89+CO88</f>
        <v>180</v>
      </c>
      <c r="CP89" s="11">
        <f t="shared" si="412"/>
        <v>180</v>
      </c>
      <c r="CQ89" s="11">
        <f t="shared" si="412"/>
        <v>180</v>
      </c>
      <c r="CR89" s="11">
        <f t="shared" si="412"/>
        <v>180</v>
      </c>
      <c r="CS89" s="11">
        <f t="shared" si="412"/>
        <v>180</v>
      </c>
      <c r="CT89" s="11">
        <f t="shared" si="412"/>
        <v>180</v>
      </c>
      <c r="CU89" s="11">
        <f t="shared" si="412"/>
        <v>180</v>
      </c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</row>
    <row r="90" spans="1:147" ht="12" customHeight="1" x14ac:dyDescent="0.2">
      <c r="A90" s="207"/>
      <c r="B90" s="12" t="s">
        <v>4</v>
      </c>
      <c r="C90" s="12"/>
      <c r="D90" s="26"/>
      <c r="E90" s="26"/>
      <c r="F90" s="27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>
        <v>0</v>
      </c>
      <c r="BD90" s="11">
        <v>0</v>
      </c>
      <c r="BE90" s="11">
        <v>0</v>
      </c>
      <c r="BF90" s="57">
        <v>0</v>
      </c>
      <c r="BG90" s="57">
        <v>0</v>
      </c>
      <c r="BH90" s="57">
        <v>0</v>
      </c>
      <c r="BI90" s="57">
        <v>2</v>
      </c>
      <c r="BJ90" s="57">
        <v>4</v>
      </c>
      <c r="BK90" s="57">
        <v>2</v>
      </c>
      <c r="BL90" s="57">
        <v>2</v>
      </c>
      <c r="BM90" s="57">
        <v>0</v>
      </c>
      <c r="BN90" s="57">
        <v>2</v>
      </c>
      <c r="BO90" s="57">
        <v>0</v>
      </c>
      <c r="BP90" s="57">
        <v>0</v>
      </c>
      <c r="BQ90" s="57">
        <v>0</v>
      </c>
      <c r="BR90" s="57">
        <v>2</v>
      </c>
      <c r="BS90" s="57">
        <v>1</v>
      </c>
      <c r="BT90" s="57">
        <v>3</v>
      </c>
      <c r="BU90" s="57">
        <v>4</v>
      </c>
      <c r="BV90" s="57">
        <v>5</v>
      </c>
      <c r="BW90" s="57">
        <v>6</v>
      </c>
      <c r="BX90" s="57">
        <v>0</v>
      </c>
      <c r="BY90" s="57">
        <v>5</v>
      </c>
      <c r="BZ90" s="57">
        <v>3</v>
      </c>
      <c r="CA90" s="57">
        <v>0</v>
      </c>
      <c r="CB90" s="57">
        <v>2</v>
      </c>
      <c r="CC90" s="57">
        <v>1</v>
      </c>
      <c r="CD90" s="57">
        <v>2</v>
      </c>
      <c r="CE90" s="57">
        <v>1</v>
      </c>
      <c r="CF90" s="57">
        <v>3</v>
      </c>
      <c r="CG90" s="57">
        <v>0</v>
      </c>
      <c r="CH90" s="57">
        <v>2</v>
      </c>
      <c r="CI90" s="57">
        <v>1</v>
      </c>
      <c r="CJ90" s="57">
        <v>6</v>
      </c>
      <c r="CK90" s="57">
        <v>1</v>
      </c>
      <c r="CL90" s="57">
        <v>0</v>
      </c>
      <c r="CM90" s="57">
        <v>1</v>
      </c>
      <c r="CN90" s="57">
        <v>1</v>
      </c>
      <c r="CO90" s="57">
        <v>0</v>
      </c>
      <c r="CP90" s="57">
        <v>0</v>
      </c>
      <c r="CQ90" s="57">
        <v>1</v>
      </c>
      <c r="CR90" s="57">
        <v>2</v>
      </c>
      <c r="CS90" s="57">
        <v>1</v>
      </c>
      <c r="CT90" s="57">
        <v>0</v>
      </c>
      <c r="CU90" s="57">
        <v>2</v>
      </c>
      <c r="CV90" s="57"/>
      <c r="CW90" s="57"/>
      <c r="CX90" s="57"/>
      <c r="CY90" s="57"/>
      <c r="CZ90" s="57"/>
      <c r="DA90" s="57"/>
      <c r="DB90" s="57"/>
      <c r="DC90" s="57"/>
      <c r="DD90" s="57"/>
      <c r="DE90" s="57"/>
      <c r="DF90" s="57"/>
      <c r="DG90" s="57"/>
      <c r="DH90" s="57"/>
      <c r="DI90" s="57"/>
      <c r="DJ90" s="57"/>
      <c r="DK90" s="57"/>
      <c r="DL90" s="57"/>
      <c r="DM90" s="57"/>
      <c r="DN90" s="57">
        <f>SUM(J90:DM90)</f>
        <v>68</v>
      </c>
      <c r="DO90" s="35"/>
      <c r="EQ90" s="4"/>
    </row>
    <row r="91" spans="1:147" ht="12" customHeight="1" thickBot="1" x14ac:dyDescent="0.25">
      <c r="A91" s="208"/>
      <c r="B91" s="23" t="s">
        <v>8</v>
      </c>
      <c r="C91" s="23"/>
      <c r="D91" s="28"/>
      <c r="E91" s="28"/>
      <c r="F91" s="29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>
        <f t="shared" ref="BC91" si="413">+BC90+BB91</f>
        <v>0</v>
      </c>
      <c r="BD91" s="24">
        <f t="shared" ref="BD91" si="414">+BD90+BC91</f>
        <v>0</v>
      </c>
      <c r="BE91" s="24">
        <f t="shared" ref="BE91:BI91" si="415">+BE90+BD91</f>
        <v>0</v>
      </c>
      <c r="BF91" s="24">
        <f t="shared" si="415"/>
        <v>0</v>
      </c>
      <c r="BG91" s="24">
        <f t="shared" si="415"/>
        <v>0</v>
      </c>
      <c r="BH91" s="24">
        <f t="shared" si="415"/>
        <v>0</v>
      </c>
      <c r="BI91" s="24">
        <f t="shared" si="415"/>
        <v>2</v>
      </c>
      <c r="BJ91" s="24">
        <f t="shared" ref="BJ91" si="416">+BJ90+BI91</f>
        <v>6</v>
      </c>
      <c r="BK91" s="24">
        <f t="shared" ref="BK91:BL91" si="417">+BK90+BJ91</f>
        <v>8</v>
      </c>
      <c r="BL91" s="24">
        <f t="shared" si="417"/>
        <v>10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f t="shared" ref="BR91:CM91" si="418">+BR90+BQ91</f>
        <v>2</v>
      </c>
      <c r="BS91" s="24">
        <f t="shared" si="418"/>
        <v>3</v>
      </c>
      <c r="BT91" s="24">
        <f t="shared" si="418"/>
        <v>6</v>
      </c>
      <c r="BU91" s="24">
        <f t="shared" si="418"/>
        <v>10</v>
      </c>
      <c r="BV91" s="24">
        <f t="shared" si="418"/>
        <v>15</v>
      </c>
      <c r="BW91" s="24">
        <f t="shared" si="418"/>
        <v>21</v>
      </c>
      <c r="BX91" s="24">
        <f t="shared" si="418"/>
        <v>21</v>
      </c>
      <c r="BY91" s="24">
        <f t="shared" si="418"/>
        <v>26</v>
      </c>
      <c r="BZ91" s="24">
        <f t="shared" si="418"/>
        <v>29</v>
      </c>
      <c r="CA91" s="24">
        <f t="shared" si="418"/>
        <v>29</v>
      </c>
      <c r="CB91" s="24">
        <f t="shared" si="418"/>
        <v>31</v>
      </c>
      <c r="CC91" s="24">
        <f t="shared" si="418"/>
        <v>32</v>
      </c>
      <c r="CD91" s="24">
        <f t="shared" si="418"/>
        <v>34</v>
      </c>
      <c r="CE91" s="24">
        <f t="shared" si="418"/>
        <v>35</v>
      </c>
      <c r="CF91" s="24">
        <f t="shared" si="418"/>
        <v>38</v>
      </c>
      <c r="CG91" s="24">
        <f t="shared" si="418"/>
        <v>38</v>
      </c>
      <c r="CH91" s="24">
        <f t="shared" si="418"/>
        <v>40</v>
      </c>
      <c r="CI91" s="24">
        <f t="shared" si="418"/>
        <v>41</v>
      </c>
      <c r="CJ91" s="24">
        <f t="shared" si="418"/>
        <v>47</v>
      </c>
      <c r="CK91" s="24">
        <f t="shared" si="418"/>
        <v>48</v>
      </c>
      <c r="CL91" s="24">
        <f t="shared" si="418"/>
        <v>48</v>
      </c>
      <c r="CM91" s="24">
        <f t="shared" si="418"/>
        <v>49</v>
      </c>
      <c r="CN91" s="24">
        <f t="shared" ref="CN91" si="419">+CN90+CM91</f>
        <v>50</v>
      </c>
      <c r="CO91" s="24">
        <f t="shared" ref="CO91:CU91" si="420">+CO90+CN91</f>
        <v>50</v>
      </c>
      <c r="CP91" s="24">
        <f t="shared" si="420"/>
        <v>50</v>
      </c>
      <c r="CQ91" s="24">
        <f t="shared" si="420"/>
        <v>51</v>
      </c>
      <c r="CR91" s="24">
        <f t="shared" si="420"/>
        <v>53</v>
      </c>
      <c r="CS91" s="24">
        <f t="shared" si="420"/>
        <v>54</v>
      </c>
      <c r="CT91" s="24">
        <f t="shared" si="420"/>
        <v>54</v>
      </c>
      <c r="CU91" s="24">
        <f t="shared" si="420"/>
        <v>56</v>
      </c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38"/>
      <c r="EQ91" s="4"/>
    </row>
    <row r="92" spans="1:147" ht="12" customHeight="1" thickTop="1" x14ac:dyDescent="0.2">
      <c r="A92" s="207">
        <v>15</v>
      </c>
      <c r="B92" s="34" t="s">
        <v>19</v>
      </c>
      <c r="C92" s="12" t="s">
        <v>85</v>
      </c>
      <c r="D92" s="209" t="s">
        <v>76</v>
      </c>
      <c r="E92" s="209">
        <v>122.7</v>
      </c>
      <c r="F92" s="210">
        <v>44805</v>
      </c>
      <c r="G92" s="11">
        <v>304</v>
      </c>
      <c r="H92" s="11">
        <v>304</v>
      </c>
      <c r="I92" s="11">
        <f>+DN93</f>
        <v>302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57"/>
      <c r="BG92" s="57"/>
      <c r="BH92" s="57"/>
      <c r="BI92" s="57"/>
      <c r="BJ92" s="57"/>
      <c r="BK92" s="57"/>
      <c r="BL92" s="57"/>
      <c r="BM92" s="57"/>
      <c r="BN92" s="57">
        <v>34</v>
      </c>
      <c r="BO92" s="57">
        <v>21</v>
      </c>
      <c r="BP92" s="57">
        <v>12</v>
      </c>
      <c r="BQ92" s="57">
        <v>16</v>
      </c>
      <c r="BR92" s="57">
        <v>13</v>
      </c>
      <c r="BS92" s="57">
        <v>12</v>
      </c>
      <c r="BT92" s="57">
        <v>12</v>
      </c>
      <c r="BU92" s="57">
        <v>2</v>
      </c>
      <c r="BV92" s="57">
        <v>4</v>
      </c>
      <c r="BW92" s="57">
        <v>5</v>
      </c>
      <c r="BX92" s="57">
        <v>8</v>
      </c>
      <c r="BY92" s="57">
        <v>5</v>
      </c>
      <c r="BZ92" s="57">
        <v>6</v>
      </c>
      <c r="CA92" s="57">
        <v>3</v>
      </c>
      <c r="CB92" s="57">
        <v>8</v>
      </c>
      <c r="CC92" s="57">
        <v>9</v>
      </c>
      <c r="CD92" s="57">
        <v>11</v>
      </c>
      <c r="CE92" s="57">
        <v>13</v>
      </c>
      <c r="CF92" s="57">
        <v>15</v>
      </c>
      <c r="CG92" s="57">
        <v>8</v>
      </c>
      <c r="CH92" s="57">
        <v>4</v>
      </c>
      <c r="CI92" s="57">
        <v>13</v>
      </c>
      <c r="CJ92" s="57">
        <v>16</v>
      </c>
      <c r="CK92" s="57">
        <v>11</v>
      </c>
      <c r="CL92" s="57">
        <v>11</v>
      </c>
      <c r="CM92" s="57">
        <v>12</v>
      </c>
      <c r="CN92" s="57">
        <v>13</v>
      </c>
      <c r="CO92" s="57">
        <v>10</v>
      </c>
      <c r="CP92" s="57">
        <v>11</v>
      </c>
      <c r="CQ92" s="57">
        <v>10</v>
      </c>
      <c r="CR92" s="57">
        <v>14</v>
      </c>
      <c r="CS92" s="57">
        <v>3</v>
      </c>
      <c r="CT92" s="57">
        <v>5</v>
      </c>
      <c r="CU92" s="57">
        <v>1</v>
      </c>
      <c r="CV92" s="57"/>
      <c r="CW92" s="57"/>
      <c r="CX92" s="57"/>
      <c r="CY92" s="57"/>
      <c r="CZ92" s="57"/>
      <c r="DA92" s="57"/>
      <c r="DB92" s="57"/>
      <c r="DC92" s="57"/>
      <c r="DD92" s="57"/>
      <c r="DE92" s="57"/>
      <c r="DF92" s="57"/>
      <c r="DG92" s="57"/>
      <c r="DH92" s="57"/>
      <c r="DI92" s="57"/>
      <c r="DJ92" s="57"/>
      <c r="DK92" s="57"/>
      <c r="DL92" s="57"/>
      <c r="DM92" s="57"/>
      <c r="DN92" s="57">
        <f>SUM(J92:DM92)</f>
        <v>351</v>
      </c>
      <c r="DO92" s="11">
        <f>H92-I92</f>
        <v>2</v>
      </c>
    </row>
    <row r="93" spans="1:147" ht="12" customHeight="1" x14ac:dyDescent="0.2">
      <c r="A93" s="207"/>
      <c r="B93" s="12" t="s">
        <v>6</v>
      </c>
      <c r="C93" s="12"/>
      <c r="D93" s="209"/>
      <c r="E93" s="209"/>
      <c r="F93" s="210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>
        <f>+BM93+BN92-BN96</f>
        <v>34</v>
      </c>
      <c r="BO93" s="11">
        <f>+BN93+BO92-BO96</f>
        <v>55</v>
      </c>
      <c r="BP93" s="11">
        <f>+BO93+BP92-BP96</f>
        <v>67</v>
      </c>
      <c r="BQ93" s="11">
        <f>+BP93+BQ92-BQ96</f>
        <v>83</v>
      </c>
      <c r="BR93" s="11">
        <f t="shared" ref="BR93:BS93" si="421">+BQ93+BR92-BR96</f>
        <v>94</v>
      </c>
      <c r="BS93" s="11">
        <f t="shared" si="421"/>
        <v>104</v>
      </c>
      <c r="BT93" s="11">
        <f>+BS93+BT92-BT96</f>
        <v>115</v>
      </c>
      <c r="BU93" s="11">
        <f>+BT93+BU92-BU96</f>
        <v>113</v>
      </c>
      <c r="BV93" s="11">
        <f>+BU93+BV92-BV96</f>
        <v>111</v>
      </c>
      <c r="BW93" s="11">
        <f>+BV93+BW92-BW96</f>
        <v>114</v>
      </c>
      <c r="BX93" s="11">
        <f>+BW93+BX92-BX96</f>
        <v>122</v>
      </c>
      <c r="BY93" s="11">
        <f t="shared" ref="BY93:CM93" si="422">+BX93+BY92-BY96</f>
        <v>126</v>
      </c>
      <c r="BZ93" s="11">
        <f t="shared" si="422"/>
        <v>132</v>
      </c>
      <c r="CA93" s="11">
        <f t="shared" si="422"/>
        <v>135</v>
      </c>
      <c r="CB93" s="11">
        <f t="shared" si="422"/>
        <v>140</v>
      </c>
      <c r="CC93" s="11">
        <f t="shared" si="422"/>
        <v>149</v>
      </c>
      <c r="CD93" s="11">
        <f t="shared" si="422"/>
        <v>160</v>
      </c>
      <c r="CE93" s="11">
        <f t="shared" si="422"/>
        <v>170</v>
      </c>
      <c r="CF93" s="11">
        <f t="shared" si="422"/>
        <v>183</v>
      </c>
      <c r="CG93" s="11">
        <f t="shared" si="422"/>
        <v>190</v>
      </c>
      <c r="CH93" s="11">
        <f t="shared" si="422"/>
        <v>193</v>
      </c>
      <c r="CI93" s="11">
        <f t="shared" si="422"/>
        <v>204</v>
      </c>
      <c r="CJ93" s="11">
        <f t="shared" si="422"/>
        <v>220</v>
      </c>
      <c r="CK93" s="11">
        <f t="shared" si="422"/>
        <v>231</v>
      </c>
      <c r="CL93" s="11">
        <f t="shared" si="422"/>
        <v>242</v>
      </c>
      <c r="CM93" s="11">
        <f t="shared" si="422"/>
        <v>254</v>
      </c>
      <c r="CN93" s="11">
        <f t="shared" ref="CN93" si="423">+CM93+CN92-CN96</f>
        <v>264</v>
      </c>
      <c r="CO93" s="11">
        <f t="shared" ref="CO93:CU93" si="424">+CN93+CO92-CO96</f>
        <v>272</v>
      </c>
      <c r="CP93" s="11">
        <f t="shared" si="424"/>
        <v>280</v>
      </c>
      <c r="CQ93" s="11">
        <f>+CP93+CQ92-CQ96</f>
        <v>287</v>
      </c>
      <c r="CR93" s="11">
        <f t="shared" si="424"/>
        <v>300</v>
      </c>
      <c r="CS93" s="11">
        <f t="shared" si="424"/>
        <v>301</v>
      </c>
      <c r="CT93" s="11">
        <f t="shared" si="424"/>
        <v>302</v>
      </c>
      <c r="CU93" s="11">
        <f t="shared" si="424"/>
        <v>302</v>
      </c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52"/>
      <c r="DM93" s="52"/>
      <c r="DN93" s="52">
        <f>+DN92-DN96</f>
        <v>302</v>
      </c>
      <c r="DO93" s="11"/>
    </row>
    <row r="94" spans="1:147" s="15" customFormat="1" ht="12" customHeight="1" x14ac:dyDescent="0.2">
      <c r="A94" s="207"/>
      <c r="B94" s="13" t="s">
        <v>3</v>
      </c>
      <c r="C94" s="13"/>
      <c r="D94" s="209"/>
      <c r="E94" s="209"/>
      <c r="F94" s="210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>
        <v>30</v>
      </c>
      <c r="BO94" s="14">
        <v>20</v>
      </c>
      <c r="BP94" s="14">
        <v>18</v>
      </c>
      <c r="BQ94" s="14">
        <v>15</v>
      </c>
      <c r="BR94" s="14">
        <v>10</v>
      </c>
      <c r="BS94" s="14">
        <v>10</v>
      </c>
      <c r="BT94" s="14">
        <v>12</v>
      </c>
      <c r="BU94" s="14">
        <v>12</v>
      </c>
      <c r="BV94" s="14">
        <v>10</v>
      </c>
      <c r="BW94" s="14">
        <v>10</v>
      </c>
      <c r="BX94" s="14">
        <v>10</v>
      </c>
      <c r="BY94" s="14">
        <v>10</v>
      </c>
      <c r="BZ94" s="14">
        <v>10</v>
      </c>
      <c r="CA94" s="14">
        <v>10</v>
      </c>
      <c r="CB94" s="14">
        <v>10</v>
      </c>
      <c r="CC94" s="14">
        <v>10</v>
      </c>
      <c r="CD94" s="14">
        <v>10</v>
      </c>
      <c r="CE94" s="14">
        <v>10</v>
      </c>
      <c r="CF94" s="14">
        <v>10</v>
      </c>
      <c r="CG94" s="14">
        <v>10</v>
      </c>
      <c r="CH94" s="14">
        <v>10</v>
      </c>
      <c r="CI94" s="14">
        <v>10</v>
      </c>
      <c r="CJ94" s="14">
        <v>10</v>
      </c>
      <c r="CK94" s="14">
        <v>10</v>
      </c>
      <c r="CL94" s="14">
        <v>10</v>
      </c>
      <c r="CM94" s="14">
        <v>7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</row>
    <row r="95" spans="1:147" ht="12" customHeight="1" x14ac:dyDescent="0.2">
      <c r="A95" s="207"/>
      <c r="B95" s="12" t="s">
        <v>7</v>
      </c>
      <c r="C95" s="12"/>
      <c r="D95" s="209"/>
      <c r="E95" s="209"/>
      <c r="F95" s="210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>
        <f t="shared" ref="BN95:BQ95" si="425">+BM95+BN94</f>
        <v>30</v>
      </c>
      <c r="BO95" s="11">
        <f t="shared" si="425"/>
        <v>50</v>
      </c>
      <c r="BP95" s="11">
        <f t="shared" si="425"/>
        <v>68</v>
      </c>
      <c r="BQ95" s="11">
        <f t="shared" si="425"/>
        <v>83</v>
      </c>
      <c r="BR95" s="11">
        <f t="shared" ref="BR95" si="426">+BQ95+BR94</f>
        <v>93</v>
      </c>
      <c r="BS95" s="11">
        <f t="shared" ref="BS95" si="427">+BR95+BS94</f>
        <v>103</v>
      </c>
      <c r="BT95" s="11">
        <f t="shared" ref="BT95" si="428">+BS95+BT94</f>
        <v>115</v>
      </c>
      <c r="BU95" s="11">
        <f t="shared" ref="BU95" si="429">+BT95+BU94</f>
        <v>127</v>
      </c>
      <c r="BV95" s="11">
        <f t="shared" ref="BV95" si="430">+BU95+BV94</f>
        <v>137</v>
      </c>
      <c r="BW95" s="11">
        <f t="shared" ref="BW95" si="431">+BV95+BW94</f>
        <v>147</v>
      </c>
      <c r="BX95" s="11">
        <f t="shared" ref="BX95" si="432">+BW95+BX94</f>
        <v>157</v>
      </c>
      <c r="BY95" s="11">
        <f t="shared" ref="BY95" si="433">+BX95+BY94</f>
        <v>167</v>
      </c>
      <c r="BZ95" s="11">
        <f t="shared" ref="BZ95" si="434">+BY95+BZ94</f>
        <v>177</v>
      </c>
      <c r="CA95" s="11">
        <f t="shared" ref="CA95" si="435">+BZ95+CA94</f>
        <v>187</v>
      </c>
      <c r="CB95" s="11">
        <f t="shared" ref="CB95" si="436">+CA95+CB94</f>
        <v>197</v>
      </c>
      <c r="CC95" s="11">
        <f t="shared" ref="CC95" si="437">+CB95+CC94</f>
        <v>207</v>
      </c>
      <c r="CD95" s="11">
        <f t="shared" ref="CD95" si="438">+CC95+CD94</f>
        <v>217</v>
      </c>
      <c r="CE95" s="11">
        <f t="shared" ref="CE95" si="439">+CD95+CE94</f>
        <v>227</v>
      </c>
      <c r="CF95" s="11">
        <f t="shared" ref="CF95" si="440">+CE95+CF94</f>
        <v>237</v>
      </c>
      <c r="CG95" s="11">
        <f t="shared" ref="CG95" si="441">+CF95+CG94</f>
        <v>247</v>
      </c>
      <c r="CH95" s="11">
        <f t="shared" ref="CH95" si="442">+CG95+CH94</f>
        <v>257</v>
      </c>
      <c r="CI95" s="11">
        <f t="shared" ref="CI95" si="443">+CH95+CI94</f>
        <v>267</v>
      </c>
      <c r="CJ95" s="11">
        <f t="shared" ref="CJ95" si="444">+CI95+CJ94</f>
        <v>277</v>
      </c>
      <c r="CK95" s="11">
        <f t="shared" ref="CK95" si="445">+CJ95+CK94</f>
        <v>287</v>
      </c>
      <c r="CL95" s="11">
        <f t="shared" ref="CL95:CM95" si="446">+CK95+CL94</f>
        <v>297</v>
      </c>
      <c r="CM95" s="11">
        <f t="shared" si="446"/>
        <v>304</v>
      </c>
      <c r="CN95" s="11">
        <f t="shared" ref="CN95" si="447">+CM95+CN94</f>
        <v>304</v>
      </c>
      <c r="CO95" s="11">
        <f t="shared" ref="CO95:CU95" si="448">+CN95+CO94</f>
        <v>304</v>
      </c>
      <c r="CP95" s="11">
        <f t="shared" si="448"/>
        <v>304</v>
      </c>
      <c r="CQ95" s="11">
        <f t="shared" si="448"/>
        <v>304</v>
      </c>
      <c r="CR95" s="11">
        <f t="shared" si="448"/>
        <v>304</v>
      </c>
      <c r="CS95" s="11">
        <f t="shared" si="448"/>
        <v>304</v>
      </c>
      <c r="CT95" s="11">
        <f t="shared" si="448"/>
        <v>304</v>
      </c>
      <c r="CU95" s="11">
        <f t="shared" si="448"/>
        <v>304</v>
      </c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</row>
    <row r="96" spans="1:147" ht="12" customHeight="1" x14ac:dyDescent="0.2">
      <c r="A96" s="207"/>
      <c r="B96" s="12" t="s">
        <v>4</v>
      </c>
      <c r="C96" s="12"/>
      <c r="D96" s="26"/>
      <c r="E96" s="26"/>
      <c r="F96" s="27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57"/>
      <c r="BG96" s="57"/>
      <c r="BH96" s="57"/>
      <c r="BI96" s="57"/>
      <c r="BJ96" s="57"/>
      <c r="BK96" s="57"/>
      <c r="BL96" s="57"/>
      <c r="BM96" s="57"/>
      <c r="BN96" s="57">
        <v>0</v>
      </c>
      <c r="BO96" s="57">
        <v>0</v>
      </c>
      <c r="BP96" s="57">
        <v>0</v>
      </c>
      <c r="BQ96" s="57">
        <v>0</v>
      </c>
      <c r="BR96" s="57">
        <v>2</v>
      </c>
      <c r="BS96" s="57">
        <v>2</v>
      </c>
      <c r="BT96" s="57">
        <v>1</v>
      </c>
      <c r="BU96" s="57">
        <v>4</v>
      </c>
      <c r="BV96" s="57">
        <v>6</v>
      </c>
      <c r="BW96" s="57">
        <v>2</v>
      </c>
      <c r="BX96" s="57">
        <v>0</v>
      </c>
      <c r="BY96" s="57">
        <v>1</v>
      </c>
      <c r="BZ96" s="57">
        <v>0</v>
      </c>
      <c r="CA96" s="57">
        <v>0</v>
      </c>
      <c r="CB96" s="57">
        <v>3</v>
      </c>
      <c r="CC96" s="57">
        <v>0</v>
      </c>
      <c r="CD96" s="57">
        <v>0</v>
      </c>
      <c r="CE96" s="57">
        <v>3</v>
      </c>
      <c r="CF96" s="57">
        <v>2</v>
      </c>
      <c r="CG96" s="57">
        <v>1</v>
      </c>
      <c r="CH96" s="57">
        <v>1</v>
      </c>
      <c r="CI96" s="57">
        <v>2</v>
      </c>
      <c r="CJ96" s="57">
        <v>0</v>
      </c>
      <c r="CK96" s="57">
        <v>0</v>
      </c>
      <c r="CL96" s="57">
        <v>0</v>
      </c>
      <c r="CM96" s="57">
        <v>0</v>
      </c>
      <c r="CN96" s="57">
        <v>3</v>
      </c>
      <c r="CO96" s="57">
        <v>2</v>
      </c>
      <c r="CP96" s="57">
        <v>3</v>
      </c>
      <c r="CQ96" s="57">
        <v>3</v>
      </c>
      <c r="CR96" s="57">
        <v>1</v>
      </c>
      <c r="CS96" s="57">
        <v>2</v>
      </c>
      <c r="CT96" s="57">
        <v>4</v>
      </c>
      <c r="CU96" s="57">
        <v>1</v>
      </c>
      <c r="CV96" s="57"/>
      <c r="CW96" s="57"/>
      <c r="CX96" s="57"/>
      <c r="CY96" s="57"/>
      <c r="CZ96" s="57"/>
      <c r="DA96" s="57"/>
      <c r="DB96" s="57"/>
      <c r="DC96" s="57"/>
      <c r="DD96" s="57"/>
      <c r="DE96" s="57"/>
      <c r="DF96" s="57"/>
      <c r="DG96" s="57"/>
      <c r="DH96" s="57"/>
      <c r="DI96" s="57"/>
      <c r="DJ96" s="57"/>
      <c r="DK96" s="57"/>
      <c r="DL96" s="57"/>
      <c r="DM96" s="57"/>
      <c r="DN96" s="57">
        <f>SUM(J96:DM96)</f>
        <v>49</v>
      </c>
      <c r="DO96" s="35"/>
      <c r="EQ96" s="4"/>
    </row>
    <row r="97" spans="1:147" ht="12" customHeight="1" thickBot="1" x14ac:dyDescent="0.25">
      <c r="A97" s="208"/>
      <c r="B97" s="23" t="s">
        <v>8</v>
      </c>
      <c r="C97" s="23"/>
      <c r="D97" s="28"/>
      <c r="E97" s="28"/>
      <c r="F97" s="29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>
        <v>0</v>
      </c>
      <c r="BO97" s="24">
        <v>0</v>
      </c>
      <c r="BP97" s="24">
        <v>0</v>
      </c>
      <c r="BQ97" s="24">
        <v>0</v>
      </c>
      <c r="BR97" s="24">
        <f t="shared" ref="BR97:BX97" si="449">+BR96+BQ97</f>
        <v>2</v>
      </c>
      <c r="BS97" s="24">
        <f t="shared" si="449"/>
        <v>4</v>
      </c>
      <c r="BT97" s="24">
        <f t="shared" si="449"/>
        <v>5</v>
      </c>
      <c r="BU97" s="24">
        <f t="shared" si="449"/>
        <v>9</v>
      </c>
      <c r="BV97" s="24">
        <f t="shared" si="449"/>
        <v>15</v>
      </c>
      <c r="BW97" s="24">
        <f t="shared" si="449"/>
        <v>17</v>
      </c>
      <c r="BX97" s="24">
        <f t="shared" si="449"/>
        <v>17</v>
      </c>
      <c r="BY97" s="24">
        <f t="shared" ref="BY97" si="450">+BY96+BX97</f>
        <v>18</v>
      </c>
      <c r="BZ97" s="24">
        <f t="shared" ref="BZ97" si="451">+BZ96+BY97</f>
        <v>18</v>
      </c>
      <c r="CA97" s="24">
        <f t="shared" ref="CA97" si="452">+CA96+BZ97</f>
        <v>18</v>
      </c>
      <c r="CB97" s="24">
        <f t="shared" ref="CB97" si="453">+CB96+CA97</f>
        <v>21</v>
      </c>
      <c r="CC97" s="24">
        <f t="shared" ref="CC97" si="454">+CC96+CB97</f>
        <v>21</v>
      </c>
      <c r="CD97" s="24">
        <f t="shared" ref="CD97" si="455">+CD96+CC97</f>
        <v>21</v>
      </c>
      <c r="CE97" s="24">
        <f t="shared" ref="CE97" si="456">+CE96+CD97</f>
        <v>24</v>
      </c>
      <c r="CF97" s="24">
        <f t="shared" ref="CF97" si="457">+CF96+CE97</f>
        <v>26</v>
      </c>
      <c r="CG97" s="24">
        <f t="shared" ref="CG97" si="458">+CG96+CF97</f>
        <v>27</v>
      </c>
      <c r="CH97" s="24">
        <f t="shared" ref="CH97" si="459">+CH96+CG97</f>
        <v>28</v>
      </c>
      <c r="CI97" s="24">
        <f t="shared" ref="CI97" si="460">+CI96+CH97</f>
        <v>30</v>
      </c>
      <c r="CJ97" s="24">
        <f t="shared" ref="CJ97" si="461">+CJ96+CI97</f>
        <v>30</v>
      </c>
      <c r="CK97" s="24">
        <f t="shared" ref="CK97" si="462">+CK96+CJ97</f>
        <v>30</v>
      </c>
      <c r="CL97" s="24">
        <f t="shared" ref="CL97" si="463">+CL96+CK97</f>
        <v>30</v>
      </c>
      <c r="CM97" s="24">
        <f t="shared" ref="CM97" si="464">+CM96+CL97</f>
        <v>30</v>
      </c>
      <c r="CN97" s="24">
        <f t="shared" ref="CN97" si="465">+CN96+CM97</f>
        <v>33</v>
      </c>
      <c r="CO97" s="24">
        <f t="shared" ref="CO97:CU97" si="466">+CO96+CN97</f>
        <v>35</v>
      </c>
      <c r="CP97" s="24">
        <f t="shared" si="466"/>
        <v>38</v>
      </c>
      <c r="CQ97" s="24">
        <f t="shared" si="466"/>
        <v>41</v>
      </c>
      <c r="CR97" s="24">
        <f t="shared" si="466"/>
        <v>42</v>
      </c>
      <c r="CS97" s="24">
        <f t="shared" si="466"/>
        <v>44</v>
      </c>
      <c r="CT97" s="24">
        <f t="shared" si="466"/>
        <v>48</v>
      </c>
      <c r="CU97" s="24">
        <f t="shared" si="466"/>
        <v>49</v>
      </c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38"/>
      <c r="EQ97" s="4"/>
    </row>
    <row r="98" spans="1:147" ht="12" customHeight="1" thickTop="1" x14ac:dyDescent="0.2">
      <c r="A98" s="207">
        <v>16</v>
      </c>
      <c r="B98" s="34" t="s">
        <v>20</v>
      </c>
      <c r="C98" s="12" t="s">
        <v>85</v>
      </c>
      <c r="D98" s="209" t="s">
        <v>76</v>
      </c>
      <c r="E98" s="209">
        <v>122.7</v>
      </c>
      <c r="F98" s="211">
        <v>44805</v>
      </c>
      <c r="G98" s="11">
        <v>150</v>
      </c>
      <c r="H98" s="11">
        <v>150</v>
      </c>
      <c r="I98" s="11">
        <f>+DN99</f>
        <v>31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>
        <v>1</v>
      </c>
      <c r="BU98" s="57">
        <v>2</v>
      </c>
      <c r="BV98" s="57">
        <v>1</v>
      </c>
      <c r="BW98" s="57">
        <v>0</v>
      </c>
      <c r="BX98" s="57">
        <v>1</v>
      </c>
      <c r="BY98" s="57">
        <v>11</v>
      </c>
      <c r="BZ98" s="57">
        <v>4</v>
      </c>
      <c r="CA98" s="57">
        <v>0</v>
      </c>
      <c r="CB98" s="57">
        <v>0</v>
      </c>
      <c r="CC98" s="57">
        <v>0</v>
      </c>
      <c r="CD98" s="57">
        <v>2</v>
      </c>
      <c r="CE98" s="57">
        <v>1</v>
      </c>
      <c r="CF98" s="57">
        <v>0</v>
      </c>
      <c r="CG98" s="57">
        <v>4</v>
      </c>
      <c r="CH98" s="57">
        <v>2</v>
      </c>
      <c r="CI98" s="57">
        <v>0</v>
      </c>
      <c r="CJ98" s="57">
        <v>1</v>
      </c>
      <c r="CK98" s="57">
        <v>2</v>
      </c>
      <c r="CL98" s="57"/>
      <c r="CM98" s="57"/>
      <c r="CN98" s="57"/>
      <c r="CO98" s="57"/>
      <c r="CP98" s="57"/>
      <c r="CQ98" s="57"/>
      <c r="CR98" s="57"/>
      <c r="CS98" s="57"/>
      <c r="CT98" s="57"/>
      <c r="CU98" s="57"/>
      <c r="CV98" s="57"/>
      <c r="CW98" s="57"/>
      <c r="CX98" s="57"/>
      <c r="CY98" s="57"/>
      <c r="CZ98" s="57"/>
      <c r="DA98" s="57"/>
      <c r="DB98" s="57"/>
      <c r="DC98" s="57"/>
      <c r="DD98" s="57"/>
      <c r="DE98" s="57"/>
      <c r="DF98" s="57"/>
      <c r="DG98" s="57"/>
      <c r="DH98" s="57"/>
      <c r="DI98" s="57"/>
      <c r="DJ98" s="57"/>
      <c r="DK98" s="57"/>
      <c r="DL98" s="57"/>
      <c r="DM98" s="57"/>
      <c r="DN98" s="57">
        <f>SUM(J98:DM98)</f>
        <v>32</v>
      </c>
      <c r="DO98" s="11">
        <f>H98-I98</f>
        <v>119</v>
      </c>
    </row>
    <row r="99" spans="1:147" ht="12" customHeight="1" x14ac:dyDescent="0.2">
      <c r="A99" s="207"/>
      <c r="B99" s="12" t="s">
        <v>6</v>
      </c>
      <c r="C99" s="12"/>
      <c r="D99" s="209"/>
      <c r="E99" s="209"/>
      <c r="F99" s="212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>
        <f>+BT98+BS99</f>
        <v>1</v>
      </c>
      <c r="BU99" s="11">
        <f>+BU98+BT99</f>
        <v>3</v>
      </c>
      <c r="BV99" s="11">
        <f>+BV98+BU99</f>
        <v>4</v>
      </c>
      <c r="BW99" s="11">
        <f>+BW98+BV99</f>
        <v>4</v>
      </c>
      <c r="BX99" s="11">
        <f>+BX98+BW99</f>
        <v>5</v>
      </c>
      <c r="BY99" s="11">
        <f t="shared" ref="BY99:CF99" si="467">+BY98+BX99</f>
        <v>16</v>
      </c>
      <c r="BZ99" s="11">
        <f t="shared" si="467"/>
        <v>20</v>
      </c>
      <c r="CA99" s="11">
        <f t="shared" si="467"/>
        <v>20</v>
      </c>
      <c r="CB99" s="11">
        <f t="shared" si="467"/>
        <v>20</v>
      </c>
      <c r="CC99" s="11">
        <f t="shared" si="467"/>
        <v>20</v>
      </c>
      <c r="CD99" s="11">
        <f t="shared" si="467"/>
        <v>22</v>
      </c>
      <c r="CE99" s="11">
        <f t="shared" si="467"/>
        <v>23</v>
      </c>
      <c r="CF99" s="11">
        <f t="shared" si="467"/>
        <v>23</v>
      </c>
      <c r="CG99" s="11">
        <f>+CG98+CF99-CG102</f>
        <v>26</v>
      </c>
      <c r="CH99" s="11">
        <f t="shared" ref="CH99:CK99" si="468">+CH98+CG99-CH102</f>
        <v>28</v>
      </c>
      <c r="CI99" s="11">
        <f t="shared" si="468"/>
        <v>28</v>
      </c>
      <c r="CJ99" s="11">
        <f t="shared" si="468"/>
        <v>29</v>
      </c>
      <c r="CK99" s="11">
        <f t="shared" si="468"/>
        <v>31</v>
      </c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52"/>
      <c r="DM99" s="52"/>
      <c r="DN99" s="52">
        <f>+DN98-DN102</f>
        <v>31</v>
      </c>
      <c r="DO99" s="11"/>
    </row>
    <row r="100" spans="1:147" s="15" customFormat="1" ht="12" customHeight="1" x14ac:dyDescent="0.2">
      <c r="A100" s="207"/>
      <c r="B100" s="13" t="s">
        <v>3</v>
      </c>
      <c r="C100" s="13"/>
      <c r="D100" s="209"/>
      <c r="E100" s="209"/>
      <c r="F100" s="212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>
        <v>2</v>
      </c>
      <c r="BU100" s="14">
        <v>2</v>
      </c>
      <c r="BV100" s="14">
        <v>2</v>
      </c>
      <c r="BW100" s="14">
        <v>2</v>
      </c>
      <c r="BX100" s="14">
        <v>2</v>
      </c>
      <c r="BY100" s="14">
        <v>2</v>
      </c>
      <c r="BZ100" s="14">
        <v>2</v>
      </c>
      <c r="CA100" s="14">
        <v>2</v>
      </c>
      <c r="CB100" s="14">
        <v>2</v>
      </c>
      <c r="CC100" s="14">
        <v>2</v>
      </c>
      <c r="CD100" s="14">
        <v>2</v>
      </c>
      <c r="CE100" s="14">
        <v>0</v>
      </c>
      <c r="CF100" s="14">
        <v>4</v>
      </c>
      <c r="CG100" s="14">
        <v>4</v>
      </c>
      <c r="CH100" s="14">
        <v>4</v>
      </c>
      <c r="CI100" s="14">
        <v>4</v>
      </c>
      <c r="CJ100" s="14">
        <v>4</v>
      </c>
      <c r="CK100" s="14">
        <v>4</v>
      </c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</row>
    <row r="101" spans="1:147" ht="12" customHeight="1" x14ac:dyDescent="0.2">
      <c r="A101" s="207"/>
      <c r="B101" s="12" t="s">
        <v>7</v>
      </c>
      <c r="C101" s="12"/>
      <c r="D101" s="209"/>
      <c r="E101" s="209"/>
      <c r="F101" s="213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>
        <f t="shared" ref="BT101" si="469">+BS101+BT100</f>
        <v>2</v>
      </c>
      <c r="BU101" s="11">
        <f t="shared" ref="BU101" si="470">+BT101+BU100</f>
        <v>4</v>
      </c>
      <c r="BV101" s="11">
        <f t="shared" ref="BV101" si="471">+BU101+BV100</f>
        <v>6</v>
      </c>
      <c r="BW101" s="11">
        <f t="shared" ref="BW101" si="472">+BV101+BW100</f>
        <v>8</v>
      </c>
      <c r="BX101" s="11">
        <f t="shared" ref="BX101" si="473">+BW101+BX100</f>
        <v>10</v>
      </c>
      <c r="BY101" s="11">
        <f t="shared" ref="BY101" si="474">+BX101+BY100</f>
        <v>12</v>
      </c>
      <c r="BZ101" s="11">
        <f t="shared" ref="BZ101" si="475">+BY101+BZ100</f>
        <v>14</v>
      </c>
      <c r="CA101" s="11">
        <f t="shared" ref="CA101" si="476">+BZ101+CA100</f>
        <v>16</v>
      </c>
      <c r="CB101" s="11">
        <f t="shared" ref="CB101" si="477">+CA101+CB100</f>
        <v>18</v>
      </c>
      <c r="CC101" s="11">
        <f t="shared" ref="CC101" si="478">+CB101+CC100</f>
        <v>20</v>
      </c>
      <c r="CD101" s="11">
        <f t="shared" ref="CD101" si="479">+CC101+CD100</f>
        <v>22</v>
      </c>
      <c r="CE101" s="11">
        <f t="shared" ref="CE101" si="480">+CD101+CE100</f>
        <v>22</v>
      </c>
      <c r="CF101" s="11">
        <f t="shared" ref="CF101" si="481">+CE101+CF100</f>
        <v>26</v>
      </c>
      <c r="CG101" s="11">
        <f t="shared" ref="CG101" si="482">+CF101+CG100</f>
        <v>30</v>
      </c>
      <c r="CH101" s="11">
        <f t="shared" ref="CH101" si="483">+CG101+CH100</f>
        <v>34</v>
      </c>
      <c r="CI101" s="11">
        <f t="shared" ref="CI101" si="484">+CH101+CI100</f>
        <v>38</v>
      </c>
      <c r="CJ101" s="11">
        <f t="shared" ref="CJ101" si="485">+CI101+CJ100</f>
        <v>42</v>
      </c>
      <c r="CK101" s="11">
        <f t="shared" ref="CK101" si="486">+CJ101+CK100</f>
        <v>46</v>
      </c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</row>
    <row r="102" spans="1:147" ht="12" customHeight="1" x14ac:dyDescent="0.2">
      <c r="A102" s="207"/>
      <c r="B102" s="12" t="s">
        <v>4</v>
      </c>
      <c r="C102" s="12"/>
      <c r="D102" s="26"/>
      <c r="E102" s="26"/>
      <c r="F102" s="27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>
        <v>0</v>
      </c>
      <c r="BU102" s="57">
        <v>0</v>
      </c>
      <c r="BV102" s="57">
        <v>0</v>
      </c>
      <c r="BW102" s="57">
        <v>0</v>
      </c>
      <c r="BX102" s="57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7">
        <v>0</v>
      </c>
      <c r="CF102" s="57">
        <v>0</v>
      </c>
      <c r="CG102" s="57">
        <v>1</v>
      </c>
      <c r="CH102" s="57">
        <v>0</v>
      </c>
      <c r="CI102" s="57">
        <v>0</v>
      </c>
      <c r="CJ102" s="57">
        <v>0</v>
      </c>
      <c r="CK102" s="57">
        <v>0</v>
      </c>
      <c r="CL102" s="57"/>
      <c r="CM102" s="57"/>
      <c r="CN102" s="57"/>
      <c r="CO102" s="57"/>
      <c r="CP102" s="57"/>
      <c r="CQ102" s="57"/>
      <c r="CR102" s="57"/>
      <c r="CS102" s="57"/>
      <c r="CT102" s="57"/>
      <c r="CU102" s="57"/>
      <c r="CV102" s="57"/>
      <c r="CW102" s="57"/>
      <c r="CX102" s="57"/>
      <c r="CY102" s="57"/>
      <c r="CZ102" s="57"/>
      <c r="DA102" s="57"/>
      <c r="DB102" s="57"/>
      <c r="DC102" s="57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>
        <f>SUM(J102:DM102)</f>
        <v>1</v>
      </c>
      <c r="DO102" s="35"/>
      <c r="EQ102" s="4"/>
    </row>
    <row r="103" spans="1:147" ht="12" customHeight="1" thickBot="1" x14ac:dyDescent="0.25">
      <c r="A103" s="208"/>
      <c r="B103" s="23" t="s">
        <v>8</v>
      </c>
      <c r="C103" s="23"/>
      <c r="D103" s="28"/>
      <c r="E103" s="28"/>
      <c r="F103" s="29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>
        <f t="shared" ref="BT103:CK103" si="487">+BT102+BS103</f>
        <v>0</v>
      </c>
      <c r="BU103" s="24">
        <f t="shared" si="487"/>
        <v>0</v>
      </c>
      <c r="BV103" s="24">
        <f t="shared" si="487"/>
        <v>0</v>
      </c>
      <c r="BW103" s="24">
        <f t="shared" si="487"/>
        <v>0</v>
      </c>
      <c r="BX103" s="24">
        <f t="shared" si="487"/>
        <v>0</v>
      </c>
      <c r="BY103" s="24">
        <f t="shared" si="487"/>
        <v>0</v>
      </c>
      <c r="BZ103" s="24">
        <f t="shared" si="487"/>
        <v>0</v>
      </c>
      <c r="CA103" s="24">
        <f t="shared" si="487"/>
        <v>0</v>
      </c>
      <c r="CB103" s="24">
        <f t="shared" si="487"/>
        <v>0</v>
      </c>
      <c r="CC103" s="24">
        <f t="shared" si="487"/>
        <v>0</v>
      </c>
      <c r="CD103" s="24">
        <f t="shared" si="487"/>
        <v>0</v>
      </c>
      <c r="CE103" s="24">
        <f t="shared" si="487"/>
        <v>0</v>
      </c>
      <c r="CF103" s="24">
        <f t="shared" si="487"/>
        <v>0</v>
      </c>
      <c r="CG103" s="24">
        <f t="shared" si="487"/>
        <v>1</v>
      </c>
      <c r="CH103" s="24">
        <f t="shared" si="487"/>
        <v>1</v>
      </c>
      <c r="CI103" s="24">
        <f t="shared" si="487"/>
        <v>1</v>
      </c>
      <c r="CJ103" s="24">
        <f t="shared" si="487"/>
        <v>1</v>
      </c>
      <c r="CK103" s="24">
        <f t="shared" si="487"/>
        <v>1</v>
      </c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38"/>
      <c r="EQ103" s="4"/>
    </row>
    <row r="104" spans="1:147" ht="12" customHeight="1" thickTop="1" x14ac:dyDescent="0.2">
      <c r="A104" s="207">
        <v>17</v>
      </c>
      <c r="B104" s="34" t="s">
        <v>21</v>
      </c>
      <c r="C104" s="12" t="s">
        <v>85</v>
      </c>
      <c r="D104" s="209" t="s">
        <v>76</v>
      </c>
      <c r="E104" s="209">
        <v>122.7</v>
      </c>
      <c r="F104" s="210">
        <v>44805</v>
      </c>
      <c r="G104" s="11">
        <v>150</v>
      </c>
      <c r="H104" s="11">
        <v>150</v>
      </c>
      <c r="I104" s="11">
        <f>+DN105</f>
        <v>19</v>
      </c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>
        <v>2</v>
      </c>
      <c r="BU104" s="57">
        <v>1</v>
      </c>
      <c r="BV104" s="57">
        <v>3</v>
      </c>
      <c r="BW104" s="57">
        <v>2</v>
      </c>
      <c r="BX104" s="57">
        <v>1</v>
      </c>
      <c r="BY104" s="57">
        <v>1</v>
      </c>
      <c r="BZ104" s="57">
        <v>1</v>
      </c>
      <c r="CA104" s="57">
        <v>0</v>
      </c>
      <c r="CB104" s="57">
        <v>0</v>
      </c>
      <c r="CC104" s="57">
        <v>0</v>
      </c>
      <c r="CD104" s="57">
        <v>2</v>
      </c>
      <c r="CE104" s="57">
        <v>2</v>
      </c>
      <c r="CF104" s="57">
        <v>2</v>
      </c>
      <c r="CG104" s="57">
        <v>1</v>
      </c>
      <c r="CH104" s="57">
        <v>0</v>
      </c>
      <c r="CI104" s="57">
        <v>1</v>
      </c>
      <c r="CJ104" s="57">
        <v>0</v>
      </c>
      <c r="CK104" s="57">
        <v>0</v>
      </c>
      <c r="CL104" s="57"/>
      <c r="CM104" s="57"/>
      <c r="CN104" s="57"/>
      <c r="CO104" s="57"/>
      <c r="CP104" s="57"/>
      <c r="CQ104" s="57"/>
      <c r="CR104" s="57"/>
      <c r="CS104" s="57"/>
      <c r="CT104" s="57"/>
      <c r="CU104" s="57"/>
      <c r="CV104" s="57"/>
      <c r="CW104" s="57"/>
      <c r="CX104" s="57"/>
      <c r="CY104" s="57"/>
      <c r="CZ104" s="57"/>
      <c r="DA104" s="57"/>
      <c r="DB104" s="57"/>
      <c r="DC104" s="57"/>
      <c r="DD104" s="57"/>
      <c r="DE104" s="57"/>
      <c r="DF104" s="57"/>
      <c r="DG104" s="57"/>
      <c r="DH104" s="57"/>
      <c r="DI104" s="57"/>
      <c r="DJ104" s="57"/>
      <c r="DK104" s="57"/>
      <c r="DL104" s="57"/>
      <c r="DM104" s="57"/>
      <c r="DN104" s="57">
        <f>SUM(J104:DM104)</f>
        <v>19</v>
      </c>
      <c r="DO104" s="11">
        <f>H104-I104</f>
        <v>131</v>
      </c>
    </row>
    <row r="105" spans="1:147" ht="12" customHeight="1" x14ac:dyDescent="0.2">
      <c r="A105" s="207"/>
      <c r="B105" s="12" t="s">
        <v>6</v>
      </c>
      <c r="C105" s="12"/>
      <c r="D105" s="209"/>
      <c r="E105" s="209"/>
      <c r="F105" s="210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>
        <f>+BT104+BS105</f>
        <v>2</v>
      </c>
      <c r="BU105" s="11">
        <f>+BU104+BT105</f>
        <v>3</v>
      </c>
      <c r="BV105" s="11">
        <f>+BV104+BU105</f>
        <v>6</v>
      </c>
      <c r="BW105" s="11">
        <f>+BW104+BV105</f>
        <v>8</v>
      </c>
      <c r="BX105" s="11">
        <f>+BX104+BW105</f>
        <v>9</v>
      </c>
      <c r="BY105" s="11">
        <f t="shared" ref="BY105:CK105" si="488">+BY104+BX105</f>
        <v>10</v>
      </c>
      <c r="BZ105" s="11">
        <f t="shared" si="488"/>
        <v>11</v>
      </c>
      <c r="CA105" s="11">
        <f t="shared" si="488"/>
        <v>11</v>
      </c>
      <c r="CB105" s="11">
        <f t="shared" si="488"/>
        <v>11</v>
      </c>
      <c r="CC105" s="11">
        <f t="shared" si="488"/>
        <v>11</v>
      </c>
      <c r="CD105" s="11">
        <f t="shared" si="488"/>
        <v>13</v>
      </c>
      <c r="CE105" s="11">
        <f t="shared" si="488"/>
        <v>15</v>
      </c>
      <c r="CF105" s="11">
        <f t="shared" si="488"/>
        <v>17</v>
      </c>
      <c r="CG105" s="11">
        <f t="shared" si="488"/>
        <v>18</v>
      </c>
      <c r="CH105" s="11">
        <f t="shared" si="488"/>
        <v>18</v>
      </c>
      <c r="CI105" s="11">
        <f t="shared" si="488"/>
        <v>19</v>
      </c>
      <c r="CJ105" s="11">
        <f t="shared" si="488"/>
        <v>19</v>
      </c>
      <c r="CK105" s="11">
        <f t="shared" si="488"/>
        <v>19</v>
      </c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52">
        <f>+DN104-DN108</f>
        <v>19</v>
      </c>
      <c r="DO105" s="11"/>
    </row>
    <row r="106" spans="1:147" s="15" customFormat="1" ht="12" customHeight="1" x14ac:dyDescent="0.2">
      <c r="A106" s="207"/>
      <c r="B106" s="13" t="s">
        <v>3</v>
      </c>
      <c r="C106" s="13"/>
      <c r="D106" s="209"/>
      <c r="E106" s="209"/>
      <c r="F106" s="210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>
        <v>2</v>
      </c>
      <c r="BU106" s="14">
        <v>1</v>
      </c>
      <c r="BV106" s="14">
        <v>1</v>
      </c>
      <c r="BW106" s="14">
        <v>1</v>
      </c>
      <c r="BX106" s="14">
        <v>1</v>
      </c>
      <c r="BY106" s="14">
        <v>2</v>
      </c>
      <c r="BZ106" s="14">
        <v>1</v>
      </c>
      <c r="CA106" s="14">
        <v>2</v>
      </c>
      <c r="CB106" s="14">
        <v>1</v>
      </c>
      <c r="CC106" s="14">
        <v>1</v>
      </c>
      <c r="CD106" s="14">
        <v>2</v>
      </c>
      <c r="CE106" s="14">
        <v>1</v>
      </c>
      <c r="CF106" s="14">
        <v>3</v>
      </c>
      <c r="CG106" s="14">
        <v>3</v>
      </c>
      <c r="CH106" s="14">
        <v>3</v>
      </c>
      <c r="CI106" s="14">
        <v>3</v>
      </c>
      <c r="CJ106" s="14">
        <v>3</v>
      </c>
      <c r="CK106" s="14">
        <v>3</v>
      </c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</row>
    <row r="107" spans="1:147" ht="12" customHeight="1" x14ac:dyDescent="0.2">
      <c r="A107" s="207"/>
      <c r="B107" s="12" t="s">
        <v>7</v>
      </c>
      <c r="C107" s="12"/>
      <c r="D107" s="209"/>
      <c r="E107" s="209"/>
      <c r="F107" s="210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>
        <f t="shared" ref="BT107" si="489">+BS107+BT106</f>
        <v>2</v>
      </c>
      <c r="BU107" s="11">
        <f t="shared" ref="BU107" si="490">+BT107+BU106</f>
        <v>3</v>
      </c>
      <c r="BV107" s="11">
        <f t="shared" ref="BV107" si="491">+BU107+BV106</f>
        <v>4</v>
      </c>
      <c r="BW107" s="11">
        <f t="shared" ref="BW107" si="492">+BV107+BW106</f>
        <v>5</v>
      </c>
      <c r="BX107" s="11">
        <f t="shared" ref="BX107" si="493">+BW107+BX106</f>
        <v>6</v>
      </c>
      <c r="BY107" s="11">
        <f t="shared" ref="BY107" si="494">+BX107+BY106</f>
        <v>8</v>
      </c>
      <c r="BZ107" s="11">
        <f t="shared" ref="BZ107" si="495">+BY107+BZ106</f>
        <v>9</v>
      </c>
      <c r="CA107" s="11">
        <f t="shared" ref="CA107" si="496">+BZ107+CA106</f>
        <v>11</v>
      </c>
      <c r="CB107" s="11">
        <f t="shared" ref="CB107" si="497">+CA107+CB106</f>
        <v>12</v>
      </c>
      <c r="CC107" s="11">
        <f t="shared" ref="CC107" si="498">+CB107+CC106</f>
        <v>13</v>
      </c>
      <c r="CD107" s="11">
        <f t="shared" ref="CD107" si="499">+CC107+CD106</f>
        <v>15</v>
      </c>
      <c r="CE107" s="11">
        <f t="shared" ref="CE107" si="500">+CD107+CE106</f>
        <v>16</v>
      </c>
      <c r="CF107" s="11">
        <f t="shared" ref="CF107" si="501">+CE107+CF106</f>
        <v>19</v>
      </c>
      <c r="CG107" s="11">
        <f t="shared" ref="CG107" si="502">+CF107+CG106</f>
        <v>22</v>
      </c>
      <c r="CH107" s="11">
        <f t="shared" ref="CH107" si="503">+CG107+CH106</f>
        <v>25</v>
      </c>
      <c r="CI107" s="11">
        <f t="shared" ref="CI107" si="504">+CH107+CI106</f>
        <v>28</v>
      </c>
      <c r="CJ107" s="11">
        <f t="shared" ref="CJ107" si="505">+CI107+CJ106</f>
        <v>31</v>
      </c>
      <c r="CK107" s="11">
        <f t="shared" ref="CK107" si="506">+CJ107+CK106</f>
        <v>34</v>
      </c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</row>
    <row r="108" spans="1:147" ht="12" customHeight="1" x14ac:dyDescent="0.2">
      <c r="A108" s="207"/>
      <c r="B108" s="12" t="s">
        <v>4</v>
      </c>
      <c r="C108" s="12"/>
      <c r="D108" s="26"/>
      <c r="E108" s="26"/>
      <c r="F108" s="27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>
        <v>0</v>
      </c>
      <c r="BU108" s="57">
        <v>0</v>
      </c>
      <c r="BV108" s="57">
        <v>0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7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7"/>
      <c r="CM108" s="57"/>
      <c r="CN108" s="57"/>
      <c r="CO108" s="57"/>
      <c r="CP108" s="57"/>
      <c r="CQ108" s="57"/>
      <c r="CR108" s="57"/>
      <c r="CS108" s="57"/>
      <c r="CT108" s="57"/>
      <c r="CU108" s="57"/>
      <c r="CV108" s="57"/>
      <c r="CW108" s="57"/>
      <c r="CX108" s="57"/>
      <c r="CY108" s="57"/>
      <c r="CZ108" s="57"/>
      <c r="DA108" s="57"/>
      <c r="DB108" s="57"/>
      <c r="DC108" s="57"/>
      <c r="DD108" s="57"/>
      <c r="DE108" s="57"/>
      <c r="DF108" s="57"/>
      <c r="DG108" s="57"/>
      <c r="DH108" s="57"/>
      <c r="DI108" s="57"/>
      <c r="DJ108" s="57"/>
      <c r="DK108" s="57"/>
      <c r="DL108" s="57"/>
      <c r="DM108" s="57"/>
      <c r="DN108" s="57">
        <f>SUM(J108:DM108)</f>
        <v>0</v>
      </c>
      <c r="DO108" s="35"/>
      <c r="EQ108" s="4"/>
    </row>
    <row r="109" spans="1:147" ht="12" customHeight="1" thickBot="1" x14ac:dyDescent="0.25">
      <c r="A109" s="208"/>
      <c r="B109" s="23" t="s">
        <v>8</v>
      </c>
      <c r="C109" s="23"/>
      <c r="D109" s="28"/>
      <c r="E109" s="28"/>
      <c r="F109" s="29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>
        <f t="shared" ref="BT109:CE109" si="507">+BT108+BS109</f>
        <v>0</v>
      </c>
      <c r="BU109" s="24">
        <f t="shared" si="507"/>
        <v>0</v>
      </c>
      <c r="BV109" s="24">
        <f t="shared" si="507"/>
        <v>0</v>
      </c>
      <c r="BW109" s="24">
        <f t="shared" si="507"/>
        <v>0</v>
      </c>
      <c r="BX109" s="24">
        <f t="shared" si="507"/>
        <v>0</v>
      </c>
      <c r="BY109" s="24">
        <f t="shared" si="507"/>
        <v>0</v>
      </c>
      <c r="BZ109" s="24">
        <f t="shared" si="507"/>
        <v>0</v>
      </c>
      <c r="CA109" s="24">
        <f t="shared" si="507"/>
        <v>0</v>
      </c>
      <c r="CB109" s="24">
        <f t="shared" si="507"/>
        <v>0</v>
      </c>
      <c r="CC109" s="24">
        <f t="shared" si="507"/>
        <v>0</v>
      </c>
      <c r="CD109" s="24">
        <f t="shared" si="507"/>
        <v>0</v>
      </c>
      <c r="CE109" s="24">
        <f t="shared" si="507"/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38"/>
      <c r="EQ109" s="4"/>
    </row>
    <row r="110" spans="1:147" ht="12" customHeight="1" thickTop="1" x14ac:dyDescent="0.2">
      <c r="A110" s="207">
        <v>18</v>
      </c>
      <c r="B110" s="34" t="s">
        <v>22</v>
      </c>
      <c r="C110" s="12" t="s">
        <v>89</v>
      </c>
      <c r="D110" s="209" t="s">
        <v>76</v>
      </c>
      <c r="E110" s="209">
        <v>122.7</v>
      </c>
      <c r="F110" s="210">
        <v>42802</v>
      </c>
      <c r="G110" s="11">
        <v>176</v>
      </c>
      <c r="H110" s="11">
        <v>176</v>
      </c>
      <c r="I110" s="11">
        <f>+DN111</f>
        <v>176</v>
      </c>
      <c r="J110" s="11"/>
      <c r="K110" s="11"/>
      <c r="L110" s="11">
        <v>3</v>
      </c>
      <c r="M110" s="11">
        <v>5</v>
      </c>
      <c r="N110" s="11">
        <v>1</v>
      </c>
      <c r="O110" s="11">
        <v>3</v>
      </c>
      <c r="P110" s="11">
        <v>1</v>
      </c>
      <c r="Q110" s="11">
        <v>5</v>
      </c>
      <c r="R110" s="11">
        <v>6</v>
      </c>
      <c r="S110" s="11">
        <v>7</v>
      </c>
      <c r="T110" s="11">
        <v>6</v>
      </c>
      <c r="U110" s="11">
        <v>1</v>
      </c>
      <c r="V110" s="11">
        <v>5</v>
      </c>
      <c r="W110" s="11">
        <v>7</v>
      </c>
      <c r="X110" s="11">
        <v>7</v>
      </c>
      <c r="Y110" s="11">
        <v>5</v>
      </c>
      <c r="Z110" s="11">
        <v>1</v>
      </c>
      <c r="AA110" s="11">
        <v>7</v>
      </c>
      <c r="AB110" s="11">
        <v>11</v>
      </c>
      <c r="AC110" s="11">
        <v>14</v>
      </c>
      <c r="AD110" s="11">
        <v>10</v>
      </c>
      <c r="AE110" s="11">
        <v>5</v>
      </c>
      <c r="AF110" s="11">
        <v>2</v>
      </c>
      <c r="AG110" s="11">
        <v>4</v>
      </c>
      <c r="AH110" s="11">
        <v>7</v>
      </c>
      <c r="AI110" s="11">
        <v>10</v>
      </c>
      <c r="AJ110" s="11">
        <v>7</v>
      </c>
      <c r="AK110" s="11">
        <v>0</v>
      </c>
      <c r="AL110" s="11">
        <v>0</v>
      </c>
      <c r="AM110" s="11">
        <v>7</v>
      </c>
      <c r="AN110" s="11">
        <v>14</v>
      </c>
      <c r="AO110" s="11">
        <v>15</v>
      </c>
      <c r="AP110" s="11">
        <v>6</v>
      </c>
      <c r="AQ110" s="11">
        <v>4</v>
      </c>
      <c r="AR110" s="11">
        <v>2</v>
      </c>
      <c r="AS110" s="11">
        <v>0</v>
      </c>
      <c r="AT110" s="11">
        <v>2</v>
      </c>
      <c r="AU110" s="11">
        <v>0</v>
      </c>
      <c r="AV110" s="11">
        <v>2</v>
      </c>
      <c r="AW110" s="11">
        <v>0</v>
      </c>
      <c r="AX110" s="11">
        <v>0</v>
      </c>
      <c r="AY110" s="11">
        <v>1</v>
      </c>
      <c r="AZ110" s="11">
        <v>1</v>
      </c>
      <c r="BA110" s="11">
        <v>0</v>
      </c>
      <c r="BB110" s="11">
        <v>3</v>
      </c>
      <c r="BC110" s="11">
        <v>0</v>
      </c>
      <c r="BD110" s="11">
        <v>1</v>
      </c>
      <c r="BE110" s="11">
        <v>1</v>
      </c>
      <c r="BF110" s="57">
        <v>0</v>
      </c>
      <c r="BG110" s="57">
        <v>2</v>
      </c>
      <c r="BH110" s="57">
        <v>0</v>
      </c>
      <c r="BI110" s="57">
        <v>0</v>
      </c>
      <c r="BJ110" s="57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7">
        <v>0</v>
      </c>
      <c r="BR110" s="57">
        <v>1</v>
      </c>
      <c r="BS110" s="57">
        <v>0</v>
      </c>
      <c r="BT110" s="57"/>
      <c r="BU110" s="57"/>
      <c r="BV110" s="57"/>
      <c r="BW110" s="57"/>
      <c r="BX110" s="57"/>
      <c r="BY110" s="57"/>
      <c r="BZ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M110" s="57"/>
      <c r="CN110" s="57"/>
      <c r="CO110" s="57"/>
      <c r="CP110" s="57"/>
      <c r="CQ110" s="57"/>
      <c r="CR110" s="57"/>
      <c r="CS110" s="57"/>
      <c r="CT110" s="57"/>
      <c r="CU110" s="57"/>
      <c r="CV110" s="57"/>
      <c r="CW110" s="57"/>
      <c r="CX110" s="57"/>
      <c r="CY110" s="57"/>
      <c r="CZ110" s="57"/>
      <c r="DA110" s="57"/>
      <c r="DB110" s="57"/>
      <c r="DC110" s="57"/>
      <c r="DD110" s="57"/>
      <c r="DE110" s="57"/>
      <c r="DF110" s="57"/>
      <c r="DG110" s="57"/>
      <c r="DH110" s="57"/>
      <c r="DI110" s="57"/>
      <c r="DJ110" s="57"/>
      <c r="DK110" s="57"/>
      <c r="DL110" s="57"/>
      <c r="DM110" s="57"/>
      <c r="DN110" s="57">
        <f>SUM(J110:DM110)</f>
        <v>202</v>
      </c>
      <c r="DO110" s="11">
        <f>H110-I110</f>
        <v>0</v>
      </c>
    </row>
    <row r="111" spans="1:147" ht="12" customHeight="1" x14ac:dyDescent="0.2">
      <c r="A111" s="207"/>
      <c r="B111" s="12" t="s">
        <v>6</v>
      </c>
      <c r="C111" s="12"/>
      <c r="D111" s="209"/>
      <c r="E111" s="209"/>
      <c r="F111" s="210"/>
      <c r="G111" s="11"/>
      <c r="H111" s="11"/>
      <c r="I111" s="11"/>
      <c r="J111" s="11"/>
      <c r="K111" s="11"/>
      <c r="L111" s="11">
        <f t="shared" ref="L111:AY111" si="508">+K111+L110-L114</f>
        <v>3</v>
      </c>
      <c r="M111" s="11">
        <f t="shared" si="508"/>
        <v>8</v>
      </c>
      <c r="N111" s="11">
        <f t="shared" si="508"/>
        <v>9</v>
      </c>
      <c r="O111" s="11">
        <f t="shared" si="508"/>
        <v>12</v>
      </c>
      <c r="P111" s="11">
        <f t="shared" si="508"/>
        <v>13</v>
      </c>
      <c r="Q111" s="11">
        <f t="shared" si="508"/>
        <v>18</v>
      </c>
      <c r="R111" s="11">
        <f t="shared" si="508"/>
        <v>24</v>
      </c>
      <c r="S111" s="11">
        <f t="shared" si="508"/>
        <v>30</v>
      </c>
      <c r="T111" s="11">
        <f t="shared" si="508"/>
        <v>36</v>
      </c>
      <c r="U111" s="11">
        <f t="shared" si="508"/>
        <v>37</v>
      </c>
      <c r="V111" s="11">
        <f t="shared" si="508"/>
        <v>39</v>
      </c>
      <c r="W111" s="11">
        <f t="shared" si="508"/>
        <v>46</v>
      </c>
      <c r="X111" s="11">
        <f t="shared" si="508"/>
        <v>53</v>
      </c>
      <c r="Y111" s="11">
        <f t="shared" si="508"/>
        <v>58</v>
      </c>
      <c r="Z111" s="11">
        <f t="shared" si="508"/>
        <v>58</v>
      </c>
      <c r="AA111" s="11">
        <f t="shared" si="508"/>
        <v>62</v>
      </c>
      <c r="AB111" s="11">
        <f t="shared" si="508"/>
        <v>73</v>
      </c>
      <c r="AC111" s="11">
        <f t="shared" si="508"/>
        <v>87</v>
      </c>
      <c r="AD111" s="11">
        <f t="shared" si="508"/>
        <v>96</v>
      </c>
      <c r="AE111" s="11">
        <f t="shared" si="508"/>
        <v>101</v>
      </c>
      <c r="AF111" s="11">
        <f t="shared" si="508"/>
        <v>103</v>
      </c>
      <c r="AG111" s="11">
        <f t="shared" si="508"/>
        <v>107</v>
      </c>
      <c r="AH111" s="11">
        <f t="shared" si="508"/>
        <v>113</v>
      </c>
      <c r="AI111" s="11">
        <f t="shared" si="508"/>
        <v>123</v>
      </c>
      <c r="AJ111" s="11">
        <f t="shared" si="508"/>
        <v>130</v>
      </c>
      <c r="AK111" s="11">
        <f t="shared" si="508"/>
        <v>130</v>
      </c>
      <c r="AL111" s="11">
        <f t="shared" si="508"/>
        <v>130</v>
      </c>
      <c r="AM111" s="11">
        <f t="shared" si="508"/>
        <v>137</v>
      </c>
      <c r="AN111" s="11">
        <f t="shared" si="508"/>
        <v>150</v>
      </c>
      <c r="AO111" s="11">
        <f t="shared" si="508"/>
        <v>164</v>
      </c>
      <c r="AP111" s="11">
        <f t="shared" si="508"/>
        <v>170</v>
      </c>
      <c r="AQ111" s="11">
        <f t="shared" si="508"/>
        <v>173</v>
      </c>
      <c r="AR111" s="11">
        <f t="shared" si="508"/>
        <v>175</v>
      </c>
      <c r="AS111" s="11">
        <f t="shared" si="508"/>
        <v>174</v>
      </c>
      <c r="AT111" s="11">
        <f t="shared" si="508"/>
        <v>176</v>
      </c>
      <c r="AU111" s="11">
        <f t="shared" si="508"/>
        <v>175</v>
      </c>
      <c r="AV111" s="11">
        <f t="shared" si="508"/>
        <v>176</v>
      </c>
      <c r="AW111" s="11">
        <f t="shared" si="508"/>
        <v>176</v>
      </c>
      <c r="AX111" s="11">
        <f t="shared" si="508"/>
        <v>175</v>
      </c>
      <c r="AY111" s="11">
        <f t="shared" si="508"/>
        <v>175</v>
      </c>
      <c r="AZ111" s="11">
        <f>+AY111+AZ110-AZ114</f>
        <v>176</v>
      </c>
      <c r="BA111" s="11">
        <f>+AZ111+BA110-BA114</f>
        <v>174</v>
      </c>
      <c r="BB111" s="11">
        <f>+BA111+BB110-BB114</f>
        <v>175</v>
      </c>
      <c r="BC111" s="11">
        <f>+BB111+BC110-BC114</f>
        <v>174</v>
      </c>
      <c r="BD111" s="11">
        <f t="shared" ref="BD111:BS111" si="509">+BC111+BD110-BD114</f>
        <v>174</v>
      </c>
      <c r="BE111" s="11">
        <f t="shared" si="509"/>
        <v>175</v>
      </c>
      <c r="BF111" s="11">
        <f t="shared" si="509"/>
        <v>175</v>
      </c>
      <c r="BG111" s="11">
        <f t="shared" si="509"/>
        <v>175</v>
      </c>
      <c r="BH111" s="11">
        <f t="shared" si="509"/>
        <v>175</v>
      </c>
      <c r="BI111" s="11">
        <f t="shared" si="509"/>
        <v>175</v>
      </c>
      <c r="BJ111" s="11">
        <f t="shared" si="509"/>
        <v>175</v>
      </c>
      <c r="BK111" s="11">
        <f t="shared" si="509"/>
        <v>175</v>
      </c>
      <c r="BL111" s="11">
        <f t="shared" si="509"/>
        <v>175</v>
      </c>
      <c r="BM111" s="11">
        <f t="shared" si="509"/>
        <v>175</v>
      </c>
      <c r="BN111" s="11">
        <f t="shared" si="509"/>
        <v>175</v>
      </c>
      <c r="BO111" s="11">
        <f t="shared" si="509"/>
        <v>175</v>
      </c>
      <c r="BP111" s="11">
        <f t="shared" si="509"/>
        <v>175</v>
      </c>
      <c r="BQ111" s="11">
        <f t="shared" si="509"/>
        <v>175</v>
      </c>
      <c r="BR111" s="11">
        <f t="shared" si="509"/>
        <v>176</v>
      </c>
      <c r="BS111" s="11">
        <f t="shared" si="509"/>
        <v>176</v>
      </c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  <c r="DI111" s="52"/>
      <c r="DJ111" s="52"/>
      <c r="DK111" s="52"/>
      <c r="DL111" s="52"/>
      <c r="DM111" s="52"/>
      <c r="DN111" s="52">
        <f>+DN110-DN114</f>
        <v>176</v>
      </c>
      <c r="DO111" s="11"/>
    </row>
    <row r="112" spans="1:147" s="15" customFormat="1" ht="12" customHeight="1" x14ac:dyDescent="0.2">
      <c r="A112" s="207"/>
      <c r="B112" s="13" t="s">
        <v>3</v>
      </c>
      <c r="C112" s="13"/>
      <c r="D112" s="209"/>
      <c r="E112" s="209"/>
      <c r="F112" s="210"/>
      <c r="G112" s="14"/>
      <c r="H112" s="14"/>
      <c r="I112" s="14"/>
      <c r="J112" s="14"/>
      <c r="K112" s="14"/>
      <c r="L112" s="14">
        <v>4</v>
      </c>
      <c r="M112" s="14">
        <v>4</v>
      </c>
      <c r="N112" s="14">
        <v>4</v>
      </c>
      <c r="O112" s="14">
        <v>4</v>
      </c>
      <c r="P112" s="14">
        <v>4</v>
      </c>
      <c r="Q112" s="14">
        <v>6</v>
      </c>
      <c r="R112" s="14">
        <v>6</v>
      </c>
      <c r="S112" s="14">
        <v>6</v>
      </c>
      <c r="T112" s="14">
        <v>6</v>
      </c>
      <c r="U112" s="14">
        <v>6</v>
      </c>
      <c r="V112" s="14">
        <v>6</v>
      </c>
      <c r="W112" s="14">
        <v>6</v>
      </c>
      <c r="X112" s="14">
        <v>6</v>
      </c>
      <c r="Y112" s="14">
        <v>6</v>
      </c>
      <c r="Z112" s="14">
        <v>6</v>
      </c>
      <c r="AA112" s="14">
        <v>6</v>
      </c>
      <c r="AB112" s="14">
        <v>6</v>
      </c>
      <c r="AC112" s="14">
        <v>6</v>
      </c>
      <c r="AD112" s="14">
        <v>6</v>
      </c>
      <c r="AE112" s="14">
        <v>6</v>
      </c>
      <c r="AF112" s="14">
        <v>6</v>
      </c>
      <c r="AG112" s="14">
        <v>6</v>
      </c>
      <c r="AH112" s="14">
        <v>6</v>
      </c>
      <c r="AI112" s="14">
        <v>6</v>
      </c>
      <c r="AJ112" s="14">
        <v>6</v>
      </c>
      <c r="AK112" s="14">
        <v>6</v>
      </c>
      <c r="AL112" s="14">
        <v>6</v>
      </c>
      <c r="AM112" s="14">
        <v>6</v>
      </c>
      <c r="AN112" s="14">
        <v>6</v>
      </c>
      <c r="AO112" s="14">
        <v>6</v>
      </c>
      <c r="AP112" s="14">
        <v>4</v>
      </c>
      <c r="AQ112" s="14">
        <v>2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</row>
    <row r="113" spans="1:147" ht="12" customHeight="1" x14ac:dyDescent="0.2">
      <c r="A113" s="207"/>
      <c r="B113" s="12" t="s">
        <v>7</v>
      </c>
      <c r="C113" s="12"/>
      <c r="D113" s="209"/>
      <c r="E113" s="209"/>
      <c r="F113" s="210"/>
      <c r="G113" s="11"/>
      <c r="H113" s="11"/>
      <c r="I113" s="11"/>
      <c r="J113" s="11"/>
      <c r="K113" s="11"/>
      <c r="L113" s="11">
        <f>+L112</f>
        <v>4</v>
      </c>
      <c r="M113" s="11">
        <f>+L113+M112</f>
        <v>8</v>
      </c>
      <c r="N113" s="11">
        <f t="shared" ref="N113:AE113" si="510">+M113+N112</f>
        <v>12</v>
      </c>
      <c r="O113" s="11">
        <f t="shared" si="510"/>
        <v>16</v>
      </c>
      <c r="P113" s="11">
        <f t="shared" si="510"/>
        <v>20</v>
      </c>
      <c r="Q113" s="11">
        <f t="shared" si="510"/>
        <v>26</v>
      </c>
      <c r="R113" s="11">
        <f t="shared" si="510"/>
        <v>32</v>
      </c>
      <c r="S113" s="11">
        <f t="shared" si="510"/>
        <v>38</v>
      </c>
      <c r="T113" s="11">
        <f t="shared" si="510"/>
        <v>44</v>
      </c>
      <c r="U113" s="11">
        <f t="shared" si="510"/>
        <v>50</v>
      </c>
      <c r="V113" s="11">
        <f t="shared" si="510"/>
        <v>56</v>
      </c>
      <c r="W113" s="11">
        <f t="shared" si="510"/>
        <v>62</v>
      </c>
      <c r="X113" s="11">
        <f t="shared" si="510"/>
        <v>68</v>
      </c>
      <c r="Y113" s="11">
        <f t="shared" si="510"/>
        <v>74</v>
      </c>
      <c r="Z113" s="11">
        <f t="shared" si="510"/>
        <v>80</v>
      </c>
      <c r="AA113" s="11">
        <f t="shared" si="510"/>
        <v>86</v>
      </c>
      <c r="AB113" s="11">
        <f t="shared" si="510"/>
        <v>92</v>
      </c>
      <c r="AC113" s="11">
        <f t="shared" si="510"/>
        <v>98</v>
      </c>
      <c r="AD113" s="11">
        <f t="shared" si="510"/>
        <v>104</v>
      </c>
      <c r="AE113" s="11">
        <f t="shared" si="510"/>
        <v>110</v>
      </c>
      <c r="AF113" s="11">
        <f t="shared" ref="AF113" si="511">+AE113+AF112</f>
        <v>116</v>
      </c>
      <c r="AG113" s="11">
        <f t="shared" ref="AG113:AH113" si="512">+AF113+AG112</f>
        <v>122</v>
      </c>
      <c r="AH113" s="11">
        <f t="shared" si="512"/>
        <v>128</v>
      </c>
      <c r="AI113" s="11">
        <f t="shared" ref="AI113" si="513">+AH113+AI112</f>
        <v>134</v>
      </c>
      <c r="AJ113" s="11">
        <f t="shared" ref="AJ113" si="514">+AI113+AJ112</f>
        <v>140</v>
      </c>
      <c r="AK113" s="11">
        <f t="shared" ref="AK113:BC113" si="515">+AJ113+AK112</f>
        <v>146</v>
      </c>
      <c r="AL113" s="11">
        <f t="shared" ref="AL113" si="516">+AK113+AL112</f>
        <v>152</v>
      </c>
      <c r="AM113" s="11">
        <f t="shared" si="515"/>
        <v>158</v>
      </c>
      <c r="AN113" s="11">
        <f t="shared" si="515"/>
        <v>164</v>
      </c>
      <c r="AO113" s="11">
        <f t="shared" si="515"/>
        <v>170</v>
      </c>
      <c r="AP113" s="11">
        <f t="shared" si="515"/>
        <v>174</v>
      </c>
      <c r="AQ113" s="11">
        <f t="shared" si="515"/>
        <v>176</v>
      </c>
      <c r="AR113" s="11">
        <f t="shared" si="515"/>
        <v>176</v>
      </c>
      <c r="AS113" s="11">
        <f t="shared" si="515"/>
        <v>176</v>
      </c>
      <c r="AT113" s="11">
        <f t="shared" si="515"/>
        <v>176</v>
      </c>
      <c r="AU113" s="11">
        <f t="shared" si="515"/>
        <v>176</v>
      </c>
      <c r="AV113" s="11">
        <f t="shared" si="515"/>
        <v>176</v>
      </c>
      <c r="AW113" s="11">
        <f t="shared" si="515"/>
        <v>176</v>
      </c>
      <c r="AX113" s="11">
        <f t="shared" si="515"/>
        <v>176</v>
      </c>
      <c r="AY113" s="11">
        <f t="shared" si="515"/>
        <v>176</v>
      </c>
      <c r="AZ113" s="11">
        <f t="shared" si="515"/>
        <v>176</v>
      </c>
      <c r="BA113" s="11">
        <f t="shared" si="515"/>
        <v>176</v>
      </c>
      <c r="BB113" s="11">
        <f t="shared" si="515"/>
        <v>176</v>
      </c>
      <c r="BC113" s="11">
        <f t="shared" si="515"/>
        <v>176</v>
      </c>
      <c r="BD113" s="11">
        <f t="shared" ref="BD113" si="517">+BC113+BD112</f>
        <v>176</v>
      </c>
      <c r="BE113" s="11">
        <f t="shared" ref="BE113:BS113" si="518">+BD113+BE112</f>
        <v>176</v>
      </c>
      <c r="BF113" s="11">
        <f t="shared" si="518"/>
        <v>176</v>
      </c>
      <c r="BG113" s="11">
        <f t="shared" si="518"/>
        <v>176</v>
      </c>
      <c r="BH113" s="11">
        <f t="shared" si="518"/>
        <v>176</v>
      </c>
      <c r="BI113" s="11">
        <f t="shared" si="518"/>
        <v>176</v>
      </c>
      <c r="BJ113" s="11">
        <f t="shared" si="518"/>
        <v>176</v>
      </c>
      <c r="BK113" s="11">
        <f t="shared" si="518"/>
        <v>176</v>
      </c>
      <c r="BL113" s="11">
        <f t="shared" si="518"/>
        <v>176</v>
      </c>
      <c r="BM113" s="11">
        <f t="shared" si="518"/>
        <v>176</v>
      </c>
      <c r="BN113" s="11">
        <f t="shared" si="518"/>
        <v>176</v>
      </c>
      <c r="BO113" s="11">
        <f t="shared" si="518"/>
        <v>176</v>
      </c>
      <c r="BP113" s="11">
        <f t="shared" si="518"/>
        <v>176</v>
      </c>
      <c r="BQ113" s="11">
        <f t="shared" si="518"/>
        <v>176</v>
      </c>
      <c r="BR113" s="11">
        <f t="shared" si="518"/>
        <v>176</v>
      </c>
      <c r="BS113" s="11">
        <f t="shared" si="518"/>
        <v>176</v>
      </c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</row>
    <row r="114" spans="1:147" ht="12" customHeight="1" x14ac:dyDescent="0.2">
      <c r="A114" s="207"/>
      <c r="B114" s="12" t="s">
        <v>4</v>
      </c>
      <c r="C114" s="12"/>
      <c r="D114" s="26"/>
      <c r="E114" s="26"/>
      <c r="F114" s="27"/>
      <c r="G114" s="11"/>
      <c r="H114" s="11"/>
      <c r="I114" s="11"/>
      <c r="J114" s="11"/>
      <c r="K114" s="11"/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1</v>
      </c>
      <c r="T114" s="11">
        <v>0</v>
      </c>
      <c r="U114" s="11">
        <v>0</v>
      </c>
      <c r="V114" s="11">
        <v>3</v>
      </c>
      <c r="W114" s="11">
        <v>0</v>
      </c>
      <c r="X114" s="11">
        <v>0</v>
      </c>
      <c r="Y114" s="11">
        <v>0</v>
      </c>
      <c r="Z114" s="11">
        <v>1</v>
      </c>
      <c r="AA114" s="11">
        <v>3</v>
      </c>
      <c r="AB114" s="11">
        <v>0</v>
      </c>
      <c r="AC114" s="11">
        <v>0</v>
      </c>
      <c r="AD114" s="11">
        <v>1</v>
      </c>
      <c r="AE114" s="11">
        <v>0</v>
      </c>
      <c r="AF114" s="11">
        <v>0</v>
      </c>
      <c r="AG114" s="11">
        <v>0</v>
      </c>
      <c r="AH114" s="11">
        <v>1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1</v>
      </c>
      <c r="AO114" s="11">
        <v>1</v>
      </c>
      <c r="AP114" s="11">
        <v>0</v>
      </c>
      <c r="AQ114" s="11">
        <v>1</v>
      </c>
      <c r="AR114" s="11">
        <v>0</v>
      </c>
      <c r="AS114" s="11">
        <v>1</v>
      </c>
      <c r="AT114" s="11">
        <v>0</v>
      </c>
      <c r="AU114" s="11">
        <v>1</v>
      </c>
      <c r="AV114" s="11">
        <v>1</v>
      </c>
      <c r="AW114" s="11">
        <v>0</v>
      </c>
      <c r="AX114" s="11">
        <v>1</v>
      </c>
      <c r="AY114" s="11">
        <v>1</v>
      </c>
      <c r="AZ114" s="11">
        <v>0</v>
      </c>
      <c r="BA114" s="11">
        <v>2</v>
      </c>
      <c r="BB114" s="11">
        <v>2</v>
      </c>
      <c r="BC114" s="11">
        <v>1</v>
      </c>
      <c r="BD114" s="11">
        <v>1</v>
      </c>
      <c r="BE114" s="11">
        <v>0</v>
      </c>
      <c r="BF114" s="57">
        <v>0</v>
      </c>
      <c r="BG114" s="57">
        <v>2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7">
        <v>0</v>
      </c>
      <c r="BR114" s="57">
        <v>0</v>
      </c>
      <c r="BS114" s="57">
        <v>0</v>
      </c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57"/>
      <c r="CQ114" s="57"/>
      <c r="CR114" s="57"/>
      <c r="CS114" s="57"/>
      <c r="CT114" s="57"/>
      <c r="CU114" s="57"/>
      <c r="CV114" s="57"/>
      <c r="CW114" s="57"/>
      <c r="CX114" s="57"/>
      <c r="CY114" s="57"/>
      <c r="CZ114" s="57"/>
      <c r="DA114" s="57"/>
      <c r="DB114" s="57"/>
      <c r="DC114" s="57"/>
      <c r="DD114" s="57"/>
      <c r="DE114" s="57"/>
      <c r="DF114" s="57"/>
      <c r="DG114" s="57"/>
      <c r="DH114" s="57"/>
      <c r="DI114" s="57"/>
      <c r="DJ114" s="57"/>
      <c r="DK114" s="57"/>
      <c r="DL114" s="57"/>
      <c r="DM114" s="57"/>
      <c r="DN114" s="57">
        <f>SUM(J114:DM114)</f>
        <v>26</v>
      </c>
      <c r="DO114" s="35"/>
      <c r="EQ114" s="4"/>
    </row>
    <row r="115" spans="1:147" ht="12" customHeight="1" thickBot="1" x14ac:dyDescent="0.25">
      <c r="A115" s="208"/>
      <c r="B115" s="23" t="s">
        <v>8</v>
      </c>
      <c r="C115" s="23"/>
      <c r="D115" s="28"/>
      <c r="E115" s="28"/>
      <c r="F115" s="29"/>
      <c r="G115" s="24"/>
      <c r="H115" s="24"/>
      <c r="I115" s="24"/>
      <c r="J115" s="24"/>
      <c r="K115" s="24"/>
      <c r="L115" s="24">
        <f>+L114+K115</f>
        <v>0</v>
      </c>
      <c r="M115" s="24">
        <f t="shared" ref="M115:BC115" si="519">+M114+L115</f>
        <v>0</v>
      </c>
      <c r="N115" s="24">
        <f t="shared" si="519"/>
        <v>0</v>
      </c>
      <c r="O115" s="24">
        <f t="shared" si="519"/>
        <v>0</v>
      </c>
      <c r="P115" s="24">
        <f t="shared" si="519"/>
        <v>0</v>
      </c>
      <c r="Q115" s="24">
        <f t="shared" si="519"/>
        <v>0</v>
      </c>
      <c r="R115" s="24">
        <f t="shared" si="519"/>
        <v>0</v>
      </c>
      <c r="S115" s="24">
        <f t="shared" si="519"/>
        <v>1</v>
      </c>
      <c r="T115" s="24">
        <f t="shared" si="519"/>
        <v>1</v>
      </c>
      <c r="U115" s="24">
        <f t="shared" si="519"/>
        <v>1</v>
      </c>
      <c r="V115" s="24">
        <f t="shared" si="519"/>
        <v>4</v>
      </c>
      <c r="W115" s="24">
        <f t="shared" si="519"/>
        <v>4</v>
      </c>
      <c r="X115" s="24">
        <f t="shared" si="519"/>
        <v>4</v>
      </c>
      <c r="Y115" s="24">
        <f t="shared" si="519"/>
        <v>4</v>
      </c>
      <c r="Z115" s="24">
        <f t="shared" si="519"/>
        <v>5</v>
      </c>
      <c r="AA115" s="24">
        <f t="shared" si="519"/>
        <v>8</v>
      </c>
      <c r="AB115" s="24">
        <f t="shared" si="519"/>
        <v>8</v>
      </c>
      <c r="AC115" s="24">
        <f t="shared" si="519"/>
        <v>8</v>
      </c>
      <c r="AD115" s="24">
        <f t="shared" si="519"/>
        <v>9</v>
      </c>
      <c r="AE115" s="24">
        <f t="shared" si="519"/>
        <v>9</v>
      </c>
      <c r="AF115" s="24">
        <f t="shared" si="519"/>
        <v>9</v>
      </c>
      <c r="AG115" s="24">
        <f t="shared" si="519"/>
        <v>9</v>
      </c>
      <c r="AH115" s="24">
        <f t="shared" si="519"/>
        <v>10</v>
      </c>
      <c r="AI115" s="24">
        <f t="shared" si="519"/>
        <v>10</v>
      </c>
      <c r="AJ115" s="24">
        <f t="shared" si="519"/>
        <v>10</v>
      </c>
      <c r="AK115" s="24">
        <f t="shared" si="519"/>
        <v>10</v>
      </c>
      <c r="AL115" s="24">
        <f t="shared" si="519"/>
        <v>10</v>
      </c>
      <c r="AM115" s="24">
        <f t="shared" si="519"/>
        <v>10</v>
      </c>
      <c r="AN115" s="24">
        <f t="shared" si="519"/>
        <v>11</v>
      </c>
      <c r="AO115" s="24">
        <f t="shared" si="519"/>
        <v>12</v>
      </c>
      <c r="AP115" s="24">
        <f t="shared" si="519"/>
        <v>12</v>
      </c>
      <c r="AQ115" s="24">
        <f t="shared" si="519"/>
        <v>13</v>
      </c>
      <c r="AR115" s="24">
        <f t="shared" si="519"/>
        <v>13</v>
      </c>
      <c r="AS115" s="24">
        <f t="shared" si="519"/>
        <v>14</v>
      </c>
      <c r="AT115" s="24">
        <f t="shared" si="519"/>
        <v>14</v>
      </c>
      <c r="AU115" s="24">
        <f t="shared" si="519"/>
        <v>15</v>
      </c>
      <c r="AV115" s="24">
        <f t="shared" si="519"/>
        <v>16</v>
      </c>
      <c r="AW115" s="24">
        <f t="shared" si="519"/>
        <v>16</v>
      </c>
      <c r="AX115" s="24">
        <f t="shared" si="519"/>
        <v>17</v>
      </c>
      <c r="AY115" s="24">
        <f t="shared" si="519"/>
        <v>18</v>
      </c>
      <c r="AZ115" s="24">
        <f t="shared" si="519"/>
        <v>18</v>
      </c>
      <c r="BA115" s="24">
        <f t="shared" si="519"/>
        <v>20</v>
      </c>
      <c r="BB115" s="24">
        <f t="shared" si="519"/>
        <v>22</v>
      </c>
      <c r="BC115" s="24">
        <f t="shared" si="519"/>
        <v>23</v>
      </c>
      <c r="BD115" s="24">
        <f t="shared" ref="BD115" si="520">+BD114+BC115</f>
        <v>24</v>
      </c>
      <c r="BE115" s="24">
        <f t="shared" ref="BE115:BS115" si="521">+BE114+BD115</f>
        <v>24</v>
      </c>
      <c r="BF115" s="24">
        <f t="shared" si="521"/>
        <v>24</v>
      </c>
      <c r="BG115" s="24">
        <f t="shared" si="521"/>
        <v>26</v>
      </c>
      <c r="BH115" s="24">
        <f t="shared" si="521"/>
        <v>26</v>
      </c>
      <c r="BI115" s="24">
        <f t="shared" si="521"/>
        <v>26</v>
      </c>
      <c r="BJ115" s="24">
        <f t="shared" si="521"/>
        <v>26</v>
      </c>
      <c r="BK115" s="24">
        <f t="shared" si="521"/>
        <v>26</v>
      </c>
      <c r="BL115" s="24">
        <f t="shared" si="521"/>
        <v>26</v>
      </c>
      <c r="BM115" s="24">
        <f t="shared" si="521"/>
        <v>26</v>
      </c>
      <c r="BN115" s="24">
        <f t="shared" si="521"/>
        <v>26</v>
      </c>
      <c r="BO115" s="24">
        <f t="shared" si="521"/>
        <v>26</v>
      </c>
      <c r="BP115" s="24">
        <f t="shared" si="521"/>
        <v>26</v>
      </c>
      <c r="BQ115" s="24">
        <f t="shared" si="521"/>
        <v>26</v>
      </c>
      <c r="BR115" s="24">
        <f t="shared" si="521"/>
        <v>26</v>
      </c>
      <c r="BS115" s="24">
        <f t="shared" si="521"/>
        <v>26</v>
      </c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38"/>
      <c r="EQ115" s="4"/>
    </row>
    <row r="116" spans="1:147" ht="12" customHeight="1" thickTop="1" x14ac:dyDescent="0.2">
      <c r="A116" s="207">
        <v>19</v>
      </c>
      <c r="B116" s="34" t="s">
        <v>23</v>
      </c>
      <c r="C116" s="12" t="s">
        <v>89</v>
      </c>
      <c r="D116" s="209" t="s">
        <v>76</v>
      </c>
      <c r="E116" s="209">
        <v>122.7</v>
      </c>
      <c r="F116" s="210">
        <v>42802</v>
      </c>
      <c r="G116" s="11">
        <v>180</v>
      </c>
      <c r="H116" s="11">
        <v>180</v>
      </c>
      <c r="I116" s="11">
        <f>+DN117</f>
        <v>175</v>
      </c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>
        <v>16</v>
      </c>
      <c r="AR116" s="11">
        <v>18</v>
      </c>
      <c r="AS116" s="11">
        <v>12</v>
      </c>
      <c r="AT116" s="11">
        <v>11</v>
      </c>
      <c r="AU116" s="11">
        <v>16</v>
      </c>
      <c r="AV116" s="11">
        <v>13</v>
      </c>
      <c r="AW116" s="11">
        <v>15</v>
      </c>
      <c r="AX116" s="11">
        <v>9</v>
      </c>
      <c r="AY116" s="11">
        <v>10</v>
      </c>
      <c r="AZ116" s="11">
        <v>3</v>
      </c>
      <c r="BA116" s="11">
        <v>9</v>
      </c>
      <c r="BB116" s="11">
        <v>10</v>
      </c>
      <c r="BC116" s="11">
        <v>4</v>
      </c>
      <c r="BD116" s="11">
        <v>3</v>
      </c>
      <c r="BE116" s="11">
        <v>3</v>
      </c>
      <c r="BF116" s="57">
        <v>6</v>
      </c>
      <c r="BG116" s="57">
        <v>9</v>
      </c>
      <c r="BH116" s="57">
        <v>1</v>
      </c>
      <c r="BI116" s="57">
        <v>7</v>
      </c>
      <c r="BJ116" s="57">
        <v>2</v>
      </c>
      <c r="BK116" s="57">
        <v>3</v>
      </c>
      <c r="BL116" s="57">
        <v>5</v>
      </c>
      <c r="BM116" s="57">
        <v>3</v>
      </c>
      <c r="BN116" s="57">
        <v>3</v>
      </c>
      <c r="BO116" s="57">
        <v>3</v>
      </c>
      <c r="BP116" s="57">
        <v>2</v>
      </c>
      <c r="BQ116" s="57">
        <v>3</v>
      </c>
      <c r="BR116" s="57">
        <v>1</v>
      </c>
      <c r="BS116" s="57">
        <v>0</v>
      </c>
      <c r="BT116" s="57">
        <v>0</v>
      </c>
      <c r="BU116" s="57">
        <v>1</v>
      </c>
      <c r="BV116" s="57">
        <v>0</v>
      </c>
      <c r="BW116" s="57">
        <v>0</v>
      </c>
      <c r="BX116" s="57">
        <v>3</v>
      </c>
      <c r="BY116" s="57">
        <v>0</v>
      </c>
      <c r="BZ116" s="57">
        <v>0</v>
      </c>
      <c r="CA116" s="57">
        <v>0</v>
      </c>
      <c r="CB116" s="57">
        <v>0</v>
      </c>
      <c r="CC116" s="57">
        <v>1</v>
      </c>
      <c r="CD116" s="57">
        <v>2</v>
      </c>
      <c r="CE116" s="57">
        <v>3</v>
      </c>
      <c r="CF116" s="57">
        <v>7</v>
      </c>
      <c r="CG116" s="57">
        <v>0</v>
      </c>
      <c r="CH116" s="57">
        <v>2</v>
      </c>
      <c r="CI116" s="57">
        <v>2</v>
      </c>
      <c r="CJ116" s="57">
        <v>5</v>
      </c>
      <c r="CK116" s="57">
        <v>4</v>
      </c>
      <c r="CL116" s="57">
        <v>2</v>
      </c>
      <c r="CM116" s="57">
        <v>2</v>
      </c>
      <c r="CN116" s="57">
        <v>1</v>
      </c>
      <c r="CO116" s="57">
        <v>0</v>
      </c>
      <c r="CP116" s="57">
        <v>0</v>
      </c>
      <c r="CQ116" s="57">
        <v>0</v>
      </c>
      <c r="CR116" s="57">
        <v>2</v>
      </c>
      <c r="CS116" s="57">
        <v>0</v>
      </c>
      <c r="CT116" s="57">
        <v>0</v>
      </c>
      <c r="CU116" s="57">
        <v>0</v>
      </c>
      <c r="CV116" s="57"/>
      <c r="CW116" s="57"/>
      <c r="CX116" s="57"/>
      <c r="CY116" s="57"/>
      <c r="CZ116" s="57"/>
      <c r="DA116" s="57"/>
      <c r="DB116" s="57"/>
      <c r="DC116" s="57"/>
      <c r="DD116" s="57"/>
      <c r="DE116" s="57"/>
      <c r="DF116" s="57"/>
      <c r="DG116" s="57"/>
      <c r="DH116" s="57"/>
      <c r="DI116" s="57"/>
      <c r="DJ116" s="57"/>
      <c r="DK116" s="57"/>
      <c r="DL116" s="57"/>
      <c r="DM116" s="57"/>
      <c r="DN116" s="57">
        <f>SUM(J116:DM116)</f>
        <v>237</v>
      </c>
      <c r="DO116" s="11">
        <f>H116-I116</f>
        <v>5</v>
      </c>
    </row>
    <row r="117" spans="1:147" ht="12" customHeight="1" x14ac:dyDescent="0.2">
      <c r="A117" s="207"/>
      <c r="B117" s="12" t="s">
        <v>6</v>
      </c>
      <c r="C117" s="12"/>
      <c r="D117" s="209"/>
      <c r="E117" s="209"/>
      <c r="F117" s="210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>
        <f t="shared" ref="AQ117:AY117" si="522">+AP117+AQ116-AQ120</f>
        <v>16</v>
      </c>
      <c r="AR117" s="11">
        <f t="shared" si="522"/>
        <v>34</v>
      </c>
      <c r="AS117" s="11">
        <f t="shared" si="522"/>
        <v>46</v>
      </c>
      <c r="AT117" s="11">
        <f t="shared" si="522"/>
        <v>57</v>
      </c>
      <c r="AU117" s="11">
        <f t="shared" si="522"/>
        <v>73</v>
      </c>
      <c r="AV117" s="11">
        <f t="shared" si="522"/>
        <v>85</v>
      </c>
      <c r="AW117" s="11">
        <f t="shared" si="522"/>
        <v>99</v>
      </c>
      <c r="AX117" s="11">
        <f t="shared" si="522"/>
        <v>108</v>
      </c>
      <c r="AY117" s="11">
        <f t="shared" si="522"/>
        <v>118</v>
      </c>
      <c r="AZ117" s="11">
        <f>+AY117+AZ116-AZ120</f>
        <v>121</v>
      </c>
      <c r="BA117" s="11">
        <f>+AZ117+BA116-BA120</f>
        <v>128</v>
      </c>
      <c r="BB117" s="11">
        <f>+BA117+BB116-BB120</f>
        <v>136</v>
      </c>
      <c r="BC117" s="11">
        <f>+BB117+BC116-BC120</f>
        <v>139</v>
      </c>
      <c r="BD117" s="11">
        <f t="shared" ref="BD117:BX117" si="523">+BC117+BD116-BD120</f>
        <v>140</v>
      </c>
      <c r="BE117" s="11">
        <f t="shared" si="523"/>
        <v>141</v>
      </c>
      <c r="BF117" s="11">
        <f t="shared" si="523"/>
        <v>145</v>
      </c>
      <c r="BG117" s="11">
        <f t="shared" si="523"/>
        <v>153</v>
      </c>
      <c r="BH117" s="11">
        <f>+BG117+BH116-BH120</f>
        <v>154</v>
      </c>
      <c r="BI117" s="11">
        <f t="shared" si="523"/>
        <v>159</v>
      </c>
      <c r="BJ117" s="11">
        <f t="shared" si="523"/>
        <v>160</v>
      </c>
      <c r="BK117" s="11">
        <f>+BJ117+BK116-BK120</f>
        <v>161</v>
      </c>
      <c r="BL117" s="11">
        <f t="shared" si="523"/>
        <v>163</v>
      </c>
      <c r="BM117" s="11">
        <f t="shared" si="523"/>
        <v>164</v>
      </c>
      <c r="BN117" s="11">
        <f t="shared" si="523"/>
        <v>162</v>
      </c>
      <c r="BO117" s="11">
        <f t="shared" si="523"/>
        <v>163</v>
      </c>
      <c r="BP117" s="11">
        <f t="shared" si="523"/>
        <v>164</v>
      </c>
      <c r="BQ117" s="11">
        <f t="shared" si="523"/>
        <v>166</v>
      </c>
      <c r="BR117" s="11">
        <f t="shared" si="523"/>
        <v>167</v>
      </c>
      <c r="BS117" s="11">
        <f t="shared" si="523"/>
        <v>166</v>
      </c>
      <c r="BT117" s="11">
        <f t="shared" si="523"/>
        <v>164</v>
      </c>
      <c r="BU117" s="11">
        <f t="shared" si="523"/>
        <v>161</v>
      </c>
      <c r="BV117" s="11">
        <f t="shared" si="523"/>
        <v>157</v>
      </c>
      <c r="BW117" s="11">
        <f t="shared" si="523"/>
        <v>154</v>
      </c>
      <c r="BX117" s="11">
        <f t="shared" si="523"/>
        <v>157</v>
      </c>
      <c r="BY117" s="11">
        <f t="shared" ref="BY117" si="524">+BX117+BY116-BY120</f>
        <v>157</v>
      </c>
      <c r="BZ117" s="11">
        <f t="shared" ref="BZ117" si="525">+BY117+BZ116-BZ120</f>
        <v>154</v>
      </c>
      <c r="CA117" s="11">
        <f t="shared" ref="CA117" si="526">+BZ117+CA116-CA120</f>
        <v>154</v>
      </c>
      <c r="CB117" s="11">
        <f t="shared" ref="CB117" si="527">+CA117+CB116-CB120</f>
        <v>153</v>
      </c>
      <c r="CC117" s="11">
        <f t="shared" ref="CC117" si="528">+CB117+CC116-CC120</f>
        <v>154</v>
      </c>
      <c r="CD117" s="11">
        <f t="shared" ref="CD117" si="529">+CC117+CD116-CD120</f>
        <v>156</v>
      </c>
      <c r="CE117" s="11">
        <f t="shared" ref="CE117:CM117" si="530">+CD117+CE116-CE120</f>
        <v>157</v>
      </c>
      <c r="CF117" s="11">
        <f t="shared" si="530"/>
        <v>161</v>
      </c>
      <c r="CG117" s="11">
        <f t="shared" si="530"/>
        <v>160</v>
      </c>
      <c r="CH117" s="11">
        <f t="shared" si="530"/>
        <v>161</v>
      </c>
      <c r="CI117" s="11">
        <f t="shared" si="530"/>
        <v>163</v>
      </c>
      <c r="CJ117" s="11">
        <f t="shared" si="530"/>
        <v>166</v>
      </c>
      <c r="CK117" s="11">
        <f t="shared" si="530"/>
        <v>170</v>
      </c>
      <c r="CL117" s="11">
        <f t="shared" si="530"/>
        <v>172</v>
      </c>
      <c r="CM117" s="11">
        <f t="shared" si="530"/>
        <v>173</v>
      </c>
      <c r="CN117" s="11">
        <f t="shared" ref="CN117" si="531">+CM117+CN116-CN120</f>
        <v>174</v>
      </c>
      <c r="CO117" s="11">
        <f t="shared" ref="CO117:CU117" si="532">+CN117+CO116-CO120</f>
        <v>173</v>
      </c>
      <c r="CP117" s="11">
        <f t="shared" si="532"/>
        <v>173</v>
      </c>
      <c r="CQ117" s="11">
        <f t="shared" si="532"/>
        <v>173</v>
      </c>
      <c r="CR117" s="11">
        <f t="shared" si="532"/>
        <v>175</v>
      </c>
      <c r="CS117" s="11">
        <f t="shared" si="532"/>
        <v>175</v>
      </c>
      <c r="CT117" s="11">
        <f t="shared" si="532"/>
        <v>175</v>
      </c>
      <c r="CU117" s="11">
        <f t="shared" si="532"/>
        <v>175</v>
      </c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>
        <f>+DN116-DN120</f>
        <v>175</v>
      </c>
      <c r="DO117" s="11"/>
    </row>
    <row r="118" spans="1:147" s="15" customFormat="1" ht="12" customHeight="1" x14ac:dyDescent="0.2">
      <c r="A118" s="207"/>
      <c r="B118" s="13" t="s">
        <v>3</v>
      </c>
      <c r="C118" s="13"/>
      <c r="D118" s="209"/>
      <c r="E118" s="209"/>
      <c r="F118" s="210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>
        <v>6</v>
      </c>
      <c r="AR118" s="14">
        <v>6</v>
      </c>
      <c r="AS118" s="14">
        <v>6</v>
      </c>
      <c r="AT118" s="14">
        <v>7</v>
      </c>
      <c r="AU118" s="14">
        <v>7</v>
      </c>
      <c r="AV118" s="14">
        <v>7</v>
      </c>
      <c r="AW118" s="14">
        <v>7</v>
      </c>
      <c r="AX118" s="14">
        <v>7</v>
      </c>
      <c r="AY118" s="14">
        <v>7</v>
      </c>
      <c r="AZ118" s="14">
        <v>7</v>
      </c>
      <c r="BA118" s="14">
        <v>7</v>
      </c>
      <c r="BB118" s="14">
        <v>7</v>
      </c>
      <c r="BC118" s="14">
        <v>7</v>
      </c>
      <c r="BD118" s="14">
        <v>7</v>
      </c>
      <c r="BE118" s="14">
        <v>7</v>
      </c>
      <c r="BF118" s="14">
        <v>7</v>
      </c>
      <c r="BG118" s="14">
        <v>6</v>
      </c>
      <c r="BH118" s="14">
        <v>6</v>
      </c>
      <c r="BI118" s="14">
        <v>6</v>
      </c>
      <c r="BJ118" s="14">
        <v>6</v>
      </c>
      <c r="BK118" s="14">
        <v>5</v>
      </c>
      <c r="BL118" s="14">
        <v>5</v>
      </c>
      <c r="BM118" s="14">
        <v>5</v>
      </c>
      <c r="BN118" s="14">
        <v>5</v>
      </c>
      <c r="BO118" s="14">
        <v>1</v>
      </c>
      <c r="BP118" s="14">
        <v>1</v>
      </c>
      <c r="BQ118" s="14">
        <v>1</v>
      </c>
      <c r="BR118" s="14">
        <v>1</v>
      </c>
      <c r="BS118" s="14">
        <v>1</v>
      </c>
      <c r="BT118" s="14">
        <v>1</v>
      </c>
      <c r="BU118" s="14">
        <v>1</v>
      </c>
      <c r="BV118" s="14">
        <v>0</v>
      </c>
      <c r="BW118" s="14">
        <v>0</v>
      </c>
      <c r="BX118" s="14">
        <v>1</v>
      </c>
      <c r="BY118" s="14">
        <v>1</v>
      </c>
      <c r="BZ118" s="14">
        <v>2</v>
      </c>
      <c r="CA118" s="14">
        <v>2</v>
      </c>
      <c r="CB118" s="14">
        <v>1</v>
      </c>
      <c r="CC118" s="14">
        <v>1</v>
      </c>
      <c r="CD118" s="14">
        <v>1</v>
      </c>
      <c r="CE118" s="14">
        <v>1</v>
      </c>
      <c r="CF118" s="14">
        <v>1</v>
      </c>
      <c r="CG118" s="14">
        <v>1</v>
      </c>
      <c r="CH118" s="14">
        <v>1</v>
      </c>
      <c r="CI118" s="14">
        <v>1</v>
      </c>
      <c r="CJ118" s="14">
        <v>1</v>
      </c>
      <c r="CK118" s="14">
        <v>1</v>
      </c>
      <c r="CL118" s="14">
        <v>1</v>
      </c>
      <c r="CM118" s="14">
        <v>1</v>
      </c>
      <c r="CN118" s="14">
        <v>1</v>
      </c>
      <c r="CO118" s="14">
        <v>1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</row>
    <row r="119" spans="1:147" ht="12" customHeight="1" x14ac:dyDescent="0.2">
      <c r="A119" s="207"/>
      <c r="B119" s="12" t="s">
        <v>7</v>
      </c>
      <c r="C119" s="12"/>
      <c r="D119" s="209"/>
      <c r="E119" s="209"/>
      <c r="F119" s="210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>
        <f t="shared" ref="AQ119:AR119" si="533">+AP119+AQ118</f>
        <v>6</v>
      </c>
      <c r="AR119" s="11">
        <f t="shared" si="533"/>
        <v>12</v>
      </c>
      <c r="AS119" s="11">
        <f t="shared" ref="AS119" si="534">+AR119+AS118</f>
        <v>18</v>
      </c>
      <c r="AT119" s="11">
        <f t="shared" ref="AT119" si="535">+AS119+AT118</f>
        <v>25</v>
      </c>
      <c r="AU119" s="11">
        <f t="shared" ref="AU119" si="536">+AT119+AU118</f>
        <v>32</v>
      </c>
      <c r="AV119" s="11">
        <f t="shared" ref="AV119" si="537">+AU119+AV118</f>
        <v>39</v>
      </c>
      <c r="AW119" s="11">
        <f t="shared" ref="AW119" si="538">+AV119+AW118</f>
        <v>46</v>
      </c>
      <c r="AX119" s="11">
        <f t="shared" ref="AX119" si="539">+AW119+AX118</f>
        <v>53</v>
      </c>
      <c r="AY119" s="11">
        <f t="shared" ref="AY119" si="540">+AX119+AY118</f>
        <v>60</v>
      </c>
      <c r="AZ119" s="11">
        <f t="shared" ref="AZ119:BQ119" si="541">+AY119+AZ118</f>
        <v>67</v>
      </c>
      <c r="BA119" s="11">
        <f t="shared" si="541"/>
        <v>74</v>
      </c>
      <c r="BB119" s="11">
        <f t="shared" si="541"/>
        <v>81</v>
      </c>
      <c r="BC119" s="11">
        <f t="shared" si="541"/>
        <v>88</v>
      </c>
      <c r="BD119" s="11">
        <f t="shared" si="541"/>
        <v>95</v>
      </c>
      <c r="BE119" s="11">
        <f t="shared" si="541"/>
        <v>102</v>
      </c>
      <c r="BF119" s="11">
        <f t="shared" si="541"/>
        <v>109</v>
      </c>
      <c r="BG119" s="11">
        <f t="shared" si="541"/>
        <v>115</v>
      </c>
      <c r="BH119" s="11">
        <f t="shared" si="541"/>
        <v>121</v>
      </c>
      <c r="BI119" s="11">
        <f t="shared" si="541"/>
        <v>127</v>
      </c>
      <c r="BJ119" s="11">
        <f t="shared" si="541"/>
        <v>133</v>
      </c>
      <c r="BK119" s="11">
        <f t="shared" si="541"/>
        <v>138</v>
      </c>
      <c r="BL119" s="11">
        <f t="shared" si="541"/>
        <v>143</v>
      </c>
      <c r="BM119" s="11">
        <f t="shared" si="541"/>
        <v>148</v>
      </c>
      <c r="BN119" s="11">
        <f t="shared" si="541"/>
        <v>153</v>
      </c>
      <c r="BO119" s="11">
        <f t="shared" si="541"/>
        <v>154</v>
      </c>
      <c r="BP119" s="11">
        <f t="shared" si="541"/>
        <v>155</v>
      </c>
      <c r="BQ119" s="11">
        <f t="shared" si="541"/>
        <v>156</v>
      </c>
      <c r="BR119" s="11">
        <f t="shared" ref="BR119" si="542">+BQ119+BR118</f>
        <v>157</v>
      </c>
      <c r="BS119" s="11">
        <f t="shared" ref="BS119" si="543">+BR119+BS118</f>
        <v>158</v>
      </c>
      <c r="BT119" s="11">
        <f t="shared" ref="BT119" si="544">+BS119+BT118</f>
        <v>159</v>
      </c>
      <c r="BU119" s="11">
        <f t="shared" ref="BU119" si="545">+BT119+BU118</f>
        <v>160</v>
      </c>
      <c r="BV119" s="11">
        <f t="shared" ref="BV119:BW119" si="546">+BU119+BV118</f>
        <v>160</v>
      </c>
      <c r="BW119" s="11">
        <f t="shared" si="546"/>
        <v>160</v>
      </c>
      <c r="BX119" s="11">
        <f t="shared" ref="BX119" si="547">+BW119+BX118</f>
        <v>161</v>
      </c>
      <c r="BY119" s="11">
        <f t="shared" ref="BY119" si="548">+BX119+BY118</f>
        <v>162</v>
      </c>
      <c r="BZ119" s="11">
        <f t="shared" ref="BZ119" si="549">+BY119+BZ118</f>
        <v>164</v>
      </c>
      <c r="CA119" s="11">
        <f t="shared" ref="CA119" si="550">+BZ119+CA118</f>
        <v>166</v>
      </c>
      <c r="CB119" s="11">
        <f t="shared" ref="CB119" si="551">+CA119+CB118</f>
        <v>167</v>
      </c>
      <c r="CC119" s="11">
        <f t="shared" ref="CC119" si="552">+CB119+CC118</f>
        <v>168</v>
      </c>
      <c r="CD119" s="11">
        <f t="shared" ref="CD119" si="553">+CC119+CD118</f>
        <v>169</v>
      </c>
      <c r="CE119" s="11">
        <f t="shared" ref="CE119:CF119" si="554">+CD119+CE118</f>
        <v>170</v>
      </c>
      <c r="CF119" s="11">
        <f t="shared" si="554"/>
        <v>171</v>
      </c>
      <c r="CG119" s="11">
        <f t="shared" ref="CG119" si="555">+CF119+CG118</f>
        <v>172</v>
      </c>
      <c r="CH119" s="11">
        <f t="shared" ref="CH119:CJ119" si="556">+CG119+CH118</f>
        <v>173</v>
      </c>
      <c r="CI119" s="11">
        <f t="shared" si="556"/>
        <v>174</v>
      </c>
      <c r="CJ119" s="11">
        <f t="shared" si="556"/>
        <v>175</v>
      </c>
      <c r="CK119" s="11">
        <f t="shared" ref="CK119:CM119" si="557">+CJ119+CK118</f>
        <v>176</v>
      </c>
      <c r="CL119" s="11">
        <f t="shared" si="557"/>
        <v>177</v>
      </c>
      <c r="CM119" s="11">
        <f t="shared" si="557"/>
        <v>178</v>
      </c>
      <c r="CN119" s="11">
        <f t="shared" ref="CN119" si="558">+CM119+CN118</f>
        <v>179</v>
      </c>
      <c r="CO119" s="11">
        <f t="shared" ref="CO119:CU119" si="559">+CN119+CO118</f>
        <v>180</v>
      </c>
      <c r="CP119" s="11">
        <f t="shared" si="559"/>
        <v>180</v>
      </c>
      <c r="CQ119" s="11">
        <f t="shared" si="559"/>
        <v>180</v>
      </c>
      <c r="CR119" s="11">
        <f t="shared" si="559"/>
        <v>180</v>
      </c>
      <c r="CS119" s="11">
        <f t="shared" si="559"/>
        <v>180</v>
      </c>
      <c r="CT119" s="11">
        <f t="shared" si="559"/>
        <v>180</v>
      </c>
      <c r="CU119" s="11">
        <f t="shared" si="559"/>
        <v>180</v>
      </c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</row>
    <row r="120" spans="1:147" ht="12" customHeight="1" x14ac:dyDescent="0.2">
      <c r="A120" s="207"/>
      <c r="B120" s="12" t="s">
        <v>4</v>
      </c>
      <c r="C120" s="12"/>
      <c r="D120" s="26"/>
      <c r="E120" s="26"/>
      <c r="F120" s="27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1</v>
      </c>
      <c r="AW120" s="11">
        <v>1</v>
      </c>
      <c r="AX120" s="11">
        <v>0</v>
      </c>
      <c r="AY120" s="11">
        <v>0</v>
      </c>
      <c r="AZ120" s="11">
        <v>0</v>
      </c>
      <c r="BA120" s="11">
        <v>2</v>
      </c>
      <c r="BB120" s="11">
        <v>2</v>
      </c>
      <c r="BC120" s="11">
        <v>1</v>
      </c>
      <c r="BD120" s="11">
        <v>2</v>
      </c>
      <c r="BE120" s="11">
        <v>2</v>
      </c>
      <c r="BF120" s="57">
        <v>2</v>
      </c>
      <c r="BG120" s="57">
        <v>1</v>
      </c>
      <c r="BH120" s="57">
        <v>0</v>
      </c>
      <c r="BI120" s="57">
        <v>2</v>
      </c>
      <c r="BJ120" s="57">
        <v>1</v>
      </c>
      <c r="BK120" s="57">
        <v>2</v>
      </c>
      <c r="BL120" s="57">
        <v>3</v>
      </c>
      <c r="BM120" s="57">
        <v>2</v>
      </c>
      <c r="BN120" s="57">
        <v>5</v>
      </c>
      <c r="BO120" s="57">
        <v>2</v>
      </c>
      <c r="BP120" s="57">
        <v>1</v>
      </c>
      <c r="BQ120" s="57">
        <v>1</v>
      </c>
      <c r="BR120" s="57">
        <v>0</v>
      </c>
      <c r="BS120" s="57">
        <v>1</v>
      </c>
      <c r="BT120" s="57">
        <v>2</v>
      </c>
      <c r="BU120" s="57">
        <v>4</v>
      </c>
      <c r="BV120" s="57">
        <v>4</v>
      </c>
      <c r="BW120" s="57">
        <v>3</v>
      </c>
      <c r="BX120" s="57">
        <v>0</v>
      </c>
      <c r="BY120" s="57">
        <v>0</v>
      </c>
      <c r="BZ120" s="57">
        <v>3</v>
      </c>
      <c r="CA120" s="57">
        <v>0</v>
      </c>
      <c r="CB120" s="57">
        <v>1</v>
      </c>
      <c r="CC120" s="57">
        <v>0</v>
      </c>
      <c r="CD120" s="57">
        <v>0</v>
      </c>
      <c r="CE120" s="57">
        <v>2</v>
      </c>
      <c r="CF120" s="57">
        <v>3</v>
      </c>
      <c r="CG120" s="57">
        <v>1</v>
      </c>
      <c r="CH120" s="57">
        <v>1</v>
      </c>
      <c r="CI120" s="57">
        <v>0</v>
      </c>
      <c r="CJ120" s="57">
        <v>2</v>
      </c>
      <c r="CK120" s="57">
        <v>0</v>
      </c>
      <c r="CL120" s="57">
        <v>0</v>
      </c>
      <c r="CM120" s="57">
        <v>1</v>
      </c>
      <c r="CN120" s="57">
        <v>0</v>
      </c>
      <c r="CO120" s="57">
        <v>1</v>
      </c>
      <c r="CP120" s="57">
        <v>0</v>
      </c>
      <c r="CQ120" s="57">
        <v>0</v>
      </c>
      <c r="CR120" s="57">
        <v>0</v>
      </c>
      <c r="CS120" s="57">
        <v>0</v>
      </c>
      <c r="CT120" s="57">
        <v>0</v>
      </c>
      <c r="CU120" s="57">
        <v>0</v>
      </c>
      <c r="CV120" s="57"/>
      <c r="CW120" s="57"/>
      <c r="CX120" s="57"/>
      <c r="CY120" s="57"/>
      <c r="CZ120" s="57"/>
      <c r="DA120" s="57"/>
      <c r="DB120" s="57"/>
      <c r="DC120" s="57"/>
      <c r="DD120" s="57"/>
      <c r="DE120" s="57"/>
      <c r="DF120" s="57"/>
      <c r="DG120" s="57"/>
      <c r="DH120" s="57"/>
      <c r="DI120" s="57"/>
      <c r="DJ120" s="57"/>
      <c r="DK120" s="57"/>
      <c r="DL120" s="57"/>
      <c r="DM120" s="57"/>
      <c r="DN120" s="57">
        <f>SUM(J120:DM120)</f>
        <v>62</v>
      </c>
      <c r="DO120" s="35"/>
      <c r="EQ120" s="4"/>
    </row>
    <row r="121" spans="1:147" ht="12" customHeight="1" thickBot="1" x14ac:dyDescent="0.25">
      <c r="A121" s="208"/>
      <c r="B121" s="23" t="s">
        <v>8</v>
      </c>
      <c r="C121" s="23"/>
      <c r="D121" s="28"/>
      <c r="E121" s="28"/>
      <c r="F121" s="29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5"/>
      <c r="AI121" s="24"/>
      <c r="AJ121" s="24"/>
      <c r="AK121" s="24"/>
      <c r="AL121" s="24"/>
      <c r="AM121" s="24"/>
      <c r="AN121" s="24"/>
      <c r="AO121" s="24"/>
      <c r="AP121" s="24"/>
      <c r="AQ121" s="24">
        <f t="shared" ref="AQ121:AR121" si="560">+AP121+AQ120</f>
        <v>0</v>
      </c>
      <c r="AR121" s="24">
        <f t="shared" si="560"/>
        <v>0</v>
      </c>
      <c r="AS121" s="24">
        <f t="shared" ref="AS121" si="561">+AR121+AS120</f>
        <v>0</v>
      </c>
      <c r="AT121" s="24">
        <f t="shared" ref="AT121" si="562">+AS121+AT120</f>
        <v>0</v>
      </c>
      <c r="AU121" s="24">
        <f t="shared" ref="AU121:BX121" si="563">+AT121+AU120</f>
        <v>0</v>
      </c>
      <c r="AV121" s="24">
        <f t="shared" si="563"/>
        <v>1</v>
      </c>
      <c r="AW121" s="24">
        <f t="shared" si="563"/>
        <v>2</v>
      </c>
      <c r="AX121" s="24">
        <f t="shared" si="563"/>
        <v>2</v>
      </c>
      <c r="AY121" s="24">
        <f t="shared" si="563"/>
        <v>2</v>
      </c>
      <c r="AZ121" s="24">
        <f t="shared" si="563"/>
        <v>2</v>
      </c>
      <c r="BA121" s="24">
        <f t="shared" si="563"/>
        <v>4</v>
      </c>
      <c r="BB121" s="24">
        <f t="shared" si="563"/>
        <v>6</v>
      </c>
      <c r="BC121" s="24">
        <f t="shared" si="563"/>
        <v>7</v>
      </c>
      <c r="BD121" s="24">
        <f t="shared" si="563"/>
        <v>9</v>
      </c>
      <c r="BE121" s="24">
        <f t="shared" si="563"/>
        <v>11</v>
      </c>
      <c r="BF121" s="24">
        <f t="shared" si="563"/>
        <v>13</v>
      </c>
      <c r="BG121" s="24">
        <f t="shared" si="563"/>
        <v>14</v>
      </c>
      <c r="BH121" s="24">
        <f t="shared" si="563"/>
        <v>14</v>
      </c>
      <c r="BI121" s="24">
        <f t="shared" si="563"/>
        <v>16</v>
      </c>
      <c r="BJ121" s="24">
        <f t="shared" si="563"/>
        <v>17</v>
      </c>
      <c r="BK121" s="24">
        <f t="shared" si="563"/>
        <v>19</v>
      </c>
      <c r="BL121" s="24">
        <f t="shared" si="563"/>
        <v>22</v>
      </c>
      <c r="BM121" s="24">
        <f t="shared" si="563"/>
        <v>24</v>
      </c>
      <c r="BN121" s="24">
        <f t="shared" si="563"/>
        <v>29</v>
      </c>
      <c r="BO121" s="24">
        <f t="shared" si="563"/>
        <v>31</v>
      </c>
      <c r="BP121" s="24">
        <f t="shared" si="563"/>
        <v>32</v>
      </c>
      <c r="BQ121" s="24">
        <f t="shared" si="563"/>
        <v>33</v>
      </c>
      <c r="BR121" s="24">
        <f t="shared" si="563"/>
        <v>33</v>
      </c>
      <c r="BS121" s="24">
        <f t="shared" si="563"/>
        <v>34</v>
      </c>
      <c r="BT121" s="24">
        <f t="shared" si="563"/>
        <v>36</v>
      </c>
      <c r="BU121" s="24">
        <f t="shared" si="563"/>
        <v>40</v>
      </c>
      <c r="BV121" s="24">
        <f t="shared" si="563"/>
        <v>44</v>
      </c>
      <c r="BW121" s="24">
        <f t="shared" si="563"/>
        <v>47</v>
      </c>
      <c r="BX121" s="24">
        <f t="shared" si="563"/>
        <v>47</v>
      </c>
      <c r="BY121" s="24">
        <f t="shared" ref="BY121" si="564">+BX121+BY120</f>
        <v>47</v>
      </c>
      <c r="BZ121" s="24">
        <f t="shared" ref="BZ121" si="565">+BY121+BZ120</f>
        <v>50</v>
      </c>
      <c r="CA121" s="24">
        <f t="shared" ref="CA121" si="566">+BZ121+CA120</f>
        <v>50</v>
      </c>
      <c r="CB121" s="24">
        <f t="shared" ref="CB121" si="567">+CA121+CB120</f>
        <v>51</v>
      </c>
      <c r="CC121" s="24">
        <f t="shared" ref="CC121" si="568">+CB121+CC120</f>
        <v>51</v>
      </c>
      <c r="CD121" s="24">
        <f t="shared" ref="CD121" si="569">+CC121+CD120</f>
        <v>51</v>
      </c>
      <c r="CE121" s="24">
        <f t="shared" ref="CE121:CM121" si="570">+CD121+CE120</f>
        <v>53</v>
      </c>
      <c r="CF121" s="24">
        <f t="shared" si="570"/>
        <v>56</v>
      </c>
      <c r="CG121" s="24">
        <f t="shared" si="570"/>
        <v>57</v>
      </c>
      <c r="CH121" s="24">
        <f t="shared" si="570"/>
        <v>58</v>
      </c>
      <c r="CI121" s="24">
        <f t="shared" si="570"/>
        <v>58</v>
      </c>
      <c r="CJ121" s="24">
        <f t="shared" si="570"/>
        <v>60</v>
      </c>
      <c r="CK121" s="24">
        <f t="shared" si="570"/>
        <v>60</v>
      </c>
      <c r="CL121" s="24">
        <f t="shared" si="570"/>
        <v>60</v>
      </c>
      <c r="CM121" s="24">
        <f t="shared" si="570"/>
        <v>61</v>
      </c>
      <c r="CN121" s="24">
        <f t="shared" ref="CN121" si="571">+CM121+CN120</f>
        <v>61</v>
      </c>
      <c r="CO121" s="24">
        <f t="shared" ref="CO121:CU121" si="572">+CN121+CO120</f>
        <v>62</v>
      </c>
      <c r="CP121" s="24">
        <f t="shared" si="572"/>
        <v>62</v>
      </c>
      <c r="CQ121" s="24">
        <f t="shared" si="572"/>
        <v>62</v>
      </c>
      <c r="CR121" s="24">
        <f t="shared" si="572"/>
        <v>62</v>
      </c>
      <c r="CS121" s="24">
        <f t="shared" si="572"/>
        <v>62</v>
      </c>
      <c r="CT121" s="24">
        <f t="shared" si="572"/>
        <v>62</v>
      </c>
      <c r="CU121" s="24">
        <f t="shared" si="572"/>
        <v>62</v>
      </c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38"/>
      <c r="EQ121" s="4"/>
    </row>
    <row r="122" spans="1:147" ht="12" customHeight="1" thickTop="1" x14ac:dyDescent="0.2">
      <c r="A122" s="207">
        <v>20</v>
      </c>
      <c r="B122" s="34" t="s">
        <v>24</v>
      </c>
      <c r="C122" s="12" t="s">
        <v>91</v>
      </c>
      <c r="D122" s="209" t="s">
        <v>118</v>
      </c>
      <c r="E122" s="209">
        <v>281</v>
      </c>
      <c r="F122" s="210">
        <v>44464</v>
      </c>
      <c r="G122" s="11">
        <v>86</v>
      </c>
      <c r="H122" s="11">
        <v>86</v>
      </c>
      <c r="I122" s="11">
        <f>+DN123</f>
        <v>82</v>
      </c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>
        <v>7</v>
      </c>
      <c r="BC122" s="11">
        <v>14</v>
      </c>
      <c r="BD122" s="11">
        <v>3</v>
      </c>
      <c r="BE122" s="11">
        <v>4</v>
      </c>
      <c r="BF122" s="57">
        <v>3</v>
      </c>
      <c r="BG122" s="57">
        <v>5</v>
      </c>
      <c r="BH122" s="57">
        <v>6</v>
      </c>
      <c r="BI122" s="57">
        <v>4</v>
      </c>
      <c r="BJ122" s="57">
        <v>4</v>
      </c>
      <c r="BK122" s="57">
        <v>0</v>
      </c>
      <c r="BL122" s="57">
        <v>1</v>
      </c>
      <c r="BM122" s="57">
        <v>2</v>
      </c>
      <c r="BN122" s="57">
        <v>4</v>
      </c>
      <c r="BO122" s="57">
        <v>2</v>
      </c>
      <c r="BP122" s="57">
        <v>4</v>
      </c>
      <c r="BQ122" s="57">
        <v>2</v>
      </c>
      <c r="BR122" s="57">
        <v>4</v>
      </c>
      <c r="BS122" s="57">
        <v>1</v>
      </c>
      <c r="BT122" s="57">
        <v>3</v>
      </c>
      <c r="BU122" s="57">
        <v>1</v>
      </c>
      <c r="BV122" s="57">
        <v>1</v>
      </c>
      <c r="BW122" s="57">
        <v>1</v>
      </c>
      <c r="BX122" s="57">
        <v>2</v>
      </c>
      <c r="BY122" s="57">
        <v>0</v>
      </c>
      <c r="BZ122" s="57">
        <v>6</v>
      </c>
      <c r="CA122" s="57">
        <v>1</v>
      </c>
      <c r="CB122" s="57">
        <v>0</v>
      </c>
      <c r="CC122" s="57">
        <v>0</v>
      </c>
      <c r="CD122" s="57">
        <v>0</v>
      </c>
      <c r="CE122" s="57">
        <v>1</v>
      </c>
      <c r="CF122" s="57">
        <v>0</v>
      </c>
      <c r="CG122" s="57">
        <v>0</v>
      </c>
      <c r="CH122" s="57">
        <v>0</v>
      </c>
      <c r="CI122" s="57">
        <v>1</v>
      </c>
      <c r="CJ122" s="57">
        <v>0</v>
      </c>
      <c r="CK122" s="57">
        <v>0</v>
      </c>
      <c r="CL122" s="57">
        <v>0</v>
      </c>
      <c r="CM122" s="57">
        <v>0</v>
      </c>
      <c r="CN122" s="57">
        <v>0</v>
      </c>
      <c r="CO122" s="57">
        <v>1</v>
      </c>
      <c r="CP122" s="57">
        <v>0</v>
      </c>
      <c r="CQ122" s="57">
        <v>1</v>
      </c>
      <c r="CR122" s="57">
        <v>0</v>
      </c>
      <c r="CS122" s="57">
        <v>1</v>
      </c>
      <c r="CT122" s="57">
        <v>0</v>
      </c>
      <c r="CU122" s="57">
        <v>1</v>
      </c>
      <c r="CV122" s="57"/>
      <c r="CW122" s="57"/>
      <c r="CX122" s="57"/>
      <c r="CY122" s="57"/>
      <c r="CZ122" s="57"/>
      <c r="DA122" s="57"/>
      <c r="DB122" s="57"/>
      <c r="DC122" s="57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>
        <f>SUM(J122:DM122)</f>
        <v>91</v>
      </c>
      <c r="DO122" s="11">
        <f>H122-I122</f>
        <v>4</v>
      </c>
      <c r="EQ122" s="4"/>
    </row>
    <row r="123" spans="1:147" ht="12" customHeight="1" x14ac:dyDescent="0.2">
      <c r="A123" s="207"/>
      <c r="B123" s="12" t="s">
        <v>6</v>
      </c>
      <c r="C123" s="12"/>
      <c r="D123" s="209"/>
      <c r="E123" s="209"/>
      <c r="F123" s="210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>
        <f>+BA123+BB122-BB126</f>
        <v>7</v>
      </c>
      <c r="BC123" s="11">
        <f>+BB123+BC122-BC126</f>
        <v>21</v>
      </c>
      <c r="BD123" s="11">
        <f t="shared" ref="BD123:BX123" si="573">+BC123+BD122-BD126</f>
        <v>24</v>
      </c>
      <c r="BE123" s="11">
        <f t="shared" si="573"/>
        <v>28</v>
      </c>
      <c r="BF123" s="11">
        <f t="shared" si="573"/>
        <v>30</v>
      </c>
      <c r="BG123" s="11">
        <f t="shared" si="573"/>
        <v>35</v>
      </c>
      <c r="BH123" s="11">
        <f t="shared" si="573"/>
        <v>41</v>
      </c>
      <c r="BI123" s="11">
        <f t="shared" si="573"/>
        <v>44</v>
      </c>
      <c r="BJ123" s="11">
        <f t="shared" si="573"/>
        <v>48</v>
      </c>
      <c r="BK123" s="11">
        <f t="shared" si="573"/>
        <v>48</v>
      </c>
      <c r="BL123" s="11">
        <f t="shared" si="573"/>
        <v>49</v>
      </c>
      <c r="BM123" s="11">
        <f t="shared" si="573"/>
        <v>50</v>
      </c>
      <c r="BN123" s="11">
        <f t="shared" si="573"/>
        <v>52</v>
      </c>
      <c r="BO123" s="11">
        <f t="shared" si="573"/>
        <v>53</v>
      </c>
      <c r="BP123" s="11">
        <f t="shared" si="573"/>
        <v>56</v>
      </c>
      <c r="BQ123" s="11">
        <f t="shared" si="573"/>
        <v>58</v>
      </c>
      <c r="BR123" s="11">
        <f t="shared" si="573"/>
        <v>62</v>
      </c>
      <c r="BS123" s="11">
        <f t="shared" si="573"/>
        <v>63</v>
      </c>
      <c r="BT123" s="11">
        <f t="shared" si="573"/>
        <v>66</v>
      </c>
      <c r="BU123" s="11">
        <f t="shared" si="573"/>
        <v>67</v>
      </c>
      <c r="BV123" s="11">
        <f t="shared" si="573"/>
        <v>68</v>
      </c>
      <c r="BW123" s="11">
        <f t="shared" si="573"/>
        <v>69</v>
      </c>
      <c r="BX123" s="11">
        <f t="shared" si="573"/>
        <v>71</v>
      </c>
      <c r="BY123" s="11">
        <f t="shared" ref="BY123" si="574">+BX123+BY122-BY126</f>
        <v>71</v>
      </c>
      <c r="BZ123" s="11">
        <f t="shared" ref="BZ123" si="575">+BY123+BZ122-BZ126</f>
        <v>77</v>
      </c>
      <c r="CA123" s="11">
        <f t="shared" ref="CA123" si="576">+BZ123+CA122-CA126</f>
        <v>78</v>
      </c>
      <c r="CB123" s="11">
        <f t="shared" ref="CB123" si="577">+CA123+CB122-CB126</f>
        <v>78</v>
      </c>
      <c r="CC123" s="11">
        <f t="shared" ref="CC123" si="578">+CB123+CC122-CC126</f>
        <v>78</v>
      </c>
      <c r="CD123" s="11">
        <f t="shared" ref="CD123" si="579">+CC123+CD122-CD126</f>
        <v>78</v>
      </c>
      <c r="CE123" s="11">
        <f t="shared" ref="CE123" si="580">+CD123+CE122-CE126</f>
        <v>79</v>
      </c>
      <c r="CF123" s="11">
        <f t="shared" ref="CF123" si="581">+CE123+CF122-CF126</f>
        <v>79</v>
      </c>
      <c r="CG123" s="11">
        <f t="shared" ref="CG123" si="582">+CF123+CG122-CG126</f>
        <v>79</v>
      </c>
      <c r="CH123" s="11">
        <f t="shared" ref="CH123" si="583">+CG123+CH122-CH126</f>
        <v>79</v>
      </c>
      <c r="CI123" s="11">
        <f t="shared" ref="CI123" si="584">+CH123+CI122-CI126</f>
        <v>80</v>
      </c>
      <c r="CJ123" s="11">
        <f t="shared" ref="CJ123:CU123" si="585">+CI123+CJ122-CJ126</f>
        <v>80</v>
      </c>
      <c r="CK123" s="11">
        <f t="shared" si="585"/>
        <v>79</v>
      </c>
      <c r="CL123" s="11">
        <f t="shared" si="585"/>
        <v>79</v>
      </c>
      <c r="CM123" s="11">
        <f t="shared" si="585"/>
        <v>79</v>
      </c>
      <c r="CN123" s="11">
        <f t="shared" si="585"/>
        <v>79</v>
      </c>
      <c r="CO123" s="11">
        <f t="shared" si="585"/>
        <v>79</v>
      </c>
      <c r="CP123" s="11">
        <f t="shared" si="585"/>
        <v>79</v>
      </c>
      <c r="CQ123" s="11">
        <f t="shared" si="585"/>
        <v>80</v>
      </c>
      <c r="CR123" s="11">
        <f t="shared" si="585"/>
        <v>80</v>
      </c>
      <c r="CS123" s="11">
        <f t="shared" si="585"/>
        <v>81</v>
      </c>
      <c r="CT123" s="11">
        <f t="shared" si="585"/>
        <v>81</v>
      </c>
      <c r="CU123" s="11">
        <f t="shared" si="585"/>
        <v>82</v>
      </c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>
        <f>+DN122-DN126</f>
        <v>82</v>
      </c>
      <c r="DO123" s="11"/>
      <c r="EQ123" s="4"/>
    </row>
    <row r="124" spans="1:147" ht="12" customHeight="1" x14ac:dyDescent="0.2">
      <c r="A124" s="207"/>
      <c r="B124" s="13" t="s">
        <v>3</v>
      </c>
      <c r="C124" s="13"/>
      <c r="D124" s="209"/>
      <c r="E124" s="209"/>
      <c r="F124" s="210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>
        <v>6</v>
      </c>
      <c r="BC124" s="14">
        <v>6</v>
      </c>
      <c r="BD124" s="14">
        <v>6</v>
      </c>
      <c r="BE124" s="14">
        <v>6</v>
      </c>
      <c r="BF124" s="14">
        <v>6</v>
      </c>
      <c r="BG124" s="14">
        <v>6</v>
      </c>
      <c r="BH124" s="14">
        <v>4</v>
      </c>
      <c r="BI124" s="14">
        <v>4</v>
      </c>
      <c r="BJ124" s="14">
        <v>4</v>
      </c>
      <c r="BK124" s="14">
        <v>0</v>
      </c>
      <c r="BL124" s="14">
        <v>1</v>
      </c>
      <c r="BM124" s="14">
        <v>1</v>
      </c>
      <c r="BN124" s="14">
        <v>2</v>
      </c>
      <c r="BO124" s="14">
        <v>2</v>
      </c>
      <c r="BP124" s="14">
        <v>2</v>
      </c>
      <c r="BQ124" s="14">
        <v>2</v>
      </c>
      <c r="BR124" s="14">
        <v>2</v>
      </c>
      <c r="BS124" s="14">
        <v>2</v>
      </c>
      <c r="BT124" s="14">
        <v>3</v>
      </c>
      <c r="BU124" s="14">
        <v>2</v>
      </c>
      <c r="BV124" s="14">
        <v>1</v>
      </c>
      <c r="BW124" s="14">
        <v>1</v>
      </c>
      <c r="BX124" s="14">
        <v>1</v>
      </c>
      <c r="BY124" s="14">
        <v>1</v>
      </c>
      <c r="BZ124" s="14">
        <v>2</v>
      </c>
      <c r="CA124" s="14">
        <v>2</v>
      </c>
      <c r="CB124" s="14">
        <v>1</v>
      </c>
      <c r="CC124" s="14">
        <v>1</v>
      </c>
      <c r="CD124" s="14">
        <v>1</v>
      </c>
      <c r="CE124" s="14">
        <v>1</v>
      </c>
      <c r="CF124" s="14">
        <v>2</v>
      </c>
      <c r="CG124" s="14">
        <v>2</v>
      </c>
      <c r="CH124" s="14">
        <v>1</v>
      </c>
      <c r="CI124" s="14">
        <v>1</v>
      </c>
      <c r="CJ124" s="14">
        <v>1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EQ124" s="4"/>
    </row>
    <row r="125" spans="1:147" ht="12" customHeight="1" x14ac:dyDescent="0.2">
      <c r="A125" s="207"/>
      <c r="B125" s="12" t="s">
        <v>7</v>
      </c>
      <c r="C125" s="12"/>
      <c r="D125" s="209"/>
      <c r="E125" s="209"/>
      <c r="F125" s="210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>
        <f t="shared" ref="BB125:BQ125" si="586">+BA125+BB124</f>
        <v>6</v>
      </c>
      <c r="BC125" s="11">
        <f t="shared" si="586"/>
        <v>12</v>
      </c>
      <c r="BD125" s="11">
        <f t="shared" si="586"/>
        <v>18</v>
      </c>
      <c r="BE125" s="11">
        <f t="shared" si="586"/>
        <v>24</v>
      </c>
      <c r="BF125" s="11">
        <f t="shared" si="586"/>
        <v>30</v>
      </c>
      <c r="BG125" s="11">
        <f t="shared" si="586"/>
        <v>36</v>
      </c>
      <c r="BH125" s="11">
        <f t="shared" si="586"/>
        <v>40</v>
      </c>
      <c r="BI125" s="11">
        <f t="shared" si="586"/>
        <v>44</v>
      </c>
      <c r="BJ125" s="11">
        <f t="shared" si="586"/>
        <v>48</v>
      </c>
      <c r="BK125" s="11">
        <f t="shared" si="586"/>
        <v>48</v>
      </c>
      <c r="BL125" s="11">
        <f t="shared" si="586"/>
        <v>49</v>
      </c>
      <c r="BM125" s="11">
        <f t="shared" si="586"/>
        <v>50</v>
      </c>
      <c r="BN125" s="11">
        <f t="shared" si="586"/>
        <v>52</v>
      </c>
      <c r="BO125" s="11">
        <f t="shared" si="586"/>
        <v>54</v>
      </c>
      <c r="BP125" s="11">
        <f t="shared" si="586"/>
        <v>56</v>
      </c>
      <c r="BQ125" s="11">
        <f t="shared" si="586"/>
        <v>58</v>
      </c>
      <c r="BR125" s="11">
        <f t="shared" ref="BR125" si="587">+BQ125+BR124</f>
        <v>60</v>
      </c>
      <c r="BS125" s="11">
        <f t="shared" ref="BS125" si="588">+BR125+BS124</f>
        <v>62</v>
      </c>
      <c r="BT125" s="11">
        <f t="shared" ref="BT125" si="589">+BS125+BT124</f>
        <v>65</v>
      </c>
      <c r="BU125" s="11">
        <f t="shared" ref="BU125" si="590">+BT125+BU124</f>
        <v>67</v>
      </c>
      <c r="BV125" s="11">
        <f t="shared" ref="BV125" si="591">+BU125+BV124</f>
        <v>68</v>
      </c>
      <c r="BW125" s="11">
        <f t="shared" ref="BW125" si="592">+BV125+BW124</f>
        <v>69</v>
      </c>
      <c r="BX125" s="11">
        <f t="shared" ref="BX125" si="593">+BW125+BX124</f>
        <v>70</v>
      </c>
      <c r="BY125" s="11">
        <f t="shared" ref="BY125" si="594">+BX125+BY124</f>
        <v>71</v>
      </c>
      <c r="BZ125" s="11">
        <f t="shared" ref="BZ125" si="595">+BY125+BZ124</f>
        <v>73</v>
      </c>
      <c r="CA125" s="11">
        <f t="shared" ref="CA125" si="596">+BZ125+CA124</f>
        <v>75</v>
      </c>
      <c r="CB125" s="11">
        <f t="shared" ref="CB125" si="597">+CA125+CB124</f>
        <v>76</v>
      </c>
      <c r="CC125" s="11">
        <f t="shared" ref="CC125" si="598">+CB125+CC124</f>
        <v>77</v>
      </c>
      <c r="CD125" s="11">
        <f t="shared" ref="CD125" si="599">+CC125+CD124</f>
        <v>78</v>
      </c>
      <c r="CE125" s="11">
        <f t="shared" ref="CE125" si="600">+CD125+CE124</f>
        <v>79</v>
      </c>
      <c r="CF125" s="11">
        <f t="shared" ref="CF125" si="601">+CE125+CF124</f>
        <v>81</v>
      </c>
      <c r="CG125" s="11">
        <f t="shared" ref="CG125" si="602">+CF125+CG124</f>
        <v>83</v>
      </c>
      <c r="CH125" s="11">
        <f t="shared" ref="CH125" si="603">+CG125+CH124</f>
        <v>84</v>
      </c>
      <c r="CI125" s="11">
        <f t="shared" ref="CI125" si="604">+CH125+CI124</f>
        <v>85</v>
      </c>
      <c r="CJ125" s="11">
        <f t="shared" ref="CJ125:CU125" si="605">+CI125+CJ124</f>
        <v>86</v>
      </c>
      <c r="CK125" s="11">
        <f t="shared" si="605"/>
        <v>86</v>
      </c>
      <c r="CL125" s="11">
        <f t="shared" si="605"/>
        <v>86</v>
      </c>
      <c r="CM125" s="11">
        <f t="shared" si="605"/>
        <v>86</v>
      </c>
      <c r="CN125" s="11">
        <f t="shared" si="605"/>
        <v>86</v>
      </c>
      <c r="CO125" s="11">
        <f t="shared" si="605"/>
        <v>86</v>
      </c>
      <c r="CP125" s="11">
        <f t="shared" si="605"/>
        <v>86</v>
      </c>
      <c r="CQ125" s="11">
        <f t="shared" si="605"/>
        <v>86</v>
      </c>
      <c r="CR125" s="11">
        <f t="shared" si="605"/>
        <v>86</v>
      </c>
      <c r="CS125" s="11">
        <f t="shared" si="605"/>
        <v>86</v>
      </c>
      <c r="CT125" s="11">
        <f t="shared" si="605"/>
        <v>86</v>
      </c>
      <c r="CU125" s="11">
        <f t="shared" si="605"/>
        <v>86</v>
      </c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EQ125" s="4"/>
    </row>
    <row r="126" spans="1:147" ht="12" customHeight="1" x14ac:dyDescent="0.2">
      <c r="A126" s="207"/>
      <c r="B126" s="12" t="s">
        <v>4</v>
      </c>
      <c r="C126" s="12"/>
      <c r="D126" s="26"/>
      <c r="E126" s="26"/>
      <c r="F126" s="27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>
        <v>0</v>
      </c>
      <c r="BC126" s="11">
        <v>0</v>
      </c>
      <c r="BD126" s="11">
        <v>0</v>
      </c>
      <c r="BE126" s="11">
        <v>0</v>
      </c>
      <c r="BF126" s="57">
        <v>1</v>
      </c>
      <c r="BG126" s="57">
        <v>0</v>
      </c>
      <c r="BH126" s="57">
        <v>0</v>
      </c>
      <c r="BI126" s="57">
        <v>1</v>
      </c>
      <c r="BJ126" s="57">
        <v>0</v>
      </c>
      <c r="BK126" s="57">
        <v>0</v>
      </c>
      <c r="BL126" s="57">
        <v>0</v>
      </c>
      <c r="BM126" s="57">
        <v>1</v>
      </c>
      <c r="BN126" s="57">
        <v>2</v>
      </c>
      <c r="BO126" s="57">
        <v>1</v>
      </c>
      <c r="BP126" s="57">
        <v>1</v>
      </c>
      <c r="BQ126" s="57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7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7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1</v>
      </c>
      <c r="CL126" s="57">
        <v>0</v>
      </c>
      <c r="CM126" s="57">
        <v>0</v>
      </c>
      <c r="CN126" s="57">
        <v>0</v>
      </c>
      <c r="CO126" s="57">
        <v>1</v>
      </c>
      <c r="CP126" s="57">
        <v>0</v>
      </c>
      <c r="CQ126" s="57">
        <v>0</v>
      </c>
      <c r="CR126" s="57">
        <v>0</v>
      </c>
      <c r="CS126" s="57">
        <v>0</v>
      </c>
      <c r="CT126" s="57">
        <v>0</v>
      </c>
      <c r="CU126" s="57">
        <v>0</v>
      </c>
      <c r="CV126" s="57"/>
      <c r="CW126" s="57"/>
      <c r="CX126" s="57"/>
      <c r="CY126" s="57"/>
      <c r="CZ126" s="57"/>
      <c r="DA126" s="57"/>
      <c r="DB126" s="57"/>
      <c r="DC126" s="57"/>
      <c r="DD126" s="57"/>
      <c r="DE126" s="57"/>
      <c r="DF126" s="57"/>
      <c r="DG126" s="57"/>
      <c r="DH126" s="57"/>
      <c r="DI126" s="57"/>
      <c r="DJ126" s="57"/>
      <c r="DK126" s="57"/>
      <c r="DL126" s="57"/>
      <c r="DM126" s="57"/>
      <c r="DN126" s="57">
        <f>SUM(J126:DM126)</f>
        <v>9</v>
      </c>
      <c r="DO126" s="35"/>
      <c r="EQ126" s="4"/>
    </row>
    <row r="127" spans="1:147" ht="12" customHeight="1" thickBot="1" x14ac:dyDescent="0.25">
      <c r="A127" s="208"/>
      <c r="B127" s="23" t="s">
        <v>8</v>
      </c>
      <c r="C127" s="23"/>
      <c r="D127" s="28"/>
      <c r="E127" s="28"/>
      <c r="F127" s="29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5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>
        <f t="shared" ref="BB127:BC127" si="606">+BA127+BB126</f>
        <v>0</v>
      </c>
      <c r="BC127" s="24">
        <f t="shared" si="606"/>
        <v>0</v>
      </c>
      <c r="BD127" s="24">
        <f t="shared" ref="BD127" si="607">+BC127+BD126</f>
        <v>0</v>
      </c>
      <c r="BE127" s="24">
        <f t="shared" ref="BE127:BX127" si="608">+BD127+BE126</f>
        <v>0</v>
      </c>
      <c r="BF127" s="24">
        <f t="shared" si="608"/>
        <v>1</v>
      </c>
      <c r="BG127" s="24">
        <f t="shared" si="608"/>
        <v>1</v>
      </c>
      <c r="BH127" s="24">
        <f t="shared" si="608"/>
        <v>1</v>
      </c>
      <c r="BI127" s="24">
        <f t="shared" si="608"/>
        <v>2</v>
      </c>
      <c r="BJ127" s="24">
        <f t="shared" si="608"/>
        <v>2</v>
      </c>
      <c r="BK127" s="24">
        <f t="shared" si="608"/>
        <v>2</v>
      </c>
      <c r="BL127" s="24">
        <f t="shared" si="608"/>
        <v>2</v>
      </c>
      <c r="BM127" s="24">
        <f t="shared" si="608"/>
        <v>3</v>
      </c>
      <c r="BN127" s="24">
        <f t="shared" si="608"/>
        <v>5</v>
      </c>
      <c r="BO127" s="24">
        <f t="shared" si="608"/>
        <v>6</v>
      </c>
      <c r="BP127" s="24">
        <f t="shared" si="608"/>
        <v>7</v>
      </c>
      <c r="BQ127" s="24">
        <f t="shared" si="608"/>
        <v>7</v>
      </c>
      <c r="BR127" s="24">
        <f t="shared" si="608"/>
        <v>7</v>
      </c>
      <c r="BS127" s="24">
        <f t="shared" si="608"/>
        <v>7</v>
      </c>
      <c r="BT127" s="24">
        <f t="shared" si="608"/>
        <v>7</v>
      </c>
      <c r="BU127" s="24">
        <f t="shared" si="608"/>
        <v>7</v>
      </c>
      <c r="BV127" s="24">
        <f t="shared" si="608"/>
        <v>7</v>
      </c>
      <c r="BW127" s="24">
        <f t="shared" si="608"/>
        <v>7</v>
      </c>
      <c r="BX127" s="24">
        <f t="shared" si="608"/>
        <v>7</v>
      </c>
      <c r="BY127" s="24">
        <f t="shared" ref="BY127" si="609">+BX127+BY126</f>
        <v>7</v>
      </c>
      <c r="BZ127" s="24">
        <f t="shared" ref="BZ127" si="610">+BY127+BZ126</f>
        <v>7</v>
      </c>
      <c r="CA127" s="24">
        <f t="shared" ref="CA127" si="611">+BZ127+CA126</f>
        <v>7</v>
      </c>
      <c r="CB127" s="24">
        <f t="shared" ref="CB127" si="612">+CA127+CB126</f>
        <v>7</v>
      </c>
      <c r="CC127" s="24">
        <f t="shared" ref="CC127" si="613">+CB127+CC126</f>
        <v>7</v>
      </c>
      <c r="CD127" s="24">
        <f t="shared" ref="CD127" si="614">+CC127+CD126</f>
        <v>7</v>
      </c>
      <c r="CE127" s="24">
        <f t="shared" ref="CE127" si="615">+CD127+CE126</f>
        <v>7</v>
      </c>
      <c r="CF127" s="24">
        <f t="shared" ref="CF127" si="616">+CE127+CF126</f>
        <v>7</v>
      </c>
      <c r="CG127" s="24">
        <f t="shared" ref="CG127" si="617">+CF127+CG126</f>
        <v>7</v>
      </c>
      <c r="CH127" s="24">
        <f t="shared" ref="CH127" si="618">+CG127+CH126</f>
        <v>7</v>
      </c>
      <c r="CI127" s="24">
        <f t="shared" ref="CI127" si="619">+CH127+CI126</f>
        <v>7</v>
      </c>
      <c r="CJ127" s="24">
        <f t="shared" ref="CJ127:CU127" si="620">+CI127+CJ126</f>
        <v>7</v>
      </c>
      <c r="CK127" s="24">
        <f t="shared" si="620"/>
        <v>8</v>
      </c>
      <c r="CL127" s="24">
        <f t="shared" si="620"/>
        <v>8</v>
      </c>
      <c r="CM127" s="24">
        <f t="shared" si="620"/>
        <v>8</v>
      </c>
      <c r="CN127" s="24">
        <f t="shared" si="620"/>
        <v>8</v>
      </c>
      <c r="CO127" s="24">
        <f t="shared" si="620"/>
        <v>9</v>
      </c>
      <c r="CP127" s="24">
        <f t="shared" si="620"/>
        <v>9</v>
      </c>
      <c r="CQ127" s="24">
        <f t="shared" si="620"/>
        <v>9</v>
      </c>
      <c r="CR127" s="24">
        <f t="shared" si="620"/>
        <v>9</v>
      </c>
      <c r="CS127" s="24">
        <f t="shared" si="620"/>
        <v>9</v>
      </c>
      <c r="CT127" s="24">
        <f t="shared" si="620"/>
        <v>9</v>
      </c>
      <c r="CU127" s="24">
        <f t="shared" si="620"/>
        <v>9</v>
      </c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38"/>
      <c r="EQ127" s="4"/>
    </row>
    <row r="128" spans="1:147" ht="12" customHeight="1" thickTop="1" x14ac:dyDescent="0.2">
      <c r="A128" s="207">
        <v>21</v>
      </c>
      <c r="B128" s="34" t="s">
        <v>25</v>
      </c>
      <c r="C128" s="12" t="s">
        <v>91</v>
      </c>
      <c r="D128" s="209" t="s">
        <v>118</v>
      </c>
      <c r="E128" s="209">
        <v>750</v>
      </c>
      <c r="F128" s="210">
        <v>44494</v>
      </c>
      <c r="G128" s="11">
        <v>80</v>
      </c>
      <c r="H128" s="11">
        <v>80</v>
      </c>
      <c r="I128" s="11">
        <f>+DN129</f>
        <v>0</v>
      </c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>
        <v>5</v>
      </c>
      <c r="BD128" s="11">
        <v>10</v>
      </c>
      <c r="BE128" s="11">
        <v>6</v>
      </c>
      <c r="BF128" s="57">
        <v>4</v>
      </c>
      <c r="BG128" s="57">
        <v>2</v>
      </c>
      <c r="BH128" s="57">
        <v>3</v>
      </c>
      <c r="BI128" s="57">
        <v>0</v>
      </c>
      <c r="BJ128" s="57">
        <v>1</v>
      </c>
      <c r="BK128" s="57">
        <v>2</v>
      </c>
      <c r="BL128" s="57">
        <v>1</v>
      </c>
      <c r="BM128" s="57">
        <v>0</v>
      </c>
      <c r="BN128" s="57">
        <v>2</v>
      </c>
      <c r="BO128" s="57">
        <v>2</v>
      </c>
      <c r="BP128" s="57">
        <v>0</v>
      </c>
      <c r="BQ128" s="57">
        <v>1</v>
      </c>
      <c r="BR128" s="57">
        <v>0</v>
      </c>
      <c r="BS128" s="57">
        <v>2</v>
      </c>
      <c r="BT128" s="57">
        <v>1</v>
      </c>
      <c r="BU128" s="57">
        <v>0</v>
      </c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57"/>
      <c r="CQ128" s="57"/>
      <c r="CR128" s="57"/>
      <c r="CS128" s="57"/>
      <c r="CT128" s="57"/>
      <c r="CU128" s="57"/>
      <c r="CV128" s="57"/>
      <c r="CW128" s="57"/>
      <c r="CX128" s="57"/>
      <c r="CY128" s="57"/>
      <c r="CZ128" s="57"/>
      <c r="DA128" s="57"/>
      <c r="DB128" s="57"/>
      <c r="DC128" s="57"/>
      <c r="DD128" s="57"/>
      <c r="DE128" s="57"/>
      <c r="DF128" s="57"/>
      <c r="DG128" s="57"/>
      <c r="DH128" s="57"/>
      <c r="DI128" s="57"/>
      <c r="DJ128" s="57"/>
      <c r="DK128" s="57"/>
      <c r="DL128" s="57"/>
      <c r="DM128" s="57"/>
      <c r="DN128" s="57">
        <f>SUM(J128:DM128)</f>
        <v>42</v>
      </c>
      <c r="DO128" s="11">
        <f>H128-I128</f>
        <v>80</v>
      </c>
      <c r="EQ128" s="4"/>
    </row>
    <row r="129" spans="1:147" ht="12" customHeight="1" x14ac:dyDescent="0.2">
      <c r="A129" s="207"/>
      <c r="B129" s="12" t="s">
        <v>6</v>
      </c>
      <c r="C129" s="12"/>
      <c r="D129" s="209"/>
      <c r="E129" s="209"/>
      <c r="F129" s="210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>
        <f t="shared" ref="BC129:BQ129" si="621">+BB129+BC128-BC132</f>
        <v>5</v>
      </c>
      <c r="BD129" s="11">
        <f t="shared" si="621"/>
        <v>15</v>
      </c>
      <c r="BE129" s="11">
        <f t="shared" si="621"/>
        <v>21</v>
      </c>
      <c r="BF129" s="11">
        <f t="shared" si="621"/>
        <v>25</v>
      </c>
      <c r="BG129" s="11">
        <f t="shared" si="621"/>
        <v>27</v>
      </c>
      <c r="BH129" s="11">
        <f t="shared" si="621"/>
        <v>30</v>
      </c>
      <c r="BI129" s="11">
        <f t="shared" si="621"/>
        <v>30</v>
      </c>
      <c r="BJ129" s="11">
        <f t="shared" si="621"/>
        <v>31</v>
      </c>
      <c r="BK129" s="11">
        <f t="shared" si="621"/>
        <v>33</v>
      </c>
      <c r="BL129" s="11">
        <f t="shared" si="621"/>
        <v>34</v>
      </c>
      <c r="BM129" s="11">
        <f t="shared" si="621"/>
        <v>34</v>
      </c>
      <c r="BN129" s="11">
        <f t="shared" si="621"/>
        <v>36</v>
      </c>
      <c r="BO129" s="11">
        <f t="shared" si="621"/>
        <v>38</v>
      </c>
      <c r="BP129" s="11">
        <f t="shared" si="621"/>
        <v>38</v>
      </c>
      <c r="BQ129" s="11">
        <f t="shared" si="621"/>
        <v>39</v>
      </c>
      <c r="BR129" s="11">
        <f t="shared" ref="BR129:BU129" si="622">+BQ129+BR128-BR132</f>
        <v>39</v>
      </c>
      <c r="BS129" s="11">
        <f t="shared" si="622"/>
        <v>37</v>
      </c>
      <c r="BT129" s="11">
        <f t="shared" si="622"/>
        <v>38</v>
      </c>
      <c r="BU129" s="11">
        <f t="shared" si="622"/>
        <v>0</v>
      </c>
      <c r="BV129" s="11"/>
      <c r="BW129" s="11"/>
      <c r="BX129" s="11"/>
      <c r="BY129" s="11"/>
      <c r="BZ129" s="11"/>
      <c r="CA129" s="11"/>
      <c r="CB129" s="11"/>
      <c r="CC129" s="11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  <c r="DL129" s="52"/>
      <c r="DM129" s="52"/>
      <c r="DN129" s="52">
        <f>+DN128-DN132</f>
        <v>0</v>
      </c>
      <c r="DO129" s="11"/>
      <c r="EQ129" s="4"/>
    </row>
    <row r="130" spans="1:147" ht="12" customHeight="1" x14ac:dyDescent="0.2">
      <c r="A130" s="207"/>
      <c r="B130" s="13" t="s">
        <v>3</v>
      </c>
      <c r="C130" s="13"/>
      <c r="D130" s="209"/>
      <c r="E130" s="209"/>
      <c r="F130" s="210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>
        <v>5</v>
      </c>
      <c r="BD130" s="14">
        <v>10</v>
      </c>
      <c r="BE130" s="14">
        <v>6</v>
      </c>
      <c r="BF130" s="14">
        <v>4</v>
      </c>
      <c r="BG130" s="14">
        <v>4</v>
      </c>
      <c r="BH130" s="14">
        <v>4</v>
      </c>
      <c r="BI130" s="14">
        <v>4</v>
      </c>
      <c r="BJ130" s="14">
        <v>4</v>
      </c>
      <c r="BK130" s="14">
        <v>4</v>
      </c>
      <c r="BL130" s="14">
        <v>4</v>
      </c>
      <c r="BM130" s="14">
        <v>4</v>
      </c>
      <c r="BN130" s="14">
        <v>4</v>
      </c>
      <c r="BO130" s="14">
        <v>3</v>
      </c>
      <c r="BP130" s="14">
        <v>3</v>
      </c>
      <c r="BQ130" s="14">
        <v>3</v>
      </c>
      <c r="BR130" s="14">
        <v>2</v>
      </c>
      <c r="BS130" s="14">
        <v>2</v>
      </c>
      <c r="BT130" s="14">
        <v>2</v>
      </c>
      <c r="BU130" s="14">
        <v>0</v>
      </c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EQ130" s="4"/>
    </row>
    <row r="131" spans="1:147" ht="12" customHeight="1" x14ac:dyDescent="0.2">
      <c r="A131" s="207"/>
      <c r="B131" s="12" t="s">
        <v>7</v>
      </c>
      <c r="C131" s="12"/>
      <c r="D131" s="209"/>
      <c r="E131" s="209"/>
      <c r="F131" s="210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>
        <f t="shared" ref="BC131" si="623">+BB131+BC130</f>
        <v>5</v>
      </c>
      <c r="BD131" s="11">
        <f t="shared" ref="BD131:BQ131" si="624">+BC131+BD130</f>
        <v>15</v>
      </c>
      <c r="BE131" s="11">
        <f t="shared" si="624"/>
        <v>21</v>
      </c>
      <c r="BF131" s="11">
        <f t="shared" si="624"/>
        <v>25</v>
      </c>
      <c r="BG131" s="11">
        <f t="shared" si="624"/>
        <v>29</v>
      </c>
      <c r="BH131" s="11">
        <f t="shared" si="624"/>
        <v>33</v>
      </c>
      <c r="BI131" s="11">
        <f t="shared" si="624"/>
        <v>37</v>
      </c>
      <c r="BJ131" s="11">
        <f t="shared" si="624"/>
        <v>41</v>
      </c>
      <c r="BK131" s="11">
        <f t="shared" si="624"/>
        <v>45</v>
      </c>
      <c r="BL131" s="11">
        <f t="shared" si="624"/>
        <v>49</v>
      </c>
      <c r="BM131" s="11">
        <f t="shared" si="624"/>
        <v>53</v>
      </c>
      <c r="BN131" s="11">
        <f t="shared" si="624"/>
        <v>57</v>
      </c>
      <c r="BO131" s="11">
        <f t="shared" si="624"/>
        <v>60</v>
      </c>
      <c r="BP131" s="11">
        <f t="shared" si="624"/>
        <v>63</v>
      </c>
      <c r="BQ131" s="11">
        <f t="shared" si="624"/>
        <v>66</v>
      </c>
      <c r="BR131" s="11">
        <f t="shared" ref="BR131" si="625">+BQ131+BR130</f>
        <v>68</v>
      </c>
      <c r="BS131" s="11">
        <f t="shared" ref="BS131" si="626">+BR131+BS130</f>
        <v>70</v>
      </c>
      <c r="BT131" s="11">
        <f t="shared" ref="BT131" si="627">+BS131+BT130</f>
        <v>72</v>
      </c>
      <c r="BU131" s="11">
        <v>0</v>
      </c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EQ131" s="4"/>
    </row>
    <row r="132" spans="1:147" ht="12" customHeight="1" x14ac:dyDescent="0.2">
      <c r="A132" s="207"/>
      <c r="B132" s="12" t="s">
        <v>4</v>
      </c>
      <c r="C132" s="12"/>
      <c r="D132" s="26"/>
      <c r="E132" s="26"/>
      <c r="F132" s="27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>
        <v>0</v>
      </c>
      <c r="BD132" s="11">
        <v>0</v>
      </c>
      <c r="BE132" s="11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7">
        <v>0</v>
      </c>
      <c r="BR132" s="57">
        <v>0</v>
      </c>
      <c r="BS132" s="57">
        <v>4</v>
      </c>
      <c r="BT132" s="57">
        <v>0</v>
      </c>
      <c r="BU132" s="57">
        <v>38</v>
      </c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M132" s="57"/>
      <c r="CN132" s="57"/>
      <c r="CO132" s="57"/>
      <c r="CP132" s="57"/>
      <c r="CQ132" s="57"/>
      <c r="CR132" s="57"/>
      <c r="CS132" s="57"/>
      <c r="CT132" s="57"/>
      <c r="CU132" s="57"/>
      <c r="CV132" s="57"/>
      <c r="CW132" s="57"/>
      <c r="CX132" s="57"/>
      <c r="CY132" s="57"/>
      <c r="CZ132" s="57"/>
      <c r="DA132" s="57"/>
      <c r="DB132" s="57"/>
      <c r="DC132" s="57"/>
      <c r="DD132" s="57"/>
      <c r="DE132" s="57"/>
      <c r="DF132" s="57"/>
      <c r="DG132" s="57"/>
      <c r="DH132" s="57"/>
      <c r="DI132" s="57"/>
      <c r="DJ132" s="57"/>
      <c r="DK132" s="57"/>
      <c r="DL132" s="57"/>
      <c r="DM132" s="57"/>
      <c r="DN132" s="57">
        <f>SUM(J132:DM132)</f>
        <v>42</v>
      </c>
      <c r="DO132" s="35"/>
      <c r="EQ132" s="4"/>
    </row>
    <row r="133" spans="1:147" ht="12" customHeight="1" thickBot="1" x14ac:dyDescent="0.25">
      <c r="A133" s="208"/>
      <c r="B133" s="23" t="s">
        <v>8</v>
      </c>
      <c r="C133" s="23"/>
      <c r="D133" s="28"/>
      <c r="E133" s="28"/>
      <c r="F133" s="29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5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>
        <f t="shared" ref="BC133" si="628">+BB133+BC132</f>
        <v>0</v>
      </c>
      <c r="BD133" s="24">
        <f t="shared" ref="BD133:BO133" si="629">+BC133+BD132</f>
        <v>0</v>
      </c>
      <c r="BE133" s="24">
        <f t="shared" si="629"/>
        <v>0</v>
      </c>
      <c r="BF133" s="24">
        <f t="shared" si="629"/>
        <v>0</v>
      </c>
      <c r="BG133" s="24">
        <f t="shared" si="629"/>
        <v>0</v>
      </c>
      <c r="BH133" s="24">
        <f t="shared" si="629"/>
        <v>0</v>
      </c>
      <c r="BI133" s="24">
        <f t="shared" si="629"/>
        <v>0</v>
      </c>
      <c r="BJ133" s="24">
        <f t="shared" si="629"/>
        <v>0</v>
      </c>
      <c r="BK133" s="24">
        <f t="shared" si="629"/>
        <v>0</v>
      </c>
      <c r="BL133" s="24">
        <f t="shared" si="629"/>
        <v>0</v>
      </c>
      <c r="BM133" s="24">
        <f t="shared" si="629"/>
        <v>0</v>
      </c>
      <c r="BN133" s="24">
        <f t="shared" si="629"/>
        <v>0</v>
      </c>
      <c r="BO133" s="24">
        <f t="shared" si="629"/>
        <v>0</v>
      </c>
      <c r="BP133" s="24">
        <v>0</v>
      </c>
      <c r="BQ133" s="24">
        <v>0</v>
      </c>
      <c r="BR133" s="24">
        <v>0</v>
      </c>
      <c r="BS133" s="24">
        <f>+BS132+BR133</f>
        <v>4</v>
      </c>
      <c r="BT133" s="24">
        <f>+BT132+BS133</f>
        <v>4</v>
      </c>
      <c r="BU133" s="24">
        <f>+BU132+BT133</f>
        <v>42</v>
      </c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38"/>
      <c r="EQ133" s="4"/>
    </row>
    <row r="134" spans="1:147" ht="12" customHeight="1" thickTop="1" x14ac:dyDescent="0.2">
      <c r="A134" s="207">
        <v>22</v>
      </c>
      <c r="B134" s="34" t="s">
        <v>26</v>
      </c>
      <c r="C134" s="12" t="s">
        <v>93</v>
      </c>
      <c r="D134" s="209" t="s">
        <v>78</v>
      </c>
      <c r="E134" s="209">
        <v>250</v>
      </c>
      <c r="F134" s="210">
        <v>44105</v>
      </c>
      <c r="G134" s="11">
        <v>120</v>
      </c>
      <c r="H134" s="11">
        <v>120</v>
      </c>
      <c r="I134" s="11">
        <f>+DN135</f>
        <v>120</v>
      </c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>
        <v>15</v>
      </c>
      <c r="AR134" s="11">
        <v>10</v>
      </c>
      <c r="AS134" s="11">
        <v>5</v>
      </c>
      <c r="AT134" s="11">
        <v>9</v>
      </c>
      <c r="AU134" s="11">
        <v>7</v>
      </c>
      <c r="AV134" s="11">
        <v>3</v>
      </c>
      <c r="AW134" s="11">
        <v>4</v>
      </c>
      <c r="AX134" s="11">
        <v>6</v>
      </c>
      <c r="AY134" s="11">
        <v>7</v>
      </c>
      <c r="AZ134" s="11">
        <v>5</v>
      </c>
      <c r="BA134" s="11">
        <v>6</v>
      </c>
      <c r="BB134" s="11">
        <v>5</v>
      </c>
      <c r="BC134" s="11">
        <v>5</v>
      </c>
      <c r="BD134" s="11">
        <v>1</v>
      </c>
      <c r="BE134" s="11">
        <v>0</v>
      </c>
      <c r="BF134" s="57">
        <v>0</v>
      </c>
      <c r="BG134" s="57">
        <v>6</v>
      </c>
      <c r="BH134" s="57">
        <v>6</v>
      </c>
      <c r="BI134" s="57">
        <v>2</v>
      </c>
      <c r="BJ134" s="57">
        <v>4</v>
      </c>
      <c r="BK134" s="57">
        <v>0</v>
      </c>
      <c r="BL134" s="57">
        <v>1</v>
      </c>
      <c r="BM134" s="57">
        <v>3</v>
      </c>
      <c r="BN134" s="57">
        <v>1</v>
      </c>
      <c r="BO134" s="57">
        <v>1</v>
      </c>
      <c r="BP134" s="57">
        <v>0</v>
      </c>
      <c r="BQ134" s="57">
        <v>1</v>
      </c>
      <c r="BR134" s="57">
        <v>0</v>
      </c>
      <c r="BS134" s="57">
        <v>0</v>
      </c>
      <c r="BT134" s="57">
        <v>1</v>
      </c>
      <c r="BU134" s="57">
        <v>1</v>
      </c>
      <c r="BV134" s="57">
        <v>0</v>
      </c>
      <c r="BW134" s="57">
        <v>1</v>
      </c>
      <c r="BX134" s="57">
        <v>0</v>
      </c>
      <c r="BY134" s="57">
        <v>0</v>
      </c>
      <c r="BZ134" s="57">
        <v>0</v>
      </c>
      <c r="CA134" s="57">
        <v>1</v>
      </c>
      <c r="CB134" s="57">
        <v>0</v>
      </c>
      <c r="CC134" s="57">
        <v>0</v>
      </c>
      <c r="CD134" s="57">
        <v>0</v>
      </c>
      <c r="CE134" s="57">
        <v>0</v>
      </c>
      <c r="CF134" s="57">
        <v>0</v>
      </c>
      <c r="CG134" s="57">
        <v>0</v>
      </c>
      <c r="CH134" s="57">
        <v>3</v>
      </c>
      <c r="CI134" s="57">
        <v>1</v>
      </c>
      <c r="CJ134" s="57">
        <v>2</v>
      </c>
      <c r="CK134" s="57">
        <v>0</v>
      </c>
      <c r="CL134" s="57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/>
      <c r="CS134" s="57"/>
      <c r="CT134" s="57"/>
      <c r="CU134" s="57"/>
      <c r="CV134" s="57"/>
      <c r="CW134" s="57"/>
      <c r="CX134" s="57"/>
      <c r="CY134" s="57"/>
      <c r="CZ134" s="57"/>
      <c r="DA134" s="57"/>
      <c r="DB134" s="57"/>
      <c r="DC134" s="57"/>
      <c r="DD134" s="57"/>
      <c r="DE134" s="57"/>
      <c r="DF134" s="57"/>
      <c r="DG134" s="57"/>
      <c r="DH134" s="57"/>
      <c r="DI134" s="57"/>
      <c r="DJ134" s="57"/>
      <c r="DK134" s="57"/>
      <c r="DL134" s="57"/>
      <c r="DM134" s="57"/>
      <c r="DN134" s="57">
        <f>SUM(J134:DM134)</f>
        <v>123</v>
      </c>
      <c r="DO134" s="11">
        <f>H134-I134</f>
        <v>0</v>
      </c>
    </row>
    <row r="135" spans="1:147" ht="12" customHeight="1" x14ac:dyDescent="0.2">
      <c r="A135" s="207"/>
      <c r="B135" s="12" t="s">
        <v>6</v>
      </c>
      <c r="C135" s="12"/>
      <c r="D135" s="209"/>
      <c r="E135" s="209"/>
      <c r="F135" s="210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52">
        <f t="shared" ref="AQ135:BU135" si="630">+AP135+AQ134-AQ138</f>
        <v>15</v>
      </c>
      <c r="AR135" s="52">
        <f t="shared" si="630"/>
        <v>25</v>
      </c>
      <c r="AS135" s="52">
        <f t="shared" si="630"/>
        <v>30</v>
      </c>
      <c r="AT135" s="52">
        <f t="shared" si="630"/>
        <v>39</v>
      </c>
      <c r="AU135" s="52">
        <f t="shared" si="630"/>
        <v>46</v>
      </c>
      <c r="AV135" s="52">
        <f t="shared" si="630"/>
        <v>49</v>
      </c>
      <c r="AW135" s="52">
        <f t="shared" si="630"/>
        <v>53</v>
      </c>
      <c r="AX135" s="52">
        <f t="shared" si="630"/>
        <v>59</v>
      </c>
      <c r="AY135" s="52">
        <f t="shared" si="630"/>
        <v>66</v>
      </c>
      <c r="AZ135" s="52">
        <f t="shared" si="630"/>
        <v>71</v>
      </c>
      <c r="BA135" s="52">
        <f t="shared" si="630"/>
        <v>77</v>
      </c>
      <c r="BB135" s="52">
        <f t="shared" si="630"/>
        <v>82</v>
      </c>
      <c r="BC135" s="52">
        <f t="shared" si="630"/>
        <v>87</v>
      </c>
      <c r="BD135" s="52">
        <f t="shared" si="630"/>
        <v>88</v>
      </c>
      <c r="BE135" s="52">
        <f t="shared" si="630"/>
        <v>88</v>
      </c>
      <c r="BF135" s="52">
        <f t="shared" si="630"/>
        <v>88</v>
      </c>
      <c r="BG135" s="52">
        <f t="shared" si="630"/>
        <v>94</v>
      </c>
      <c r="BH135" s="52">
        <f t="shared" si="630"/>
        <v>100</v>
      </c>
      <c r="BI135" s="52">
        <f t="shared" si="630"/>
        <v>102</v>
      </c>
      <c r="BJ135" s="52">
        <f t="shared" si="630"/>
        <v>106</v>
      </c>
      <c r="BK135" s="52">
        <f t="shared" si="630"/>
        <v>106</v>
      </c>
      <c r="BL135" s="52">
        <f t="shared" si="630"/>
        <v>107</v>
      </c>
      <c r="BM135" s="52">
        <f t="shared" si="630"/>
        <v>110</v>
      </c>
      <c r="BN135" s="52">
        <f t="shared" si="630"/>
        <v>111</v>
      </c>
      <c r="BO135" s="52">
        <f t="shared" si="630"/>
        <v>112</v>
      </c>
      <c r="BP135" s="52">
        <f t="shared" si="630"/>
        <v>112</v>
      </c>
      <c r="BQ135" s="52">
        <f t="shared" si="630"/>
        <v>113</v>
      </c>
      <c r="BR135" s="52">
        <f t="shared" si="630"/>
        <v>113</v>
      </c>
      <c r="BS135" s="52">
        <f t="shared" si="630"/>
        <v>113</v>
      </c>
      <c r="BT135" s="52">
        <f t="shared" si="630"/>
        <v>114</v>
      </c>
      <c r="BU135" s="52">
        <f t="shared" si="630"/>
        <v>115</v>
      </c>
      <c r="BV135" s="52">
        <f>+BU135+BV134-BV138</f>
        <v>115</v>
      </c>
      <c r="BW135" s="52">
        <f t="shared" ref="BW135:CQ135" si="631">+BV135+BW134-BW138</f>
        <v>116</v>
      </c>
      <c r="BX135" s="52">
        <f t="shared" si="631"/>
        <v>116</v>
      </c>
      <c r="BY135" s="52">
        <f t="shared" si="631"/>
        <v>116</v>
      </c>
      <c r="BZ135" s="52">
        <f t="shared" si="631"/>
        <v>115</v>
      </c>
      <c r="CA135" s="52">
        <f t="shared" si="631"/>
        <v>116</v>
      </c>
      <c r="CB135" s="52">
        <f t="shared" si="631"/>
        <v>116</v>
      </c>
      <c r="CC135" s="52">
        <f t="shared" si="631"/>
        <v>116</v>
      </c>
      <c r="CD135" s="52">
        <f t="shared" si="631"/>
        <v>116</v>
      </c>
      <c r="CE135" s="52">
        <f t="shared" si="631"/>
        <v>116</v>
      </c>
      <c r="CF135" s="52">
        <f t="shared" si="631"/>
        <v>116</v>
      </c>
      <c r="CG135" s="52">
        <f t="shared" si="631"/>
        <v>114</v>
      </c>
      <c r="CH135" s="52">
        <f t="shared" si="631"/>
        <v>117</v>
      </c>
      <c r="CI135" s="52">
        <f t="shared" si="631"/>
        <v>118</v>
      </c>
      <c r="CJ135" s="52">
        <f t="shared" si="631"/>
        <v>120</v>
      </c>
      <c r="CK135" s="52">
        <f t="shared" si="631"/>
        <v>120</v>
      </c>
      <c r="CL135" s="52">
        <f t="shared" si="631"/>
        <v>120</v>
      </c>
      <c r="CM135" s="52">
        <f t="shared" si="631"/>
        <v>120</v>
      </c>
      <c r="CN135" s="52">
        <f t="shared" si="631"/>
        <v>120</v>
      </c>
      <c r="CO135" s="52">
        <f t="shared" si="631"/>
        <v>120</v>
      </c>
      <c r="CP135" s="52">
        <f t="shared" si="631"/>
        <v>120</v>
      </c>
      <c r="CQ135" s="52">
        <f t="shared" si="631"/>
        <v>120</v>
      </c>
      <c r="CR135" s="52"/>
      <c r="CS135" s="52"/>
      <c r="CT135" s="52"/>
      <c r="CU135" s="52"/>
      <c r="CV135" s="52"/>
      <c r="CW135" s="52"/>
      <c r="CX135" s="52"/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  <c r="DI135" s="52"/>
      <c r="DJ135" s="52"/>
      <c r="DK135" s="52"/>
      <c r="DL135" s="52"/>
      <c r="DM135" s="52"/>
      <c r="DN135" s="52">
        <f>+DN134-DN138</f>
        <v>120</v>
      </c>
      <c r="DO135" s="11"/>
    </row>
    <row r="136" spans="1:147" s="15" customFormat="1" ht="12" customHeight="1" x14ac:dyDescent="0.2">
      <c r="A136" s="207"/>
      <c r="B136" s="13" t="s">
        <v>3</v>
      </c>
      <c r="C136" s="13"/>
      <c r="D136" s="209"/>
      <c r="E136" s="209"/>
      <c r="F136" s="210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>
        <v>5</v>
      </c>
      <c r="AR136" s="14">
        <v>5</v>
      </c>
      <c r="AS136" s="14">
        <v>5</v>
      </c>
      <c r="AT136" s="14">
        <v>5</v>
      </c>
      <c r="AU136" s="14">
        <v>5</v>
      </c>
      <c r="AV136" s="14">
        <v>5</v>
      </c>
      <c r="AW136" s="14">
        <v>5</v>
      </c>
      <c r="AX136" s="14">
        <v>5</v>
      </c>
      <c r="AY136" s="14">
        <v>5</v>
      </c>
      <c r="AZ136" s="14">
        <v>5</v>
      </c>
      <c r="BA136" s="14">
        <v>5</v>
      </c>
      <c r="BB136" s="14">
        <v>5</v>
      </c>
      <c r="BC136" s="14">
        <v>5</v>
      </c>
      <c r="BD136" s="14">
        <v>3</v>
      </c>
      <c r="BE136" s="14">
        <v>3</v>
      </c>
      <c r="BF136" s="14">
        <v>3</v>
      </c>
      <c r="BG136" s="14">
        <v>3</v>
      </c>
      <c r="BH136" s="14">
        <v>3</v>
      </c>
      <c r="BI136" s="14">
        <v>3</v>
      </c>
      <c r="BJ136" s="14">
        <v>3</v>
      </c>
      <c r="BK136" s="14">
        <v>3</v>
      </c>
      <c r="BL136" s="14">
        <v>3</v>
      </c>
      <c r="BM136" s="14">
        <v>3</v>
      </c>
      <c r="BN136" s="14">
        <v>3</v>
      </c>
      <c r="BO136" s="14">
        <v>3</v>
      </c>
      <c r="BP136" s="14">
        <v>3</v>
      </c>
      <c r="BQ136" s="14">
        <v>3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1</v>
      </c>
      <c r="BZ136" s="14">
        <v>1</v>
      </c>
      <c r="CA136" s="14">
        <v>1</v>
      </c>
      <c r="CB136" s="14">
        <v>1</v>
      </c>
      <c r="CC136" s="14">
        <v>0</v>
      </c>
      <c r="CD136" s="14">
        <v>1</v>
      </c>
      <c r="CE136" s="14">
        <v>1</v>
      </c>
      <c r="CF136" s="14">
        <v>1</v>
      </c>
      <c r="CG136" s="14">
        <v>1</v>
      </c>
      <c r="CH136" s="14">
        <v>0</v>
      </c>
      <c r="CI136" s="14">
        <v>0</v>
      </c>
      <c r="CJ136" s="14">
        <v>1</v>
      </c>
      <c r="CK136" s="14">
        <v>1</v>
      </c>
      <c r="CL136" s="14">
        <v>1</v>
      </c>
      <c r="CM136" s="14">
        <v>1</v>
      </c>
      <c r="CN136" s="14">
        <v>1</v>
      </c>
      <c r="CO136" s="14">
        <v>0</v>
      </c>
      <c r="CP136" s="14">
        <v>0</v>
      </c>
      <c r="CQ136" s="14">
        <v>0</v>
      </c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</row>
    <row r="137" spans="1:147" ht="12" customHeight="1" x14ac:dyDescent="0.2">
      <c r="A137" s="207"/>
      <c r="B137" s="12" t="s">
        <v>7</v>
      </c>
      <c r="C137" s="12"/>
      <c r="D137" s="209"/>
      <c r="E137" s="209"/>
      <c r="F137" s="210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>
        <f t="shared" ref="AQ137:BQ137" si="632">+AP137+AQ136</f>
        <v>5</v>
      </c>
      <c r="AR137" s="11">
        <f t="shared" si="632"/>
        <v>10</v>
      </c>
      <c r="AS137" s="11">
        <f t="shared" si="632"/>
        <v>15</v>
      </c>
      <c r="AT137" s="11">
        <f t="shared" si="632"/>
        <v>20</v>
      </c>
      <c r="AU137" s="11">
        <f t="shared" si="632"/>
        <v>25</v>
      </c>
      <c r="AV137" s="11">
        <f t="shared" si="632"/>
        <v>30</v>
      </c>
      <c r="AW137" s="11">
        <f t="shared" si="632"/>
        <v>35</v>
      </c>
      <c r="AX137" s="11">
        <f t="shared" si="632"/>
        <v>40</v>
      </c>
      <c r="AY137" s="11">
        <f t="shared" si="632"/>
        <v>45</v>
      </c>
      <c r="AZ137" s="11">
        <f t="shared" si="632"/>
        <v>50</v>
      </c>
      <c r="BA137" s="11">
        <f t="shared" si="632"/>
        <v>55</v>
      </c>
      <c r="BB137" s="11">
        <f t="shared" si="632"/>
        <v>60</v>
      </c>
      <c r="BC137" s="11">
        <f t="shared" si="632"/>
        <v>65</v>
      </c>
      <c r="BD137" s="11">
        <f t="shared" si="632"/>
        <v>68</v>
      </c>
      <c r="BE137" s="11">
        <f t="shared" si="632"/>
        <v>71</v>
      </c>
      <c r="BF137" s="11">
        <f t="shared" si="632"/>
        <v>74</v>
      </c>
      <c r="BG137" s="11">
        <f t="shared" si="632"/>
        <v>77</v>
      </c>
      <c r="BH137" s="11">
        <f t="shared" si="632"/>
        <v>80</v>
      </c>
      <c r="BI137" s="11">
        <f t="shared" si="632"/>
        <v>83</v>
      </c>
      <c r="BJ137" s="11">
        <f t="shared" si="632"/>
        <v>86</v>
      </c>
      <c r="BK137" s="11">
        <f t="shared" si="632"/>
        <v>89</v>
      </c>
      <c r="BL137" s="11">
        <f t="shared" si="632"/>
        <v>92</v>
      </c>
      <c r="BM137" s="11">
        <f t="shared" si="632"/>
        <v>95</v>
      </c>
      <c r="BN137" s="11">
        <f t="shared" si="632"/>
        <v>98</v>
      </c>
      <c r="BO137" s="11">
        <f t="shared" si="632"/>
        <v>101</v>
      </c>
      <c r="BP137" s="11">
        <f t="shared" si="632"/>
        <v>104</v>
      </c>
      <c r="BQ137" s="11">
        <f t="shared" si="632"/>
        <v>107</v>
      </c>
      <c r="BR137" s="11">
        <f t="shared" ref="BR137" si="633">+BQ137+BR136</f>
        <v>107</v>
      </c>
      <c r="BS137" s="11">
        <f t="shared" ref="BS137" si="634">+BR137+BS136</f>
        <v>107</v>
      </c>
      <c r="BT137" s="11">
        <f t="shared" ref="BT137" si="635">+BS137+BT136</f>
        <v>107</v>
      </c>
      <c r="BU137" s="11">
        <f t="shared" ref="BU137" si="636">+BT137+BU136</f>
        <v>107</v>
      </c>
      <c r="BV137" s="11">
        <f t="shared" ref="BV137" si="637">+BU137+BV136</f>
        <v>107</v>
      </c>
      <c r="BW137" s="11">
        <f t="shared" ref="BW137" si="638">+BV137+BW136</f>
        <v>107</v>
      </c>
      <c r="BX137" s="11">
        <f t="shared" ref="BX137" si="639">+BW137+BX136</f>
        <v>107</v>
      </c>
      <c r="BY137" s="11">
        <f t="shared" ref="BY137" si="640">+BX137+BY136</f>
        <v>108</v>
      </c>
      <c r="BZ137" s="11">
        <f t="shared" ref="BZ137" si="641">+BY137+BZ136</f>
        <v>109</v>
      </c>
      <c r="CA137" s="11">
        <f t="shared" ref="CA137" si="642">+BZ137+CA136</f>
        <v>110</v>
      </c>
      <c r="CB137" s="11">
        <f t="shared" ref="CB137" si="643">+CA137+CB136</f>
        <v>111</v>
      </c>
      <c r="CC137" s="11">
        <f t="shared" ref="CC137" si="644">+CB137+CC136</f>
        <v>111</v>
      </c>
      <c r="CD137" s="11">
        <f t="shared" ref="CD137" si="645">+CC137+CD136</f>
        <v>112</v>
      </c>
      <c r="CE137" s="11">
        <f t="shared" ref="CE137" si="646">+CD137+CE136</f>
        <v>113</v>
      </c>
      <c r="CF137" s="11">
        <f t="shared" ref="CF137" si="647">+CE137+CF136</f>
        <v>114</v>
      </c>
      <c r="CG137" s="11">
        <f t="shared" ref="CG137" si="648">+CF137+CG136</f>
        <v>115</v>
      </c>
      <c r="CH137" s="11">
        <f t="shared" ref="CH137" si="649">+CG137+CH136</f>
        <v>115</v>
      </c>
      <c r="CI137" s="11">
        <f t="shared" ref="CI137" si="650">+CH137+CI136</f>
        <v>115</v>
      </c>
      <c r="CJ137" s="11">
        <f t="shared" ref="CJ137" si="651">+CI137+CJ136</f>
        <v>116</v>
      </c>
      <c r="CK137" s="11">
        <f t="shared" ref="CK137" si="652">+CJ137+CK136</f>
        <v>117</v>
      </c>
      <c r="CL137" s="11">
        <f t="shared" ref="CL137" si="653">+CK137+CL136</f>
        <v>118</v>
      </c>
      <c r="CM137" s="11">
        <f t="shared" ref="CM137" si="654">+CL137+CM136</f>
        <v>119</v>
      </c>
      <c r="CN137" s="11">
        <f t="shared" ref="CN137:CQ137" si="655">+CM137+CN136</f>
        <v>120</v>
      </c>
      <c r="CO137" s="11">
        <f t="shared" si="655"/>
        <v>120</v>
      </c>
      <c r="CP137" s="11">
        <f t="shared" si="655"/>
        <v>120</v>
      </c>
      <c r="CQ137" s="11">
        <f t="shared" si="655"/>
        <v>120</v>
      </c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</row>
    <row r="138" spans="1:147" ht="12" customHeight="1" x14ac:dyDescent="0.2">
      <c r="A138" s="207"/>
      <c r="B138" s="12" t="s">
        <v>4</v>
      </c>
      <c r="C138" s="12"/>
      <c r="D138" s="26"/>
      <c r="E138" s="26"/>
      <c r="F138" s="27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57">
        <v>0</v>
      </c>
      <c r="BG138" s="57">
        <v>0</v>
      </c>
      <c r="BH138" s="57">
        <v>0</v>
      </c>
      <c r="BI138" s="57">
        <v>0</v>
      </c>
      <c r="BJ138" s="57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7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7">
        <v>0</v>
      </c>
      <c r="BY138" s="57">
        <v>0</v>
      </c>
      <c r="BZ138" s="57">
        <v>1</v>
      </c>
      <c r="CA138" s="57">
        <v>0</v>
      </c>
      <c r="CB138" s="57">
        <v>0</v>
      </c>
      <c r="CC138" s="57">
        <v>0</v>
      </c>
      <c r="CD138" s="57">
        <v>0</v>
      </c>
      <c r="CE138" s="57">
        <v>0</v>
      </c>
      <c r="CF138" s="57">
        <v>0</v>
      </c>
      <c r="CG138" s="57">
        <v>2</v>
      </c>
      <c r="CH138" s="57">
        <v>0</v>
      </c>
      <c r="CI138" s="57">
        <v>0</v>
      </c>
      <c r="CJ138" s="57">
        <v>0</v>
      </c>
      <c r="CK138" s="57">
        <v>0</v>
      </c>
      <c r="CL138" s="57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>
        <f>SUM(J138:DM138)</f>
        <v>3</v>
      </c>
      <c r="DO138" s="35"/>
      <c r="EQ138" s="4"/>
    </row>
    <row r="139" spans="1:147" ht="12" customHeight="1" thickBot="1" x14ac:dyDescent="0.25">
      <c r="A139" s="208"/>
      <c r="B139" s="23" t="s">
        <v>8</v>
      </c>
      <c r="C139" s="23"/>
      <c r="D139" s="28"/>
      <c r="E139" s="28"/>
      <c r="F139" s="29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5"/>
      <c r="AI139" s="24"/>
      <c r="AJ139" s="24"/>
      <c r="AK139" s="24"/>
      <c r="AL139" s="24"/>
      <c r="AM139" s="24"/>
      <c r="AN139" s="24"/>
      <c r="AO139" s="24"/>
      <c r="AP139" s="24"/>
      <c r="AQ139" s="24">
        <f t="shared" ref="AQ139" si="656">+AP139+AQ138</f>
        <v>0</v>
      </c>
      <c r="AR139" s="24">
        <f t="shared" ref="AR139" si="657">+AQ139+AR138</f>
        <v>0</v>
      </c>
      <c r="AS139" s="24">
        <f t="shared" ref="AS139" si="658">+AR139+AS138</f>
        <v>0</v>
      </c>
      <c r="AT139" s="24">
        <f t="shared" ref="AT139" si="659">+AS139+AT138</f>
        <v>0</v>
      </c>
      <c r="AU139" s="24">
        <f t="shared" ref="AU139:BH139" si="660">+AT139+AU138</f>
        <v>0</v>
      </c>
      <c r="AV139" s="24">
        <f t="shared" si="660"/>
        <v>0</v>
      </c>
      <c r="AW139" s="24">
        <f t="shared" si="660"/>
        <v>0</v>
      </c>
      <c r="AX139" s="24">
        <f t="shared" si="660"/>
        <v>0</v>
      </c>
      <c r="AY139" s="24">
        <f t="shared" si="660"/>
        <v>0</v>
      </c>
      <c r="AZ139" s="24">
        <f t="shared" si="660"/>
        <v>0</v>
      </c>
      <c r="BA139" s="24">
        <f t="shared" si="660"/>
        <v>0</v>
      </c>
      <c r="BB139" s="24">
        <f t="shared" si="660"/>
        <v>0</v>
      </c>
      <c r="BC139" s="24">
        <f t="shared" si="660"/>
        <v>0</v>
      </c>
      <c r="BD139" s="24">
        <f t="shared" si="660"/>
        <v>0</v>
      </c>
      <c r="BE139" s="24">
        <f t="shared" si="660"/>
        <v>0</v>
      </c>
      <c r="BF139" s="24">
        <f t="shared" si="660"/>
        <v>0</v>
      </c>
      <c r="BG139" s="24">
        <f t="shared" si="660"/>
        <v>0</v>
      </c>
      <c r="BH139" s="24">
        <f t="shared" si="660"/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0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24"/>
      <c r="DC139" s="24"/>
      <c r="DD139" s="24"/>
      <c r="DE139" s="24"/>
      <c r="DF139" s="24"/>
      <c r="DG139" s="24"/>
      <c r="DH139" s="24"/>
      <c r="DI139" s="24"/>
      <c r="DJ139" s="24"/>
      <c r="DK139" s="24"/>
      <c r="DL139" s="24"/>
      <c r="DM139" s="24"/>
      <c r="DN139" s="24"/>
      <c r="DO139" s="38"/>
      <c r="EQ139" s="4"/>
    </row>
    <row r="140" spans="1:147" ht="12" customHeight="1" thickTop="1" x14ac:dyDescent="0.2">
      <c r="A140" s="207">
        <v>23</v>
      </c>
      <c r="B140" s="34" t="s">
        <v>27</v>
      </c>
      <c r="C140" s="12" t="s">
        <v>93</v>
      </c>
      <c r="D140" s="209" t="s">
        <v>78</v>
      </c>
      <c r="E140" s="209"/>
      <c r="F140" s="210"/>
      <c r="G140" s="11">
        <v>120</v>
      </c>
      <c r="H140" s="11">
        <v>120</v>
      </c>
      <c r="I140" s="11">
        <f>+DN141</f>
        <v>107</v>
      </c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49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>
        <v>5</v>
      </c>
      <c r="BE140" s="11">
        <v>7</v>
      </c>
      <c r="BF140" s="57">
        <v>8</v>
      </c>
      <c r="BG140" s="57">
        <v>3</v>
      </c>
      <c r="BH140" s="57">
        <v>1</v>
      </c>
      <c r="BI140" s="57">
        <v>3</v>
      </c>
      <c r="BJ140" s="57">
        <v>2</v>
      </c>
      <c r="BK140" s="57">
        <v>1</v>
      </c>
      <c r="BL140" s="57">
        <v>2</v>
      </c>
      <c r="BM140" s="57">
        <v>2</v>
      </c>
      <c r="BN140" s="57">
        <v>3</v>
      </c>
      <c r="BO140" s="57">
        <v>5</v>
      </c>
      <c r="BP140" s="57">
        <v>5</v>
      </c>
      <c r="BQ140" s="57">
        <v>1</v>
      </c>
      <c r="BR140" s="57">
        <v>1</v>
      </c>
      <c r="BS140" s="57">
        <v>3</v>
      </c>
      <c r="BT140" s="57">
        <v>3</v>
      </c>
      <c r="BU140" s="57">
        <v>4</v>
      </c>
      <c r="BV140" s="57">
        <v>2</v>
      </c>
      <c r="BW140" s="57">
        <v>4</v>
      </c>
      <c r="BX140" s="57">
        <v>3</v>
      </c>
      <c r="BY140" s="57">
        <v>2</v>
      </c>
      <c r="BZ140" s="57">
        <v>2</v>
      </c>
      <c r="CA140" s="57">
        <v>3</v>
      </c>
      <c r="CB140" s="57">
        <v>4</v>
      </c>
      <c r="CC140" s="57">
        <v>1</v>
      </c>
      <c r="CD140" s="57">
        <v>2</v>
      </c>
      <c r="CE140" s="57">
        <v>2</v>
      </c>
      <c r="CF140" s="57">
        <v>0</v>
      </c>
      <c r="CG140" s="57">
        <v>2</v>
      </c>
      <c r="CH140" s="57">
        <v>2</v>
      </c>
      <c r="CI140" s="57">
        <v>3</v>
      </c>
      <c r="CJ140" s="57">
        <v>2</v>
      </c>
      <c r="CK140" s="57">
        <v>1</v>
      </c>
      <c r="CL140" s="57">
        <v>1</v>
      </c>
      <c r="CM140" s="57">
        <v>3</v>
      </c>
      <c r="CN140" s="57">
        <v>1</v>
      </c>
      <c r="CO140" s="57">
        <v>1</v>
      </c>
      <c r="CP140" s="57">
        <v>1</v>
      </c>
      <c r="CQ140" s="57">
        <v>1</v>
      </c>
      <c r="CR140" s="57">
        <v>1</v>
      </c>
      <c r="CS140" s="57">
        <v>4</v>
      </c>
      <c r="CT140" s="57">
        <v>4</v>
      </c>
      <c r="CU140" s="57">
        <v>4</v>
      </c>
      <c r="CV140" s="57"/>
      <c r="CW140" s="57"/>
      <c r="CX140" s="57"/>
      <c r="CY140" s="57"/>
      <c r="CZ140" s="57"/>
      <c r="DA140" s="57"/>
      <c r="DB140" s="57"/>
      <c r="DC140" s="57"/>
      <c r="DD140" s="57"/>
      <c r="DE140" s="57"/>
      <c r="DF140" s="57"/>
      <c r="DG140" s="57"/>
      <c r="DH140" s="57"/>
      <c r="DI140" s="57"/>
      <c r="DJ140" s="57"/>
      <c r="DK140" s="57"/>
      <c r="DL140" s="57"/>
      <c r="DM140" s="57"/>
      <c r="DN140" s="57">
        <f>SUM(J140:DM140)</f>
        <v>115</v>
      </c>
      <c r="DO140" s="11">
        <f>H140-I140</f>
        <v>13</v>
      </c>
    </row>
    <row r="141" spans="1:147" ht="12" customHeight="1" x14ac:dyDescent="0.2">
      <c r="A141" s="207"/>
      <c r="B141" s="12" t="s">
        <v>6</v>
      </c>
      <c r="C141" s="12"/>
      <c r="D141" s="209"/>
      <c r="E141" s="209"/>
      <c r="F141" s="210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>
        <v>5</v>
      </c>
      <c r="BE141" s="52">
        <f t="shared" ref="BE141:BQ141" si="661">+BD141+BE140</f>
        <v>12</v>
      </c>
      <c r="BF141" s="52">
        <f t="shared" si="661"/>
        <v>20</v>
      </c>
      <c r="BG141" s="52">
        <f t="shared" si="661"/>
        <v>23</v>
      </c>
      <c r="BH141" s="52">
        <f t="shared" si="661"/>
        <v>24</v>
      </c>
      <c r="BI141" s="52">
        <f t="shared" si="661"/>
        <v>27</v>
      </c>
      <c r="BJ141" s="52">
        <f t="shared" si="661"/>
        <v>29</v>
      </c>
      <c r="BK141" s="52">
        <f t="shared" si="661"/>
        <v>30</v>
      </c>
      <c r="BL141" s="52">
        <f t="shared" si="661"/>
        <v>32</v>
      </c>
      <c r="BM141" s="52">
        <f t="shared" si="661"/>
        <v>34</v>
      </c>
      <c r="BN141" s="52">
        <f t="shared" si="661"/>
        <v>37</v>
      </c>
      <c r="BO141" s="52">
        <f t="shared" si="661"/>
        <v>42</v>
      </c>
      <c r="BP141" s="52">
        <f t="shared" si="661"/>
        <v>47</v>
      </c>
      <c r="BQ141" s="52">
        <f t="shared" si="661"/>
        <v>48</v>
      </c>
      <c r="BR141" s="52">
        <f t="shared" ref="BR141:BT141" si="662">+BQ141+BR140</f>
        <v>49</v>
      </c>
      <c r="BS141" s="52">
        <f t="shared" si="662"/>
        <v>52</v>
      </c>
      <c r="BT141" s="52">
        <f t="shared" si="662"/>
        <v>55</v>
      </c>
      <c r="BU141" s="52">
        <f>+BT141+BU140-BU144</f>
        <v>58</v>
      </c>
      <c r="BV141" s="52">
        <f>+BU141+BV140-BV144</f>
        <v>60</v>
      </c>
      <c r="BW141" s="52">
        <f>+BV141+BW140-BW144</f>
        <v>64</v>
      </c>
      <c r="BX141" s="52">
        <f>+BW141+BX140-BX144</f>
        <v>67</v>
      </c>
      <c r="BY141" s="52">
        <f t="shared" ref="BY141:CR141" si="663">+BX141+BY140-BY144</f>
        <v>69</v>
      </c>
      <c r="BZ141" s="52">
        <f t="shared" si="663"/>
        <v>71</v>
      </c>
      <c r="CA141" s="52">
        <f t="shared" si="663"/>
        <v>74</v>
      </c>
      <c r="CB141" s="52">
        <f t="shared" si="663"/>
        <v>78</v>
      </c>
      <c r="CC141" s="52">
        <f t="shared" si="663"/>
        <v>79</v>
      </c>
      <c r="CD141" s="52">
        <f t="shared" si="663"/>
        <v>81</v>
      </c>
      <c r="CE141" s="52">
        <f t="shared" si="663"/>
        <v>83</v>
      </c>
      <c r="CF141" s="52">
        <f t="shared" si="663"/>
        <v>83</v>
      </c>
      <c r="CG141" s="52">
        <f t="shared" si="663"/>
        <v>85</v>
      </c>
      <c r="CH141" s="52">
        <f t="shared" si="663"/>
        <v>86</v>
      </c>
      <c r="CI141" s="52">
        <f t="shared" si="663"/>
        <v>88</v>
      </c>
      <c r="CJ141" s="52">
        <f t="shared" si="663"/>
        <v>89</v>
      </c>
      <c r="CK141" s="52">
        <f t="shared" si="663"/>
        <v>90</v>
      </c>
      <c r="CL141" s="52">
        <f t="shared" si="663"/>
        <v>91</v>
      </c>
      <c r="CM141" s="52">
        <f t="shared" si="663"/>
        <v>94</v>
      </c>
      <c r="CN141" s="52">
        <f t="shared" si="663"/>
        <v>95</v>
      </c>
      <c r="CO141" s="52">
        <f t="shared" si="663"/>
        <v>94</v>
      </c>
      <c r="CP141" s="52">
        <f t="shared" si="663"/>
        <v>94</v>
      </c>
      <c r="CQ141" s="52">
        <f t="shared" si="663"/>
        <v>95</v>
      </c>
      <c r="CR141" s="52">
        <f t="shared" si="663"/>
        <v>96</v>
      </c>
      <c r="CS141" s="52">
        <f t="shared" ref="CS141" si="664">+CR141+CS140-CS144</f>
        <v>100</v>
      </c>
      <c r="CT141" s="52">
        <f t="shared" ref="CT141" si="665">+CS141+CT140-CT144</f>
        <v>103</v>
      </c>
      <c r="CU141" s="52">
        <f t="shared" ref="CU141" si="666">+CT141+CU140-CU144</f>
        <v>107</v>
      </c>
      <c r="CV141" s="52">
        <f t="shared" ref="CV141" si="667">+CU141+CV140-CV144</f>
        <v>107</v>
      </c>
      <c r="CW141" s="52"/>
      <c r="CX141" s="52"/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>
        <f>+DN140-DN144</f>
        <v>107</v>
      </c>
      <c r="DO141" s="11"/>
    </row>
    <row r="142" spans="1:147" s="15" customFormat="1" ht="12" customHeight="1" x14ac:dyDescent="0.2">
      <c r="A142" s="207"/>
      <c r="B142" s="13" t="s">
        <v>3</v>
      </c>
      <c r="C142" s="13"/>
      <c r="D142" s="209"/>
      <c r="E142" s="209"/>
      <c r="F142" s="210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>
        <v>2</v>
      </c>
      <c r="BE142" s="14">
        <v>2</v>
      </c>
      <c r="BF142" s="14">
        <v>2</v>
      </c>
      <c r="BG142" s="14">
        <v>2</v>
      </c>
      <c r="BH142" s="14">
        <v>2</v>
      </c>
      <c r="BI142" s="14">
        <v>2</v>
      </c>
      <c r="BJ142" s="14">
        <v>2</v>
      </c>
      <c r="BK142" s="14">
        <v>2</v>
      </c>
      <c r="BL142" s="14">
        <v>2</v>
      </c>
      <c r="BM142" s="14">
        <v>2</v>
      </c>
      <c r="BN142" s="14">
        <v>2</v>
      </c>
      <c r="BO142" s="14">
        <v>2</v>
      </c>
      <c r="BP142" s="14">
        <v>2</v>
      </c>
      <c r="BQ142" s="14">
        <v>2</v>
      </c>
      <c r="BR142" s="14">
        <v>3</v>
      </c>
      <c r="BS142" s="14">
        <v>3</v>
      </c>
      <c r="BT142" s="14">
        <v>3</v>
      </c>
      <c r="BU142" s="14">
        <v>3</v>
      </c>
      <c r="BV142" s="14">
        <v>3</v>
      </c>
      <c r="BW142" s="14">
        <v>3</v>
      </c>
      <c r="BX142" s="14">
        <v>3</v>
      </c>
      <c r="BY142" s="14">
        <v>2</v>
      </c>
      <c r="BZ142" s="14">
        <v>2</v>
      </c>
      <c r="CA142" s="14">
        <v>2</v>
      </c>
      <c r="CB142" s="14">
        <v>2</v>
      </c>
      <c r="CC142" s="14">
        <v>3</v>
      </c>
      <c r="CD142" s="14">
        <v>4</v>
      </c>
      <c r="CE142" s="14">
        <v>4</v>
      </c>
      <c r="CF142" s="14">
        <v>4</v>
      </c>
      <c r="CG142" s="14">
        <v>4</v>
      </c>
      <c r="CH142" s="14">
        <v>3</v>
      </c>
      <c r="CI142" s="14">
        <v>3</v>
      </c>
      <c r="CJ142" s="14">
        <v>2</v>
      </c>
      <c r="CK142" s="14">
        <v>3</v>
      </c>
      <c r="CL142" s="14">
        <v>3</v>
      </c>
      <c r="CM142" s="14">
        <v>3</v>
      </c>
      <c r="CN142" s="14">
        <v>3</v>
      </c>
      <c r="CO142" s="14">
        <v>3</v>
      </c>
      <c r="CP142" s="14">
        <v>3</v>
      </c>
      <c r="CQ142" s="14">
        <v>3</v>
      </c>
      <c r="CR142" s="14">
        <v>3</v>
      </c>
      <c r="CS142" s="14">
        <v>3</v>
      </c>
      <c r="CT142" s="14">
        <v>3</v>
      </c>
      <c r="CU142" s="14">
        <v>3</v>
      </c>
      <c r="CV142" s="14">
        <v>2</v>
      </c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</row>
    <row r="143" spans="1:147" ht="12" customHeight="1" x14ac:dyDescent="0.2">
      <c r="A143" s="207"/>
      <c r="B143" s="12" t="s">
        <v>7</v>
      </c>
      <c r="C143" s="12"/>
      <c r="D143" s="209"/>
      <c r="E143" s="209"/>
      <c r="F143" s="210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>
        <v>3</v>
      </c>
      <c r="BE143" s="11">
        <f t="shared" ref="BE143:BQ143" si="668">+BD143+BE142</f>
        <v>5</v>
      </c>
      <c r="BF143" s="11">
        <f t="shared" si="668"/>
        <v>7</v>
      </c>
      <c r="BG143" s="11">
        <f t="shared" si="668"/>
        <v>9</v>
      </c>
      <c r="BH143" s="11">
        <f t="shared" si="668"/>
        <v>11</v>
      </c>
      <c r="BI143" s="11">
        <f t="shared" si="668"/>
        <v>13</v>
      </c>
      <c r="BJ143" s="11">
        <f t="shared" si="668"/>
        <v>15</v>
      </c>
      <c r="BK143" s="11">
        <f t="shared" si="668"/>
        <v>17</v>
      </c>
      <c r="BL143" s="11">
        <f t="shared" si="668"/>
        <v>19</v>
      </c>
      <c r="BM143" s="11">
        <f t="shared" si="668"/>
        <v>21</v>
      </c>
      <c r="BN143" s="11">
        <f t="shared" si="668"/>
        <v>23</v>
      </c>
      <c r="BO143" s="11">
        <f t="shared" si="668"/>
        <v>25</v>
      </c>
      <c r="BP143" s="11">
        <f t="shared" si="668"/>
        <v>27</v>
      </c>
      <c r="BQ143" s="11">
        <f t="shared" si="668"/>
        <v>29</v>
      </c>
      <c r="BR143" s="11">
        <f t="shared" ref="BR143" si="669">+BQ143+BR142</f>
        <v>32</v>
      </c>
      <c r="BS143" s="11">
        <f t="shared" ref="BS143" si="670">+BR143+BS142</f>
        <v>35</v>
      </c>
      <c r="BT143" s="11">
        <f t="shared" ref="BT143" si="671">+BS143+BT142</f>
        <v>38</v>
      </c>
      <c r="BU143" s="11">
        <f t="shared" ref="BU143" si="672">+BT143+BU142</f>
        <v>41</v>
      </c>
      <c r="BV143" s="11">
        <f t="shared" ref="BV143" si="673">+BU143+BV142</f>
        <v>44</v>
      </c>
      <c r="BW143" s="11">
        <f t="shared" ref="BW143" si="674">+BV143+BW142</f>
        <v>47</v>
      </c>
      <c r="BX143" s="11">
        <f t="shared" ref="BX143" si="675">+BW143+BX142</f>
        <v>50</v>
      </c>
      <c r="BY143" s="11">
        <f t="shared" ref="BY143" si="676">+BX143+BY142</f>
        <v>52</v>
      </c>
      <c r="BZ143" s="11">
        <f t="shared" ref="BZ143" si="677">+BY143+BZ142</f>
        <v>54</v>
      </c>
      <c r="CA143" s="11">
        <f t="shared" ref="CA143" si="678">+BZ143+CA142</f>
        <v>56</v>
      </c>
      <c r="CB143" s="11">
        <f t="shared" ref="CB143" si="679">+CA143+CB142</f>
        <v>58</v>
      </c>
      <c r="CC143" s="11">
        <f t="shared" ref="CC143" si="680">+CB143+CC142</f>
        <v>61</v>
      </c>
      <c r="CD143" s="11">
        <f t="shared" ref="CD143" si="681">+CC143+CD142</f>
        <v>65</v>
      </c>
      <c r="CE143" s="11">
        <f t="shared" ref="CE143" si="682">+CD143+CE142</f>
        <v>69</v>
      </c>
      <c r="CF143" s="11">
        <f t="shared" ref="CF143" si="683">+CE143+CF142</f>
        <v>73</v>
      </c>
      <c r="CG143" s="11">
        <f t="shared" ref="CG143" si="684">+CF143+CG142</f>
        <v>77</v>
      </c>
      <c r="CH143" s="11">
        <f t="shared" ref="CH143" si="685">+CG143+CH142</f>
        <v>80</v>
      </c>
      <c r="CI143" s="11">
        <f t="shared" ref="CI143" si="686">+CH143+CI142</f>
        <v>83</v>
      </c>
      <c r="CJ143" s="11">
        <f t="shared" ref="CJ143" si="687">+CI143+CJ142</f>
        <v>85</v>
      </c>
      <c r="CK143" s="11">
        <f t="shared" ref="CK143" si="688">+CJ143+CK142</f>
        <v>88</v>
      </c>
      <c r="CL143" s="11">
        <f t="shared" ref="CL143" si="689">+CK143+CL142</f>
        <v>91</v>
      </c>
      <c r="CM143" s="11">
        <f t="shared" ref="CM143" si="690">+CL143+CM142</f>
        <v>94</v>
      </c>
      <c r="CN143" s="11">
        <f t="shared" ref="CN143" si="691">+CM143+CN142</f>
        <v>97</v>
      </c>
      <c r="CO143" s="11">
        <f t="shared" ref="CO143" si="692">+CN143+CO142</f>
        <v>100</v>
      </c>
      <c r="CP143" s="11">
        <f t="shared" ref="CP143" si="693">+CO143+CP142</f>
        <v>103</v>
      </c>
      <c r="CQ143" s="11">
        <f t="shared" ref="CQ143:CR143" si="694">+CP143+CQ142</f>
        <v>106</v>
      </c>
      <c r="CR143" s="11">
        <f t="shared" si="694"/>
        <v>109</v>
      </c>
      <c r="CS143" s="11">
        <f t="shared" ref="CS143" si="695">+CR143+CS142</f>
        <v>112</v>
      </c>
      <c r="CT143" s="11">
        <f t="shared" ref="CT143" si="696">+CS143+CT142</f>
        <v>115</v>
      </c>
      <c r="CU143" s="11">
        <f t="shared" ref="CU143" si="697">+CT143+CU142</f>
        <v>118</v>
      </c>
      <c r="CV143" s="11">
        <f t="shared" ref="CV143" si="698">+CU143+CV142</f>
        <v>120</v>
      </c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</row>
    <row r="144" spans="1:147" ht="12" customHeight="1" x14ac:dyDescent="0.2">
      <c r="A144" s="207"/>
      <c r="B144" s="12" t="s">
        <v>4</v>
      </c>
      <c r="C144" s="12"/>
      <c r="D144" s="26"/>
      <c r="E144" s="26"/>
      <c r="F144" s="27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>
        <v>0</v>
      </c>
      <c r="BE144" s="11">
        <v>0</v>
      </c>
      <c r="BF144" s="57">
        <v>0</v>
      </c>
      <c r="BG144" s="57">
        <v>0</v>
      </c>
      <c r="BH144" s="57">
        <v>0</v>
      </c>
      <c r="BI144" s="57">
        <v>0</v>
      </c>
      <c r="BJ144" s="57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7">
        <v>0</v>
      </c>
      <c r="BR144" s="57">
        <v>0</v>
      </c>
      <c r="BS144" s="57">
        <v>0</v>
      </c>
      <c r="BT144" s="57">
        <v>0</v>
      </c>
      <c r="BU144" s="57">
        <v>1</v>
      </c>
      <c r="BV144" s="57">
        <v>0</v>
      </c>
      <c r="BW144" s="57">
        <v>0</v>
      </c>
      <c r="BX144" s="57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7">
        <v>0</v>
      </c>
      <c r="CF144" s="57">
        <v>0</v>
      </c>
      <c r="CG144" s="57">
        <v>0</v>
      </c>
      <c r="CH144" s="57">
        <v>1</v>
      </c>
      <c r="CI144" s="57">
        <v>1</v>
      </c>
      <c r="CJ144" s="57">
        <v>1</v>
      </c>
      <c r="CK144" s="57">
        <v>0</v>
      </c>
      <c r="CL144" s="57">
        <v>0</v>
      </c>
      <c r="CM144" s="57">
        <v>0</v>
      </c>
      <c r="CN144" s="57">
        <v>0</v>
      </c>
      <c r="CO144" s="57">
        <v>2</v>
      </c>
      <c r="CP144" s="57">
        <v>1</v>
      </c>
      <c r="CQ144" s="57">
        <v>0</v>
      </c>
      <c r="CR144" s="57">
        <v>0</v>
      </c>
      <c r="CS144" s="57">
        <v>0</v>
      </c>
      <c r="CT144" s="57">
        <v>1</v>
      </c>
      <c r="CU144" s="57">
        <v>0</v>
      </c>
      <c r="CV144" s="57"/>
      <c r="CW144" s="57"/>
      <c r="CX144" s="57"/>
      <c r="CY144" s="57"/>
      <c r="CZ144" s="57"/>
      <c r="DA144" s="57"/>
      <c r="DB144" s="57"/>
      <c r="DC144" s="57"/>
      <c r="DD144" s="57"/>
      <c r="DE144" s="57"/>
      <c r="DF144" s="57"/>
      <c r="DG144" s="57"/>
      <c r="DH144" s="57"/>
      <c r="DI144" s="57"/>
      <c r="DJ144" s="57"/>
      <c r="DK144" s="57"/>
      <c r="DL144" s="57"/>
      <c r="DM144" s="57"/>
      <c r="DN144" s="57">
        <f>SUM(J144:DM144)</f>
        <v>8</v>
      </c>
      <c r="DO144" s="35"/>
      <c r="EQ144" s="4"/>
    </row>
    <row r="145" spans="1:147" ht="12" customHeight="1" thickBot="1" x14ac:dyDescent="0.25">
      <c r="A145" s="208"/>
      <c r="B145" s="23" t="s">
        <v>8</v>
      </c>
      <c r="C145" s="23"/>
      <c r="D145" s="28"/>
      <c r="E145" s="28"/>
      <c r="F145" s="29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5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>
        <f t="shared" ref="BD145" si="699">+BC145+BD144</f>
        <v>0</v>
      </c>
      <c r="BE145" s="24">
        <f t="shared" ref="BE145:BH145" si="700">+BD145+BE144</f>
        <v>0</v>
      </c>
      <c r="BF145" s="24">
        <f t="shared" si="700"/>
        <v>0</v>
      </c>
      <c r="BG145" s="24">
        <f t="shared" si="700"/>
        <v>0</v>
      </c>
      <c r="BH145" s="24">
        <f t="shared" si="700"/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0</v>
      </c>
      <c r="BU145" s="24">
        <f>+BT145+BU144</f>
        <v>1</v>
      </c>
      <c r="BV145" s="24">
        <f>+BU145+BV144</f>
        <v>1</v>
      </c>
      <c r="BW145" s="24">
        <f>+BV145+BW144</f>
        <v>1</v>
      </c>
      <c r="BX145" s="24">
        <f>+BW145+BX144</f>
        <v>1</v>
      </c>
      <c r="BY145" s="24">
        <f t="shared" ref="BY145:CR145" si="701">+BX145+BY144</f>
        <v>1</v>
      </c>
      <c r="BZ145" s="24">
        <f t="shared" si="701"/>
        <v>1</v>
      </c>
      <c r="CA145" s="24">
        <f t="shared" si="701"/>
        <v>1</v>
      </c>
      <c r="CB145" s="24">
        <f t="shared" si="701"/>
        <v>1</v>
      </c>
      <c r="CC145" s="24">
        <f t="shared" si="701"/>
        <v>1</v>
      </c>
      <c r="CD145" s="24">
        <f t="shared" si="701"/>
        <v>1</v>
      </c>
      <c r="CE145" s="24">
        <f t="shared" si="701"/>
        <v>1</v>
      </c>
      <c r="CF145" s="24">
        <f t="shared" si="701"/>
        <v>1</v>
      </c>
      <c r="CG145" s="24">
        <f t="shared" si="701"/>
        <v>1</v>
      </c>
      <c r="CH145" s="24">
        <f t="shared" si="701"/>
        <v>2</v>
      </c>
      <c r="CI145" s="24">
        <f t="shared" si="701"/>
        <v>3</v>
      </c>
      <c r="CJ145" s="24">
        <f t="shared" si="701"/>
        <v>4</v>
      </c>
      <c r="CK145" s="24">
        <f t="shared" si="701"/>
        <v>4</v>
      </c>
      <c r="CL145" s="24">
        <f t="shared" si="701"/>
        <v>4</v>
      </c>
      <c r="CM145" s="24">
        <f t="shared" si="701"/>
        <v>4</v>
      </c>
      <c r="CN145" s="24">
        <f t="shared" si="701"/>
        <v>4</v>
      </c>
      <c r="CO145" s="24">
        <f t="shared" si="701"/>
        <v>6</v>
      </c>
      <c r="CP145" s="24">
        <f t="shared" si="701"/>
        <v>7</v>
      </c>
      <c r="CQ145" s="24">
        <f t="shared" si="701"/>
        <v>7</v>
      </c>
      <c r="CR145" s="24">
        <f t="shared" si="701"/>
        <v>7</v>
      </c>
      <c r="CS145" s="24">
        <f t="shared" ref="CS145" si="702">+CR145+CS144</f>
        <v>7</v>
      </c>
      <c r="CT145" s="24">
        <f t="shared" ref="CT145" si="703">+CS145+CT144</f>
        <v>8</v>
      </c>
      <c r="CU145" s="24">
        <f t="shared" ref="CU145" si="704">+CT145+CU144</f>
        <v>8</v>
      </c>
      <c r="CV145" s="24">
        <f t="shared" ref="CV145" si="705">+CU145+CV144</f>
        <v>8</v>
      </c>
      <c r="CW145" s="24">
        <f t="shared" ref="CW145" si="706">+CV145+CW144</f>
        <v>8</v>
      </c>
      <c r="CX145" s="24">
        <f t="shared" ref="CX145" si="707">+CW145+CX144</f>
        <v>8</v>
      </c>
      <c r="CY145" s="24">
        <f t="shared" ref="CY145" si="708">+CX145+CY144</f>
        <v>8</v>
      </c>
      <c r="CZ145" s="24">
        <f t="shared" ref="CZ145" si="709">+CY145+CZ144</f>
        <v>8</v>
      </c>
      <c r="DA145" s="24">
        <f t="shared" ref="DA145" si="710">+CZ145+DA144</f>
        <v>8</v>
      </c>
      <c r="DB145" s="24"/>
      <c r="DC145" s="24"/>
      <c r="DD145" s="24"/>
      <c r="DE145" s="24"/>
      <c r="DF145" s="24"/>
      <c r="DG145" s="24"/>
      <c r="DH145" s="24"/>
      <c r="DI145" s="24"/>
      <c r="DJ145" s="24"/>
      <c r="DK145" s="24"/>
      <c r="DL145" s="24"/>
      <c r="DM145" s="24"/>
      <c r="DN145" s="24"/>
      <c r="DO145" s="38"/>
      <c r="EQ145" s="4"/>
    </row>
    <row r="146" spans="1:147" ht="12" customHeight="1" thickTop="1" x14ac:dyDescent="0.2">
      <c r="A146" s="207"/>
      <c r="B146" s="34" t="s">
        <v>28</v>
      </c>
      <c r="C146" s="12" t="s">
        <v>93</v>
      </c>
      <c r="D146" s="209" t="s">
        <v>78</v>
      </c>
      <c r="E146" s="209">
        <v>302</v>
      </c>
      <c r="F146" s="210">
        <v>42614</v>
      </c>
      <c r="G146" s="11">
        <v>102</v>
      </c>
      <c r="H146" s="11">
        <v>102</v>
      </c>
      <c r="I146" s="11">
        <f>+DN147</f>
        <v>4</v>
      </c>
      <c r="J146" s="11">
        <v>0</v>
      </c>
      <c r="K146" s="11">
        <v>0</v>
      </c>
      <c r="L146" s="11">
        <v>0</v>
      </c>
      <c r="M146" s="11">
        <v>1</v>
      </c>
      <c r="N146" s="11">
        <v>0</v>
      </c>
      <c r="O146" s="11">
        <v>1</v>
      </c>
      <c r="P146" s="11">
        <v>0</v>
      </c>
      <c r="Q146" s="11">
        <v>1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1</v>
      </c>
      <c r="AE146" s="11">
        <v>2</v>
      </c>
      <c r="AF146" s="11">
        <v>1</v>
      </c>
      <c r="AG146" s="11">
        <v>0</v>
      </c>
      <c r="AH146" s="11">
        <v>0</v>
      </c>
      <c r="AI146" s="11">
        <v>0</v>
      </c>
      <c r="AJ146" s="11">
        <v>-1</v>
      </c>
      <c r="AK146" s="11">
        <v>0</v>
      </c>
      <c r="AL146" s="11">
        <v>2</v>
      </c>
      <c r="AM146" s="11">
        <v>0</v>
      </c>
      <c r="AN146" s="11">
        <v>-1</v>
      </c>
      <c r="AO146" s="11">
        <v>0</v>
      </c>
      <c r="AP146" s="11">
        <v>1</v>
      </c>
      <c r="AQ146" s="11">
        <v>1</v>
      </c>
      <c r="AR146" s="11">
        <v>-1</v>
      </c>
      <c r="AS146" s="11">
        <v>1</v>
      </c>
      <c r="AT146" s="11">
        <v>0</v>
      </c>
      <c r="AU146" s="11">
        <v>-1</v>
      </c>
      <c r="AV146" s="11">
        <v>0</v>
      </c>
      <c r="AW146" s="11">
        <v>0</v>
      </c>
      <c r="AX146" s="11"/>
      <c r="AY146" s="11"/>
      <c r="AZ146" s="11"/>
      <c r="BA146" s="11"/>
      <c r="BB146" s="11"/>
      <c r="BC146" s="11"/>
      <c r="BD146" s="11"/>
      <c r="BE146" s="11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57"/>
      <c r="DD146" s="57"/>
      <c r="DE146" s="57"/>
      <c r="DF146" s="57"/>
      <c r="DG146" s="57"/>
      <c r="DH146" s="57"/>
      <c r="DI146" s="57"/>
      <c r="DJ146" s="57"/>
      <c r="DK146" s="57"/>
      <c r="DL146" s="57"/>
      <c r="DM146" s="57"/>
      <c r="DN146" s="57">
        <f>SUM(J146:DM146)</f>
        <v>8</v>
      </c>
      <c r="DO146" s="11">
        <f>H146-I146</f>
        <v>98</v>
      </c>
    </row>
    <row r="147" spans="1:147" ht="12" customHeight="1" x14ac:dyDescent="0.2">
      <c r="A147" s="207"/>
      <c r="B147" s="12" t="s">
        <v>6</v>
      </c>
      <c r="C147" s="12"/>
      <c r="D147" s="209"/>
      <c r="E147" s="209"/>
      <c r="F147" s="210"/>
      <c r="G147" s="11"/>
      <c r="H147" s="11"/>
      <c r="I147" s="11"/>
      <c r="J147" s="11">
        <v>93</v>
      </c>
      <c r="K147" s="11">
        <f>K146+J147</f>
        <v>93</v>
      </c>
      <c r="L147" s="11">
        <f t="shared" ref="L147:AE147" si="711">L146+K147</f>
        <v>93</v>
      </c>
      <c r="M147" s="11">
        <f t="shared" si="711"/>
        <v>94</v>
      </c>
      <c r="N147" s="11">
        <f t="shared" si="711"/>
        <v>94</v>
      </c>
      <c r="O147" s="11">
        <f t="shared" si="711"/>
        <v>95</v>
      </c>
      <c r="P147" s="11">
        <f t="shared" si="711"/>
        <v>95</v>
      </c>
      <c r="Q147" s="11">
        <f t="shared" si="711"/>
        <v>96</v>
      </c>
      <c r="R147" s="11">
        <f t="shared" si="711"/>
        <v>96</v>
      </c>
      <c r="S147" s="11">
        <f t="shared" si="711"/>
        <v>96</v>
      </c>
      <c r="T147" s="11">
        <f t="shared" si="711"/>
        <v>96</v>
      </c>
      <c r="U147" s="11">
        <f t="shared" si="711"/>
        <v>96</v>
      </c>
      <c r="V147" s="11">
        <f t="shared" si="711"/>
        <v>96</v>
      </c>
      <c r="W147" s="11">
        <f t="shared" si="711"/>
        <v>96</v>
      </c>
      <c r="X147" s="11">
        <f t="shared" si="711"/>
        <v>96</v>
      </c>
      <c r="Y147" s="11">
        <f t="shared" si="711"/>
        <v>96</v>
      </c>
      <c r="Z147" s="11">
        <f t="shared" si="711"/>
        <v>96</v>
      </c>
      <c r="AA147" s="11">
        <f t="shared" si="711"/>
        <v>96</v>
      </c>
      <c r="AB147" s="11">
        <f t="shared" si="711"/>
        <v>96</v>
      </c>
      <c r="AC147" s="11">
        <f t="shared" si="711"/>
        <v>96</v>
      </c>
      <c r="AD147" s="11">
        <f t="shared" si="711"/>
        <v>97</v>
      </c>
      <c r="AE147" s="11">
        <f t="shared" si="711"/>
        <v>99</v>
      </c>
      <c r="AF147" s="11">
        <f t="shared" ref="AF147" si="712">AF146+AE147</f>
        <v>100</v>
      </c>
      <c r="AG147" s="11">
        <f t="shared" ref="AG147" si="713">AG146+AF147</f>
        <v>100</v>
      </c>
      <c r="AH147" s="11">
        <f t="shared" ref="AH147" si="714">AH146+AG147</f>
        <v>100</v>
      </c>
      <c r="AI147" s="11">
        <f t="shared" ref="AI147" si="715">AI146+AH147</f>
        <v>100</v>
      </c>
      <c r="AJ147" s="11">
        <f t="shared" ref="AJ147" si="716">AJ146+AI147</f>
        <v>99</v>
      </c>
      <c r="AK147" s="11">
        <f t="shared" ref="AK147" si="717">AK146+AJ147</f>
        <v>99</v>
      </c>
      <c r="AL147" s="11">
        <f t="shared" ref="AL147:AW147" si="718">AL146+AK147</f>
        <v>101</v>
      </c>
      <c r="AM147" s="11">
        <f t="shared" si="718"/>
        <v>101</v>
      </c>
      <c r="AN147" s="11">
        <f t="shared" si="718"/>
        <v>100</v>
      </c>
      <c r="AO147" s="11">
        <f t="shared" si="718"/>
        <v>100</v>
      </c>
      <c r="AP147" s="11">
        <f t="shared" si="718"/>
        <v>101</v>
      </c>
      <c r="AQ147" s="11">
        <f t="shared" si="718"/>
        <v>102</v>
      </c>
      <c r="AR147" s="11">
        <f t="shared" si="718"/>
        <v>101</v>
      </c>
      <c r="AS147" s="11">
        <f t="shared" si="718"/>
        <v>102</v>
      </c>
      <c r="AT147" s="11">
        <f t="shared" si="718"/>
        <v>102</v>
      </c>
      <c r="AU147" s="11">
        <f t="shared" si="718"/>
        <v>101</v>
      </c>
      <c r="AV147" s="11">
        <f t="shared" si="718"/>
        <v>101</v>
      </c>
      <c r="AW147" s="11">
        <f t="shared" si="718"/>
        <v>101</v>
      </c>
      <c r="AX147" s="11"/>
      <c r="AY147" s="11"/>
      <c r="AZ147" s="11"/>
      <c r="BA147" s="11"/>
      <c r="BB147" s="11"/>
      <c r="BC147" s="11"/>
      <c r="BD147" s="11"/>
      <c r="BE147" s="11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L147" s="52"/>
      <c r="CM147" s="52"/>
      <c r="CN147" s="52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  <c r="DI147" s="52"/>
      <c r="DJ147" s="52"/>
      <c r="DK147" s="52"/>
      <c r="DL147" s="52"/>
      <c r="DM147" s="52"/>
      <c r="DN147" s="52">
        <f>+DN146-DN150</f>
        <v>4</v>
      </c>
      <c r="DO147" s="11"/>
    </row>
    <row r="148" spans="1:147" s="15" customFormat="1" ht="12" customHeight="1" x14ac:dyDescent="0.2">
      <c r="A148" s="207"/>
      <c r="B148" s="13" t="s">
        <v>3</v>
      </c>
      <c r="C148" s="13"/>
      <c r="D148" s="209"/>
      <c r="E148" s="209"/>
      <c r="F148" s="210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</row>
    <row r="149" spans="1:147" ht="12" customHeight="1" x14ac:dyDescent="0.2">
      <c r="A149" s="207"/>
      <c r="B149" s="12" t="s">
        <v>7</v>
      </c>
      <c r="C149" s="12"/>
      <c r="D149" s="209"/>
      <c r="E149" s="209"/>
      <c r="F149" s="210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>
        <f>+V148</f>
        <v>0</v>
      </c>
      <c r="W149" s="11">
        <f t="shared" ref="W149:AC149" si="719">+V149+W148</f>
        <v>0</v>
      </c>
      <c r="X149" s="11">
        <f t="shared" si="719"/>
        <v>0</v>
      </c>
      <c r="Y149" s="11">
        <f t="shared" si="719"/>
        <v>0</v>
      </c>
      <c r="Z149" s="11">
        <f t="shared" si="719"/>
        <v>0</v>
      </c>
      <c r="AA149" s="11">
        <f t="shared" si="719"/>
        <v>0</v>
      </c>
      <c r="AB149" s="11">
        <f t="shared" si="719"/>
        <v>0</v>
      </c>
      <c r="AC149" s="11">
        <f t="shared" si="719"/>
        <v>0</v>
      </c>
      <c r="AD149" s="11">
        <f t="shared" ref="AD149" si="720">+AC149+AD148</f>
        <v>0</v>
      </c>
      <c r="AE149" s="11">
        <f t="shared" ref="AE149" si="721">+AD149+AE148</f>
        <v>0</v>
      </c>
      <c r="AF149" s="11">
        <f t="shared" ref="AF149" si="722">+AE149+AF148</f>
        <v>0</v>
      </c>
      <c r="AG149" s="11">
        <f t="shared" ref="AG149" si="723">+AF149+AG148</f>
        <v>0</v>
      </c>
      <c r="AH149" s="11">
        <f t="shared" ref="AH149" si="724">+AG149+AH148</f>
        <v>0</v>
      </c>
      <c r="AI149" s="11">
        <f t="shared" ref="AI149" si="725">+AH149+AI148</f>
        <v>0</v>
      </c>
      <c r="AJ149" s="11">
        <f t="shared" ref="AJ149" si="726">+AI149+AJ148</f>
        <v>0</v>
      </c>
      <c r="AK149" s="11">
        <f t="shared" ref="AK149" si="727">+AJ149+AK148</f>
        <v>0</v>
      </c>
      <c r="AL149" s="11">
        <f t="shared" ref="AL149:AQ149" si="728">+AK149+AL148</f>
        <v>0</v>
      </c>
      <c r="AM149" s="11">
        <f t="shared" si="728"/>
        <v>0</v>
      </c>
      <c r="AN149" s="11">
        <f t="shared" si="728"/>
        <v>0</v>
      </c>
      <c r="AO149" s="11">
        <f t="shared" si="728"/>
        <v>0</v>
      </c>
      <c r="AP149" s="11">
        <f t="shared" si="728"/>
        <v>0</v>
      </c>
      <c r="AQ149" s="11">
        <f t="shared" si="728"/>
        <v>0</v>
      </c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</row>
    <row r="150" spans="1:147" ht="12" customHeight="1" x14ac:dyDescent="0.2">
      <c r="A150" s="207"/>
      <c r="B150" s="12" t="s">
        <v>4</v>
      </c>
      <c r="C150" s="12"/>
      <c r="D150" s="26"/>
      <c r="E150" s="26"/>
      <c r="F150" s="27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>
        <v>1</v>
      </c>
      <c r="AK150" s="11"/>
      <c r="AL150" s="11"/>
      <c r="AM150" s="11"/>
      <c r="AN150" s="11">
        <v>1</v>
      </c>
      <c r="AO150" s="11"/>
      <c r="AP150" s="11">
        <v>0</v>
      </c>
      <c r="AQ150" s="11">
        <v>0</v>
      </c>
      <c r="AR150" s="11">
        <v>1</v>
      </c>
      <c r="AS150" s="11"/>
      <c r="AT150" s="11">
        <v>0</v>
      </c>
      <c r="AU150" s="11">
        <v>1</v>
      </c>
      <c r="AV150" s="11">
        <v>0</v>
      </c>
      <c r="AW150" s="11">
        <v>0</v>
      </c>
      <c r="AX150" s="11"/>
      <c r="AY150" s="11"/>
      <c r="AZ150" s="11"/>
      <c r="BA150" s="11"/>
      <c r="BB150" s="11"/>
      <c r="BC150" s="11"/>
      <c r="BD150" s="11"/>
      <c r="BE150" s="11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M150" s="57"/>
      <c r="CN150" s="57"/>
      <c r="CO150" s="57"/>
      <c r="CP150" s="57"/>
      <c r="CQ150" s="57"/>
      <c r="CR150" s="57"/>
      <c r="CS150" s="57"/>
      <c r="CT150" s="57"/>
      <c r="CU150" s="57"/>
      <c r="CV150" s="57"/>
      <c r="CW150" s="57"/>
      <c r="CX150" s="57"/>
      <c r="CY150" s="57"/>
      <c r="CZ150" s="57"/>
      <c r="DA150" s="57"/>
      <c r="DB150" s="57"/>
      <c r="DC150" s="57"/>
      <c r="DD150" s="57"/>
      <c r="DE150" s="57"/>
      <c r="DF150" s="57"/>
      <c r="DG150" s="57"/>
      <c r="DH150" s="57"/>
      <c r="DI150" s="57"/>
      <c r="DJ150" s="57"/>
      <c r="DK150" s="57"/>
      <c r="DL150" s="57"/>
      <c r="DM150" s="57"/>
      <c r="DN150" s="57">
        <f>SUM(J150:DM150)</f>
        <v>4</v>
      </c>
      <c r="DO150" s="35"/>
      <c r="EQ150" s="4"/>
    </row>
    <row r="151" spans="1:147" ht="12" customHeight="1" thickBot="1" x14ac:dyDescent="0.25">
      <c r="A151" s="208"/>
      <c r="B151" s="23" t="s">
        <v>8</v>
      </c>
      <c r="C151" s="23"/>
      <c r="D151" s="28"/>
      <c r="E151" s="28"/>
      <c r="F151" s="29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5">
        <f>+AH150</f>
        <v>0</v>
      </c>
      <c r="AI151" s="24">
        <f>+AH151+AI150</f>
        <v>0</v>
      </c>
      <c r="AJ151" s="24">
        <f t="shared" ref="AJ151:AN151" si="729">+AI151+AJ150</f>
        <v>1</v>
      </c>
      <c r="AK151" s="24">
        <f t="shared" si="729"/>
        <v>1</v>
      </c>
      <c r="AL151" s="24">
        <f t="shared" si="729"/>
        <v>1</v>
      </c>
      <c r="AM151" s="24">
        <f t="shared" si="729"/>
        <v>1</v>
      </c>
      <c r="AN151" s="24">
        <f t="shared" si="729"/>
        <v>2</v>
      </c>
      <c r="AO151" s="24">
        <f t="shared" ref="AO151" si="730">+AN151+AO150</f>
        <v>2</v>
      </c>
      <c r="AP151" s="24">
        <f t="shared" ref="AP151:AQ151" si="731">+AO151+AP150</f>
        <v>2</v>
      </c>
      <c r="AQ151" s="24">
        <f t="shared" si="731"/>
        <v>2</v>
      </c>
      <c r="AR151" s="24">
        <f t="shared" ref="AR151" si="732">+AQ151+AR150</f>
        <v>3</v>
      </c>
      <c r="AS151" s="24">
        <f t="shared" ref="AS151" si="733">+AR151+AS150</f>
        <v>3</v>
      </c>
      <c r="AT151" s="24">
        <f t="shared" ref="AT151:AU151" si="734">+AS151+AT150</f>
        <v>3</v>
      </c>
      <c r="AU151" s="24">
        <f t="shared" si="734"/>
        <v>4</v>
      </c>
      <c r="AV151" s="24">
        <f t="shared" ref="AV151" si="735">+AU151+AV150</f>
        <v>4</v>
      </c>
      <c r="AW151" s="24">
        <f t="shared" ref="AW151" si="736">+AV151+AW150</f>
        <v>4</v>
      </c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  <c r="CJ151" s="24"/>
      <c r="CK151" s="24"/>
      <c r="CL151" s="24"/>
      <c r="CM151" s="24"/>
      <c r="CN151" s="24"/>
      <c r="CO151" s="24"/>
      <c r="CP151" s="24"/>
      <c r="CQ151" s="24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38"/>
      <c r="EQ151" s="4"/>
    </row>
    <row r="152" spans="1:147" ht="12" customHeight="1" thickTop="1" x14ac:dyDescent="0.2">
      <c r="A152" s="207"/>
      <c r="B152" s="34" t="s">
        <v>29</v>
      </c>
      <c r="C152" s="12" t="s">
        <v>93</v>
      </c>
      <c r="D152" s="209" t="s">
        <v>78</v>
      </c>
      <c r="E152" s="209">
        <v>240</v>
      </c>
      <c r="F152" s="210">
        <v>43449</v>
      </c>
      <c r="G152" s="11">
        <v>102</v>
      </c>
      <c r="H152" s="11">
        <v>102</v>
      </c>
      <c r="I152" s="11">
        <f>+DN153</f>
        <v>59</v>
      </c>
      <c r="J152" s="11">
        <v>6</v>
      </c>
      <c r="K152" s="11">
        <v>4</v>
      </c>
      <c r="L152" s="11">
        <v>3</v>
      </c>
      <c r="M152" s="11">
        <v>2</v>
      </c>
      <c r="N152" s="11">
        <v>1</v>
      </c>
      <c r="O152" s="11">
        <v>3</v>
      </c>
      <c r="P152" s="11">
        <v>1</v>
      </c>
      <c r="Q152" s="11">
        <v>1</v>
      </c>
      <c r="R152" s="11">
        <v>3</v>
      </c>
      <c r="S152" s="11">
        <v>6</v>
      </c>
      <c r="T152" s="11">
        <v>2</v>
      </c>
      <c r="U152" s="11">
        <v>0</v>
      </c>
      <c r="V152" s="11">
        <v>2</v>
      </c>
      <c r="W152" s="11">
        <v>2</v>
      </c>
      <c r="X152" s="11">
        <v>1</v>
      </c>
      <c r="Y152" s="11">
        <v>1</v>
      </c>
      <c r="Z152" s="11">
        <v>1</v>
      </c>
      <c r="AA152" s="11">
        <v>4</v>
      </c>
      <c r="AB152" s="11">
        <v>0</v>
      </c>
      <c r="AC152" s="11">
        <v>0</v>
      </c>
      <c r="AD152" s="11">
        <v>0</v>
      </c>
      <c r="AE152" s="11">
        <v>1</v>
      </c>
      <c r="AF152" s="11">
        <v>0</v>
      </c>
      <c r="AG152" s="11">
        <v>0</v>
      </c>
      <c r="AH152" s="11">
        <v>0</v>
      </c>
      <c r="AI152" s="11">
        <v>0</v>
      </c>
      <c r="AJ152" s="11">
        <v>2</v>
      </c>
      <c r="AK152" s="11">
        <v>0</v>
      </c>
      <c r="AL152" s="11">
        <v>2</v>
      </c>
      <c r="AM152" s="11">
        <v>5</v>
      </c>
      <c r="AN152" s="11">
        <v>7</v>
      </c>
      <c r="AO152" s="11">
        <v>1</v>
      </c>
      <c r="AP152" s="11">
        <v>4</v>
      </c>
      <c r="AQ152" s="11">
        <v>1</v>
      </c>
      <c r="AR152" s="11">
        <v>3</v>
      </c>
      <c r="AS152" s="11">
        <v>1</v>
      </c>
      <c r="AT152" s="11">
        <v>1</v>
      </c>
      <c r="AU152" s="11">
        <v>3</v>
      </c>
      <c r="AV152" s="11">
        <v>3</v>
      </c>
      <c r="AW152" s="11">
        <v>2</v>
      </c>
      <c r="AX152" s="11">
        <v>0</v>
      </c>
      <c r="AY152" s="11">
        <v>0</v>
      </c>
      <c r="AZ152" s="11">
        <v>1</v>
      </c>
      <c r="BA152" s="11">
        <v>0</v>
      </c>
      <c r="BB152" s="11">
        <v>1</v>
      </c>
      <c r="BC152" s="11">
        <v>0</v>
      </c>
      <c r="BD152" s="11">
        <v>0</v>
      </c>
      <c r="BE152" s="11"/>
      <c r="BF152" s="57"/>
      <c r="BG152" s="57"/>
      <c r="BH152" s="57"/>
      <c r="BI152" s="57"/>
      <c r="BJ152" s="57"/>
      <c r="BK152" s="57"/>
      <c r="BL152" s="57"/>
      <c r="BM152" s="57">
        <v>1</v>
      </c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M152" s="57"/>
      <c r="CN152" s="57"/>
      <c r="CO152" s="57"/>
      <c r="CP152" s="57"/>
      <c r="CQ152" s="57"/>
      <c r="CR152" s="57"/>
      <c r="CS152" s="57"/>
      <c r="CT152" s="57"/>
      <c r="CU152" s="57"/>
      <c r="CV152" s="57"/>
      <c r="CW152" s="57"/>
      <c r="CX152" s="57"/>
      <c r="CY152" s="57"/>
      <c r="CZ152" s="57"/>
      <c r="DA152" s="57"/>
      <c r="DB152" s="57"/>
      <c r="DC152" s="57"/>
      <c r="DD152" s="57"/>
      <c r="DE152" s="57"/>
      <c r="DF152" s="57"/>
      <c r="DG152" s="57"/>
      <c r="DH152" s="57"/>
      <c r="DI152" s="57"/>
      <c r="DJ152" s="57"/>
      <c r="DK152" s="57"/>
      <c r="DL152" s="57"/>
      <c r="DM152" s="57"/>
      <c r="DN152" s="57">
        <f>SUM(J152:DM152)</f>
        <v>82</v>
      </c>
      <c r="DO152" s="11">
        <f>H152-I152</f>
        <v>43</v>
      </c>
    </row>
    <row r="153" spans="1:147" ht="12" customHeight="1" x14ac:dyDescent="0.2">
      <c r="A153" s="207"/>
      <c r="B153" s="12" t="s">
        <v>6</v>
      </c>
      <c r="C153" s="12"/>
      <c r="D153" s="209"/>
      <c r="E153" s="209"/>
      <c r="F153" s="210"/>
      <c r="G153" s="11"/>
      <c r="H153" s="11"/>
      <c r="I153" s="11"/>
      <c r="J153" s="11">
        <v>50</v>
      </c>
      <c r="K153" s="11">
        <f t="shared" ref="K153" si="737">+J153+K152-K156</f>
        <v>53</v>
      </c>
      <c r="L153" s="11">
        <f t="shared" ref="L153" si="738">+K153+L152-L156</f>
        <v>56</v>
      </c>
      <c r="M153" s="11">
        <f t="shared" ref="M153" si="739">+L153+M152-M156</f>
        <v>58</v>
      </c>
      <c r="N153" s="11">
        <f t="shared" ref="N153" si="740">+M153+N152-N156</f>
        <v>59</v>
      </c>
      <c r="O153" s="11">
        <f t="shared" ref="O153" si="741">+N153+O152-O156</f>
        <v>61</v>
      </c>
      <c r="P153" s="11">
        <f t="shared" ref="P153" si="742">+O153+P152-P156</f>
        <v>60</v>
      </c>
      <c r="Q153" s="11">
        <f t="shared" ref="Q153" si="743">+P153+Q152-Q156</f>
        <v>58</v>
      </c>
      <c r="R153" s="11">
        <f t="shared" ref="R153" si="744">+Q153+R152-R156</f>
        <v>61</v>
      </c>
      <c r="S153" s="11">
        <f t="shared" ref="S153" si="745">+R153+S152-S156</f>
        <v>67</v>
      </c>
      <c r="T153" s="11">
        <f t="shared" ref="T153" si="746">+S153+T152-T156</f>
        <v>69</v>
      </c>
      <c r="U153" s="11">
        <f t="shared" ref="U153" si="747">+T153+U152-U156</f>
        <v>69</v>
      </c>
      <c r="V153" s="11">
        <f t="shared" ref="V153" si="748">+U153+V152-V156</f>
        <v>71</v>
      </c>
      <c r="W153" s="11">
        <f t="shared" ref="W153" si="749">+V153+W152-W156</f>
        <v>72</v>
      </c>
      <c r="X153" s="11">
        <f t="shared" ref="X153" si="750">+W153+X152-X156</f>
        <v>73</v>
      </c>
      <c r="Y153" s="11">
        <f t="shared" ref="Y153" si="751">+X153+Y152-Y156</f>
        <v>74</v>
      </c>
      <c r="Z153" s="11">
        <f t="shared" ref="Z153" si="752">+Y153+Z152-Z156</f>
        <v>74</v>
      </c>
      <c r="AA153" s="11">
        <f t="shared" ref="AA153" si="753">+Z153+AA152-AA156</f>
        <v>78</v>
      </c>
      <c r="AB153" s="11">
        <f t="shared" ref="AB153" si="754">+AA153+AB152-AB156</f>
        <v>78</v>
      </c>
      <c r="AC153" s="11">
        <f t="shared" ref="AC153" si="755">+AB153+AC152-AC156</f>
        <v>77</v>
      </c>
      <c r="AD153" s="11">
        <f t="shared" ref="AD153" si="756">+AC153+AD152-AD156</f>
        <v>76</v>
      </c>
      <c r="AE153" s="11">
        <f t="shared" ref="AE153" si="757">+AD153+AE152-AE156</f>
        <v>77</v>
      </c>
      <c r="AF153" s="11">
        <f t="shared" ref="AF153" si="758">+AE153+AF152-AF156</f>
        <v>77</v>
      </c>
      <c r="AG153" s="11">
        <f t="shared" ref="AG153" si="759">+AF153+AG152-AG156</f>
        <v>77</v>
      </c>
      <c r="AH153" s="11">
        <f t="shared" ref="AH153" si="760">+AG153+AH152-AH156</f>
        <v>77</v>
      </c>
      <c r="AI153" s="11">
        <f t="shared" ref="AI153" si="761">+AH153+AI152-AI156</f>
        <v>76</v>
      </c>
      <c r="AJ153" s="11">
        <f t="shared" ref="AJ153" si="762">+AI153+AJ152-AJ156</f>
        <v>78</v>
      </c>
      <c r="AK153" s="11">
        <f t="shared" ref="AK153" si="763">+AJ153+AK152-AK156</f>
        <v>77</v>
      </c>
      <c r="AL153" s="11">
        <f t="shared" ref="AL153" si="764">+AK153+AL152-AL156</f>
        <v>78</v>
      </c>
      <c r="AM153" s="11">
        <f t="shared" ref="AM153" si="765">+AL153+AM152-AM156</f>
        <v>82</v>
      </c>
      <c r="AN153" s="11">
        <f t="shared" ref="AN153" si="766">+AM153+AN152-AN156</f>
        <v>89</v>
      </c>
      <c r="AO153" s="11">
        <f t="shared" ref="AO153" si="767">+AN153+AO152-AO156</f>
        <v>90</v>
      </c>
      <c r="AP153" s="11">
        <f t="shared" ref="AP153" si="768">+AO153+AP152-AP156</f>
        <v>92</v>
      </c>
      <c r="AQ153" s="11">
        <f t="shared" ref="AQ153" si="769">+AP153+AQ152-AQ156</f>
        <v>93</v>
      </c>
      <c r="AR153" s="11">
        <f t="shared" ref="AR153" si="770">+AQ153+AR152-AR156</f>
        <v>96</v>
      </c>
      <c r="AS153" s="11">
        <f t="shared" ref="AS153" si="771">+AR153+AS152-AS156</f>
        <v>96</v>
      </c>
      <c r="AT153" s="11">
        <f t="shared" ref="AT153" si="772">+AS153+AT152-AT156</f>
        <v>97</v>
      </c>
      <c r="AU153" s="11">
        <f t="shared" ref="AU153" si="773">+AT153+AU152-AU156</f>
        <v>99</v>
      </c>
      <c r="AV153" s="11">
        <f t="shared" ref="AV153" si="774">+AU153+AV152-AV156</f>
        <v>100</v>
      </c>
      <c r="AW153" s="11">
        <f t="shared" ref="AW153" si="775">+AV153+AW152-AW156</f>
        <v>102</v>
      </c>
      <c r="AX153" s="11">
        <f t="shared" ref="AX153" si="776">+AW153+AX152-AX156</f>
        <v>101</v>
      </c>
      <c r="AY153" s="11">
        <f t="shared" ref="AY153" si="777">+AX153+AY152-AY156</f>
        <v>100</v>
      </c>
      <c r="AZ153" s="11">
        <f t="shared" ref="AZ153:BD153" si="778">+AY153+AZ152-AZ156</f>
        <v>101</v>
      </c>
      <c r="BA153" s="11">
        <f t="shared" si="778"/>
        <v>101</v>
      </c>
      <c r="BB153" s="11">
        <f t="shared" si="778"/>
        <v>102</v>
      </c>
      <c r="BC153" s="11">
        <f t="shared" si="778"/>
        <v>102</v>
      </c>
      <c r="BD153" s="11">
        <f t="shared" si="778"/>
        <v>102</v>
      </c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>
        <f>+DN152-DN156</f>
        <v>59</v>
      </c>
      <c r="DO153" s="11"/>
    </row>
    <row r="154" spans="1:147" s="15" customFormat="1" ht="12" customHeight="1" x14ac:dyDescent="0.2">
      <c r="A154" s="207"/>
      <c r="B154" s="13" t="s">
        <v>3</v>
      </c>
      <c r="C154" s="13"/>
      <c r="D154" s="209"/>
      <c r="E154" s="209"/>
      <c r="F154" s="210"/>
      <c r="G154" s="14"/>
      <c r="H154" s="14"/>
      <c r="I154" s="14"/>
      <c r="J154" s="14">
        <v>3</v>
      </c>
      <c r="K154" s="14">
        <v>3</v>
      </c>
      <c r="L154" s="14">
        <v>3</v>
      </c>
      <c r="M154" s="14">
        <v>3</v>
      </c>
      <c r="N154" s="14">
        <v>3</v>
      </c>
      <c r="O154" s="14">
        <v>3</v>
      </c>
      <c r="P154" s="14">
        <v>3</v>
      </c>
      <c r="Q154" s="14">
        <v>3</v>
      </c>
      <c r="R154" s="14">
        <v>3</v>
      </c>
      <c r="S154" s="14">
        <v>3</v>
      </c>
      <c r="T154" s="14">
        <v>3</v>
      </c>
      <c r="U154" s="14">
        <v>3</v>
      </c>
      <c r="V154" s="14">
        <v>3</v>
      </c>
      <c r="W154" s="14">
        <v>3</v>
      </c>
      <c r="X154" s="14">
        <v>3</v>
      </c>
      <c r="Y154" s="14">
        <v>3</v>
      </c>
      <c r="Z154" s="14">
        <v>3</v>
      </c>
      <c r="AA154" s="14">
        <v>3</v>
      </c>
      <c r="AB154" s="14">
        <v>3</v>
      </c>
      <c r="AC154" s="14">
        <v>3</v>
      </c>
      <c r="AD154" s="14">
        <v>3</v>
      </c>
      <c r="AE154" s="14">
        <v>3</v>
      </c>
      <c r="AF154" s="14">
        <v>3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4">
        <v>0</v>
      </c>
      <c r="AX154" s="14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4">
        <v>0</v>
      </c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</row>
    <row r="155" spans="1:147" ht="12" customHeight="1" x14ac:dyDescent="0.2">
      <c r="A155" s="207"/>
      <c r="B155" s="12" t="s">
        <v>7</v>
      </c>
      <c r="C155" s="12"/>
      <c r="D155" s="209"/>
      <c r="E155" s="209"/>
      <c r="F155" s="210"/>
      <c r="G155" s="11"/>
      <c r="H155" s="11"/>
      <c r="I155" s="11"/>
      <c r="J155" s="11">
        <f>12*J154</f>
        <v>36</v>
      </c>
      <c r="K155" s="11">
        <f>+J155+K154</f>
        <v>39</v>
      </c>
      <c r="L155" s="11">
        <f t="shared" ref="L155:AE155" si="779">+K155+L154</f>
        <v>42</v>
      </c>
      <c r="M155" s="11">
        <f t="shared" si="779"/>
        <v>45</v>
      </c>
      <c r="N155" s="11">
        <f t="shared" si="779"/>
        <v>48</v>
      </c>
      <c r="O155" s="11">
        <f t="shared" si="779"/>
        <v>51</v>
      </c>
      <c r="P155" s="11">
        <f t="shared" si="779"/>
        <v>54</v>
      </c>
      <c r="Q155" s="11">
        <f t="shared" si="779"/>
        <v>57</v>
      </c>
      <c r="R155" s="11">
        <f t="shared" si="779"/>
        <v>60</v>
      </c>
      <c r="S155" s="11">
        <f t="shared" si="779"/>
        <v>63</v>
      </c>
      <c r="T155" s="11">
        <f t="shared" si="779"/>
        <v>66</v>
      </c>
      <c r="U155" s="11">
        <f t="shared" si="779"/>
        <v>69</v>
      </c>
      <c r="V155" s="11">
        <f t="shared" si="779"/>
        <v>72</v>
      </c>
      <c r="W155" s="11">
        <f t="shared" si="779"/>
        <v>75</v>
      </c>
      <c r="X155" s="11">
        <f t="shared" si="779"/>
        <v>78</v>
      </c>
      <c r="Y155" s="11">
        <f t="shared" si="779"/>
        <v>81</v>
      </c>
      <c r="Z155" s="11">
        <f t="shared" si="779"/>
        <v>84</v>
      </c>
      <c r="AA155" s="11">
        <f t="shared" si="779"/>
        <v>87</v>
      </c>
      <c r="AB155" s="11">
        <f t="shared" si="779"/>
        <v>90</v>
      </c>
      <c r="AC155" s="11">
        <f t="shared" si="779"/>
        <v>93</v>
      </c>
      <c r="AD155" s="11">
        <f t="shared" si="779"/>
        <v>96</v>
      </c>
      <c r="AE155" s="11">
        <f t="shared" si="779"/>
        <v>99</v>
      </c>
      <c r="AF155" s="11">
        <f t="shared" ref="AF155" si="780">+AE155+AF154</f>
        <v>102</v>
      </c>
      <c r="AG155" s="11">
        <f t="shared" ref="AG155:AH155" si="781">+AF155+AG154</f>
        <v>102</v>
      </c>
      <c r="AH155" s="11">
        <f t="shared" si="781"/>
        <v>102</v>
      </c>
      <c r="AI155" s="11">
        <f t="shared" ref="AI155" si="782">+AH155+AI154</f>
        <v>102</v>
      </c>
      <c r="AJ155" s="11">
        <f t="shared" ref="AJ155" si="783">+AI155+AJ154</f>
        <v>102</v>
      </c>
      <c r="AK155" s="11">
        <f t="shared" ref="AK155" si="784">+AJ155+AK154</f>
        <v>102</v>
      </c>
      <c r="AL155" s="11">
        <f t="shared" ref="AL155:AT155" si="785">+AK155+AL154</f>
        <v>102</v>
      </c>
      <c r="AM155" s="11">
        <f t="shared" si="785"/>
        <v>102</v>
      </c>
      <c r="AN155" s="11">
        <f t="shared" si="785"/>
        <v>102</v>
      </c>
      <c r="AO155" s="11">
        <f t="shared" si="785"/>
        <v>102</v>
      </c>
      <c r="AP155" s="11">
        <f t="shared" si="785"/>
        <v>102</v>
      </c>
      <c r="AQ155" s="11">
        <f t="shared" si="785"/>
        <v>102</v>
      </c>
      <c r="AR155" s="11">
        <f t="shared" si="785"/>
        <v>102</v>
      </c>
      <c r="AS155" s="11">
        <f t="shared" si="785"/>
        <v>102</v>
      </c>
      <c r="AT155" s="11">
        <f t="shared" si="785"/>
        <v>102</v>
      </c>
      <c r="AU155" s="11">
        <f t="shared" ref="AU155" si="786">+AT155+AU154</f>
        <v>102</v>
      </c>
      <c r="AV155" s="11">
        <f t="shared" ref="AV155:AX155" si="787">+AU155+AV154</f>
        <v>102</v>
      </c>
      <c r="AW155" s="11">
        <f t="shared" si="787"/>
        <v>102</v>
      </c>
      <c r="AX155" s="11">
        <f t="shared" si="787"/>
        <v>102</v>
      </c>
      <c r="AY155" s="11">
        <f t="shared" ref="AY155" si="788">+AX155+AY154</f>
        <v>102</v>
      </c>
      <c r="AZ155" s="11">
        <f t="shared" ref="AZ155:BD155" si="789">+AY155+AZ154</f>
        <v>102</v>
      </c>
      <c r="BA155" s="11">
        <f t="shared" si="789"/>
        <v>102</v>
      </c>
      <c r="BB155" s="11">
        <f t="shared" si="789"/>
        <v>102</v>
      </c>
      <c r="BC155" s="11">
        <f t="shared" si="789"/>
        <v>102</v>
      </c>
      <c r="BD155" s="11">
        <f t="shared" si="789"/>
        <v>102</v>
      </c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</row>
    <row r="156" spans="1:147" ht="12" customHeight="1" x14ac:dyDescent="0.2">
      <c r="A156" s="207"/>
      <c r="B156" s="12" t="s">
        <v>4</v>
      </c>
      <c r="C156" s="12"/>
      <c r="D156" s="26"/>
      <c r="E156" s="26"/>
      <c r="F156" s="27"/>
      <c r="G156" s="11"/>
      <c r="H156" s="11"/>
      <c r="I156" s="11"/>
      <c r="J156" s="11">
        <v>0</v>
      </c>
      <c r="K156" s="11">
        <v>1</v>
      </c>
      <c r="L156" s="11">
        <v>0</v>
      </c>
      <c r="M156" s="11">
        <v>0</v>
      </c>
      <c r="N156" s="11">
        <v>0</v>
      </c>
      <c r="O156" s="11">
        <v>1</v>
      </c>
      <c r="P156" s="11">
        <v>2</v>
      </c>
      <c r="Q156" s="11">
        <v>3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1</v>
      </c>
      <c r="X156" s="11">
        <v>0</v>
      </c>
      <c r="Y156" s="11">
        <v>0</v>
      </c>
      <c r="Z156" s="11">
        <v>1</v>
      </c>
      <c r="AA156" s="11">
        <v>0</v>
      </c>
      <c r="AB156" s="11">
        <v>0</v>
      </c>
      <c r="AC156" s="11">
        <v>1</v>
      </c>
      <c r="AD156" s="11">
        <v>1</v>
      </c>
      <c r="AE156" s="11">
        <v>0</v>
      </c>
      <c r="AF156" s="11">
        <v>0</v>
      </c>
      <c r="AG156" s="11">
        <v>0</v>
      </c>
      <c r="AH156" s="11">
        <v>0</v>
      </c>
      <c r="AI156" s="11">
        <v>1</v>
      </c>
      <c r="AJ156" s="11">
        <v>0</v>
      </c>
      <c r="AK156" s="11">
        <v>1</v>
      </c>
      <c r="AL156" s="11">
        <v>1</v>
      </c>
      <c r="AM156" s="11">
        <v>1</v>
      </c>
      <c r="AN156" s="11">
        <v>0</v>
      </c>
      <c r="AO156" s="11">
        <v>0</v>
      </c>
      <c r="AP156" s="11">
        <v>2</v>
      </c>
      <c r="AQ156" s="11">
        <v>0</v>
      </c>
      <c r="AR156" s="11">
        <v>0</v>
      </c>
      <c r="AS156" s="11">
        <v>1</v>
      </c>
      <c r="AT156" s="11">
        <v>0</v>
      </c>
      <c r="AU156" s="11">
        <v>1</v>
      </c>
      <c r="AV156" s="11">
        <v>2</v>
      </c>
      <c r="AW156" s="11">
        <v>0</v>
      </c>
      <c r="AX156" s="11">
        <v>1</v>
      </c>
      <c r="AY156" s="11">
        <v>1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M156" s="57"/>
      <c r="CN156" s="57"/>
      <c r="CO156" s="57"/>
      <c r="CP156" s="57"/>
      <c r="CQ156" s="57"/>
      <c r="CR156" s="57"/>
      <c r="CS156" s="57"/>
      <c r="CT156" s="57"/>
      <c r="CU156" s="57"/>
      <c r="CV156" s="57"/>
      <c r="CW156" s="57"/>
      <c r="CX156" s="57"/>
      <c r="CY156" s="57"/>
      <c r="CZ156" s="57"/>
      <c r="DA156" s="57"/>
      <c r="DB156" s="57"/>
      <c r="DC156" s="57"/>
      <c r="DD156" s="57"/>
      <c r="DE156" s="57"/>
      <c r="DF156" s="57"/>
      <c r="DG156" s="57"/>
      <c r="DH156" s="57"/>
      <c r="DI156" s="57"/>
      <c r="DJ156" s="57"/>
      <c r="DK156" s="57"/>
      <c r="DL156" s="57"/>
      <c r="DM156" s="57"/>
      <c r="DN156" s="57">
        <f>SUM(J156:DM156)</f>
        <v>23</v>
      </c>
      <c r="DO156" s="35"/>
      <c r="EQ156" s="4"/>
    </row>
    <row r="157" spans="1:147" ht="12" customHeight="1" thickBot="1" x14ac:dyDescent="0.25">
      <c r="A157" s="208"/>
      <c r="B157" s="23" t="s">
        <v>8</v>
      </c>
      <c r="C157" s="23"/>
      <c r="D157" s="28"/>
      <c r="E157" s="28"/>
      <c r="F157" s="29"/>
      <c r="G157" s="24"/>
      <c r="H157" s="24"/>
      <c r="I157" s="24"/>
      <c r="J157" s="24">
        <f>+J156</f>
        <v>0</v>
      </c>
      <c r="K157" s="24">
        <f>+K156+J157</f>
        <v>1</v>
      </c>
      <c r="L157" s="24">
        <f t="shared" ref="L157:BD157" si="790">+L156+K157</f>
        <v>1</v>
      </c>
      <c r="M157" s="24">
        <f t="shared" si="790"/>
        <v>1</v>
      </c>
      <c r="N157" s="24">
        <f t="shared" si="790"/>
        <v>1</v>
      </c>
      <c r="O157" s="24">
        <f t="shared" si="790"/>
        <v>2</v>
      </c>
      <c r="P157" s="24">
        <f t="shared" si="790"/>
        <v>4</v>
      </c>
      <c r="Q157" s="24">
        <f t="shared" si="790"/>
        <v>7</v>
      </c>
      <c r="R157" s="24">
        <f t="shared" si="790"/>
        <v>7</v>
      </c>
      <c r="S157" s="24">
        <f t="shared" si="790"/>
        <v>7</v>
      </c>
      <c r="T157" s="24">
        <f t="shared" si="790"/>
        <v>7</v>
      </c>
      <c r="U157" s="24">
        <f t="shared" si="790"/>
        <v>7</v>
      </c>
      <c r="V157" s="24">
        <f t="shared" si="790"/>
        <v>7</v>
      </c>
      <c r="W157" s="24">
        <f t="shared" si="790"/>
        <v>8</v>
      </c>
      <c r="X157" s="24">
        <f t="shared" si="790"/>
        <v>8</v>
      </c>
      <c r="Y157" s="24">
        <f t="shared" si="790"/>
        <v>8</v>
      </c>
      <c r="Z157" s="24">
        <f t="shared" si="790"/>
        <v>9</v>
      </c>
      <c r="AA157" s="24">
        <f t="shared" si="790"/>
        <v>9</v>
      </c>
      <c r="AB157" s="24">
        <f t="shared" si="790"/>
        <v>9</v>
      </c>
      <c r="AC157" s="24">
        <f t="shared" si="790"/>
        <v>10</v>
      </c>
      <c r="AD157" s="24">
        <f t="shared" si="790"/>
        <v>11</v>
      </c>
      <c r="AE157" s="24">
        <f t="shared" si="790"/>
        <v>11</v>
      </c>
      <c r="AF157" s="24">
        <f t="shared" si="790"/>
        <v>11</v>
      </c>
      <c r="AG157" s="24">
        <f t="shared" si="790"/>
        <v>11</v>
      </c>
      <c r="AH157" s="24">
        <f t="shared" si="790"/>
        <v>11</v>
      </c>
      <c r="AI157" s="24">
        <f t="shared" si="790"/>
        <v>12</v>
      </c>
      <c r="AJ157" s="24">
        <f t="shared" si="790"/>
        <v>12</v>
      </c>
      <c r="AK157" s="24">
        <f t="shared" si="790"/>
        <v>13</v>
      </c>
      <c r="AL157" s="24">
        <f t="shared" si="790"/>
        <v>14</v>
      </c>
      <c r="AM157" s="24">
        <f t="shared" si="790"/>
        <v>15</v>
      </c>
      <c r="AN157" s="24">
        <f t="shared" si="790"/>
        <v>15</v>
      </c>
      <c r="AO157" s="24">
        <f t="shared" si="790"/>
        <v>15</v>
      </c>
      <c r="AP157" s="24">
        <f t="shared" si="790"/>
        <v>17</v>
      </c>
      <c r="AQ157" s="24">
        <f t="shared" si="790"/>
        <v>17</v>
      </c>
      <c r="AR157" s="24">
        <f t="shared" si="790"/>
        <v>17</v>
      </c>
      <c r="AS157" s="24">
        <f t="shared" si="790"/>
        <v>18</v>
      </c>
      <c r="AT157" s="24">
        <f t="shared" si="790"/>
        <v>18</v>
      </c>
      <c r="AU157" s="24">
        <f t="shared" si="790"/>
        <v>19</v>
      </c>
      <c r="AV157" s="24">
        <f t="shared" si="790"/>
        <v>21</v>
      </c>
      <c r="AW157" s="24">
        <f t="shared" si="790"/>
        <v>21</v>
      </c>
      <c r="AX157" s="24">
        <f t="shared" si="790"/>
        <v>22</v>
      </c>
      <c r="AY157" s="24">
        <f t="shared" si="790"/>
        <v>23</v>
      </c>
      <c r="AZ157" s="24">
        <f t="shared" si="790"/>
        <v>23</v>
      </c>
      <c r="BA157" s="24">
        <f t="shared" si="790"/>
        <v>23</v>
      </c>
      <c r="BB157" s="24">
        <f t="shared" si="790"/>
        <v>23</v>
      </c>
      <c r="BC157" s="24">
        <f t="shared" si="790"/>
        <v>23</v>
      </c>
      <c r="BD157" s="24">
        <f t="shared" si="790"/>
        <v>23</v>
      </c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  <c r="CJ157" s="24"/>
      <c r="CK157" s="24"/>
      <c r="CL157" s="24"/>
      <c r="CM157" s="24"/>
      <c r="CN157" s="24"/>
      <c r="CO157" s="24"/>
      <c r="CP157" s="24"/>
      <c r="CQ157" s="24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  <c r="DN157" s="24"/>
      <c r="DO157" s="38"/>
      <c r="EQ157" s="4"/>
    </row>
    <row r="158" spans="1:147" ht="12" customHeight="1" thickTop="1" x14ac:dyDescent="0.2">
      <c r="A158" s="207">
        <v>24</v>
      </c>
      <c r="B158" s="34" t="s">
        <v>30</v>
      </c>
      <c r="C158" s="12" t="s">
        <v>95</v>
      </c>
      <c r="D158" s="209" t="s">
        <v>118</v>
      </c>
      <c r="E158" s="209"/>
      <c r="F158" s="210">
        <v>44896</v>
      </c>
      <c r="G158" s="26">
        <v>130</v>
      </c>
      <c r="H158" s="26">
        <v>130</v>
      </c>
      <c r="I158" s="11">
        <f>+DN159</f>
        <v>106</v>
      </c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>
        <v>4</v>
      </c>
      <c r="CB158" s="60">
        <v>8</v>
      </c>
      <c r="CC158" s="60">
        <v>6</v>
      </c>
      <c r="CD158" s="60">
        <v>9</v>
      </c>
      <c r="CE158" s="60">
        <v>4</v>
      </c>
      <c r="CF158" s="60">
        <v>6</v>
      </c>
      <c r="CG158" s="60">
        <v>10</v>
      </c>
      <c r="CH158" s="60">
        <v>2</v>
      </c>
      <c r="CI158" s="60">
        <v>2</v>
      </c>
      <c r="CJ158" s="60">
        <v>1</v>
      </c>
      <c r="CK158" s="60">
        <v>2</v>
      </c>
      <c r="CL158" s="60">
        <v>3</v>
      </c>
      <c r="CM158" s="60">
        <v>4</v>
      </c>
      <c r="CN158" s="60">
        <v>2</v>
      </c>
      <c r="CO158" s="60">
        <v>2</v>
      </c>
      <c r="CP158" s="60">
        <v>3</v>
      </c>
      <c r="CQ158" s="60">
        <v>12</v>
      </c>
      <c r="CR158" s="60">
        <v>11</v>
      </c>
      <c r="CS158" s="60">
        <v>6</v>
      </c>
      <c r="CT158" s="60">
        <v>9</v>
      </c>
      <c r="CU158" s="60">
        <v>9</v>
      </c>
      <c r="CV158" s="60"/>
      <c r="CW158" s="60"/>
      <c r="CX158" s="60"/>
      <c r="CY158" s="60"/>
      <c r="CZ158" s="60"/>
      <c r="DA158" s="60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57">
        <f>SUM(J158:DM158)</f>
        <v>115</v>
      </c>
      <c r="DO158" s="11">
        <f>H158-I158</f>
        <v>24</v>
      </c>
      <c r="EQ158" s="4"/>
    </row>
    <row r="159" spans="1:147" ht="12" customHeight="1" x14ac:dyDescent="0.2">
      <c r="A159" s="207"/>
      <c r="B159" s="12" t="s">
        <v>6</v>
      </c>
      <c r="C159" s="12"/>
      <c r="D159" s="209"/>
      <c r="E159" s="209"/>
      <c r="F159" s="210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>
        <f t="shared" ref="CA159" si="791">+CA158+BZ159-CA162</f>
        <v>4</v>
      </c>
      <c r="CB159" s="11">
        <f t="shared" ref="CB159:CC159" si="792">+CB158+CA159-CB162</f>
        <v>12</v>
      </c>
      <c r="CC159" s="11">
        <f t="shared" si="792"/>
        <v>18</v>
      </c>
      <c r="CD159" s="11">
        <f t="shared" ref="CD159" si="793">+CD158+CC159-CD162</f>
        <v>27</v>
      </c>
      <c r="CE159" s="11">
        <f t="shared" ref="CE159" si="794">+CE158+CD159-CE162</f>
        <v>31</v>
      </c>
      <c r="CF159" s="11">
        <f t="shared" ref="CF159" si="795">+CF158+CE159-CF162</f>
        <v>37</v>
      </c>
      <c r="CG159" s="11">
        <f t="shared" ref="CG159" si="796">+CG158+CF159-CG162</f>
        <v>46</v>
      </c>
      <c r="CH159" s="11">
        <f t="shared" ref="CH159" si="797">+CH158+CG159-CH162</f>
        <v>47</v>
      </c>
      <c r="CI159" s="11">
        <f t="shared" ref="CI159" si="798">+CI158+CH159-CI162</f>
        <v>49</v>
      </c>
      <c r="CJ159" s="11">
        <f t="shared" ref="CJ159" si="799">+CJ158+CI159-CJ162</f>
        <v>50</v>
      </c>
      <c r="CK159" s="11">
        <f t="shared" ref="CK159" si="800">+CK158+CJ159-CK162</f>
        <v>52</v>
      </c>
      <c r="CL159" s="11">
        <f t="shared" ref="CL159" si="801">+CL158+CK159-CL162</f>
        <v>55</v>
      </c>
      <c r="CM159" s="11">
        <f t="shared" ref="CM159" si="802">+CM158+CL159-CM162</f>
        <v>58</v>
      </c>
      <c r="CN159" s="11">
        <f t="shared" ref="CN159" si="803">+CN158+CM159-CN162</f>
        <v>59</v>
      </c>
      <c r="CO159" s="11">
        <f t="shared" ref="CO159" si="804">+CO158+CN159-CO162</f>
        <v>60</v>
      </c>
      <c r="CP159" s="11">
        <f t="shared" ref="CP159" si="805">+CP158+CO159-CP162</f>
        <v>63</v>
      </c>
      <c r="CQ159" s="11">
        <f t="shared" ref="CQ159" si="806">+CQ158+CP159-CQ162</f>
        <v>74</v>
      </c>
      <c r="CR159" s="11">
        <f t="shared" ref="CR159" si="807">+CR158+CQ159-CR162</f>
        <v>85</v>
      </c>
      <c r="CS159" s="11">
        <f t="shared" ref="CS159" si="808">+CS158+CR159-CS162</f>
        <v>91</v>
      </c>
      <c r="CT159" s="11">
        <f t="shared" ref="CT159" si="809">+CT158+CS159-CT162</f>
        <v>99</v>
      </c>
      <c r="CU159" s="11">
        <f t="shared" ref="CU159" si="810">+CU158+CT159-CU162</f>
        <v>106</v>
      </c>
      <c r="CV159" s="11">
        <f t="shared" ref="CV159" si="811">+CV158+CU159-CV162</f>
        <v>106</v>
      </c>
      <c r="CW159" s="11">
        <f t="shared" ref="CW159" si="812">+CW158+CV159-CW162</f>
        <v>106</v>
      </c>
      <c r="CX159" s="11">
        <f t="shared" ref="CX159" si="813">+CX158+CW159-CX162</f>
        <v>106</v>
      </c>
      <c r="CY159" s="11">
        <f t="shared" ref="CY159" si="814">+CY158+CX159-CY162</f>
        <v>106</v>
      </c>
      <c r="CZ159" s="11">
        <f t="shared" ref="CZ159" si="815">+CZ158+CY159-CZ162</f>
        <v>106</v>
      </c>
      <c r="DA159" s="11">
        <f t="shared" ref="DA159" si="816">+DA158+CZ159-DA162</f>
        <v>106</v>
      </c>
      <c r="DB159" s="11">
        <f t="shared" ref="DB159" si="817">+DB158+DA159-DB162</f>
        <v>106</v>
      </c>
      <c r="DC159" s="11">
        <f t="shared" ref="DC159" si="818">+DC158+DB159-DC162</f>
        <v>106</v>
      </c>
      <c r="DD159" s="11">
        <f t="shared" ref="DD159" si="819">+DD158+DC159-DD162</f>
        <v>106</v>
      </c>
      <c r="DE159" s="11">
        <f t="shared" ref="DE159" si="820">+DE158+DD159-DE162</f>
        <v>106</v>
      </c>
      <c r="DF159" s="11">
        <f t="shared" ref="DF159" si="821">+DF158+DE159-DF162</f>
        <v>106</v>
      </c>
      <c r="DG159" s="11">
        <f t="shared" ref="DG159" si="822">+DG158+DF159-DG162</f>
        <v>106</v>
      </c>
      <c r="DH159" s="11">
        <f t="shared" ref="DH159" si="823">+DH158+DG159-DH162</f>
        <v>106</v>
      </c>
      <c r="DI159" s="11">
        <f t="shared" ref="DI159" si="824">+DI158+DH159-DI162</f>
        <v>106</v>
      </c>
      <c r="DJ159" s="11">
        <f t="shared" ref="DJ159" si="825">+DJ158+DI159-DJ162</f>
        <v>106</v>
      </c>
      <c r="DK159" s="11">
        <f t="shared" ref="DK159" si="826">+DK158+DJ159-DK162</f>
        <v>106</v>
      </c>
      <c r="DL159" s="11">
        <f t="shared" ref="DL159" si="827">+DL158+DK159-DL162</f>
        <v>106</v>
      </c>
      <c r="DM159" s="11">
        <f t="shared" ref="DM159" si="828">+DM158+DL159-DM162</f>
        <v>106</v>
      </c>
      <c r="DN159" s="52">
        <f>+DN158-DN162</f>
        <v>106</v>
      </c>
      <c r="DO159" s="11"/>
      <c r="EQ159" s="4"/>
    </row>
    <row r="160" spans="1:147" ht="12" customHeight="1" x14ac:dyDescent="0.2">
      <c r="A160" s="207"/>
      <c r="B160" s="13" t="s">
        <v>3</v>
      </c>
      <c r="C160" s="13"/>
      <c r="D160" s="209"/>
      <c r="E160" s="209"/>
      <c r="F160" s="210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>
        <v>6</v>
      </c>
      <c r="CB160" s="14">
        <v>5</v>
      </c>
      <c r="CC160" s="14">
        <v>6</v>
      </c>
      <c r="CD160" s="14">
        <v>6</v>
      </c>
      <c r="CE160" s="14">
        <v>6</v>
      </c>
      <c r="CF160" s="14">
        <v>6</v>
      </c>
      <c r="CG160" s="14">
        <v>6</v>
      </c>
      <c r="CH160" s="14">
        <v>6</v>
      </c>
      <c r="CI160" s="14">
        <v>4</v>
      </c>
      <c r="CJ160" s="14">
        <v>4</v>
      </c>
      <c r="CK160" s="14">
        <v>4</v>
      </c>
      <c r="CL160" s="14">
        <v>4</v>
      </c>
      <c r="CM160" s="14">
        <v>4</v>
      </c>
      <c r="CN160" s="14">
        <v>4</v>
      </c>
      <c r="CO160" s="14">
        <v>4</v>
      </c>
      <c r="CP160" s="14">
        <v>4</v>
      </c>
      <c r="CQ160" s="14">
        <v>4</v>
      </c>
      <c r="CR160" s="14">
        <v>4</v>
      </c>
      <c r="CS160" s="14">
        <v>4</v>
      </c>
      <c r="CT160" s="14">
        <v>2</v>
      </c>
      <c r="CU160" s="14">
        <v>2</v>
      </c>
      <c r="CV160" s="14">
        <v>2</v>
      </c>
      <c r="CW160" s="14">
        <v>2</v>
      </c>
      <c r="CX160" s="14">
        <v>2</v>
      </c>
      <c r="CY160" s="14">
        <v>2</v>
      </c>
      <c r="CZ160" s="14">
        <v>2</v>
      </c>
      <c r="DA160" s="14">
        <v>2</v>
      </c>
      <c r="DB160" s="14">
        <v>2</v>
      </c>
      <c r="DC160" s="14">
        <v>2</v>
      </c>
      <c r="DD160" s="14">
        <v>2</v>
      </c>
      <c r="DE160" s="14">
        <v>2</v>
      </c>
      <c r="DF160" s="14">
        <v>2</v>
      </c>
      <c r="DG160" s="14">
        <v>2</v>
      </c>
      <c r="DH160" s="14">
        <v>2</v>
      </c>
      <c r="DI160" s="14">
        <v>2</v>
      </c>
      <c r="DJ160" s="14">
        <v>2</v>
      </c>
      <c r="DK160" s="14">
        <v>2</v>
      </c>
      <c r="DL160" s="14">
        <v>2</v>
      </c>
      <c r="DM160" s="14">
        <v>1</v>
      </c>
      <c r="DN160" s="14"/>
      <c r="DO160" s="14"/>
      <c r="EQ160" s="4"/>
    </row>
    <row r="161" spans="1:147" ht="12" customHeight="1" x14ac:dyDescent="0.2">
      <c r="A161" s="207"/>
      <c r="B161" s="12" t="s">
        <v>7</v>
      </c>
      <c r="C161" s="12"/>
      <c r="D161" s="209"/>
      <c r="E161" s="209"/>
      <c r="F161" s="210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>
        <f t="shared" ref="CA161" si="829">+BZ161+CA160</f>
        <v>6</v>
      </c>
      <c r="CB161" s="11">
        <f t="shared" ref="CB161:CC161" si="830">+CA161+CB160</f>
        <v>11</v>
      </c>
      <c r="CC161" s="11">
        <f t="shared" si="830"/>
        <v>17</v>
      </c>
      <c r="CD161" s="11">
        <f t="shared" ref="CD161" si="831">+CC161+CD160</f>
        <v>23</v>
      </c>
      <c r="CE161" s="11">
        <f t="shared" ref="CE161" si="832">+CD161+CE160</f>
        <v>29</v>
      </c>
      <c r="CF161" s="11">
        <f t="shared" ref="CF161" si="833">+CE161+CF160</f>
        <v>35</v>
      </c>
      <c r="CG161" s="11">
        <f t="shared" ref="CG161" si="834">+CF161+CG160</f>
        <v>41</v>
      </c>
      <c r="CH161" s="11">
        <f t="shared" ref="CH161" si="835">+CG161+CH160</f>
        <v>47</v>
      </c>
      <c r="CI161" s="11">
        <f t="shared" ref="CI161" si="836">+CH161+CI160</f>
        <v>51</v>
      </c>
      <c r="CJ161" s="11">
        <f t="shared" ref="CJ161" si="837">+CI161+CJ160</f>
        <v>55</v>
      </c>
      <c r="CK161" s="11">
        <f t="shared" ref="CK161" si="838">+CJ161+CK160</f>
        <v>59</v>
      </c>
      <c r="CL161" s="11">
        <f t="shared" ref="CL161" si="839">+CK161+CL160</f>
        <v>63</v>
      </c>
      <c r="CM161" s="11">
        <f t="shared" ref="CM161" si="840">+CL161+CM160</f>
        <v>67</v>
      </c>
      <c r="CN161" s="11">
        <f t="shared" ref="CN161" si="841">+CM161+CN160</f>
        <v>71</v>
      </c>
      <c r="CO161" s="11">
        <f t="shared" ref="CO161" si="842">+CN161+CO160</f>
        <v>75</v>
      </c>
      <c r="CP161" s="11">
        <f t="shared" ref="CP161" si="843">+CO161+CP160</f>
        <v>79</v>
      </c>
      <c r="CQ161" s="11">
        <f t="shared" ref="CQ161" si="844">+CP161+CQ160</f>
        <v>83</v>
      </c>
      <c r="CR161" s="11">
        <f t="shared" ref="CR161" si="845">+CQ161+CR160</f>
        <v>87</v>
      </c>
      <c r="CS161" s="11">
        <f t="shared" ref="CS161" si="846">+CR161+CS160</f>
        <v>91</v>
      </c>
      <c r="CT161" s="11">
        <f t="shared" ref="CT161" si="847">+CS161+CT160</f>
        <v>93</v>
      </c>
      <c r="CU161" s="11">
        <f t="shared" ref="CU161" si="848">+CT161+CU160</f>
        <v>95</v>
      </c>
      <c r="CV161" s="11">
        <f t="shared" ref="CV161" si="849">+CU161+CV160</f>
        <v>97</v>
      </c>
      <c r="CW161" s="11">
        <f t="shared" ref="CW161" si="850">+CV161+CW160</f>
        <v>99</v>
      </c>
      <c r="CX161" s="11">
        <f t="shared" ref="CX161" si="851">+CW161+CX160</f>
        <v>101</v>
      </c>
      <c r="CY161" s="11">
        <f t="shared" ref="CY161" si="852">+CX161+CY160</f>
        <v>103</v>
      </c>
      <c r="CZ161" s="11">
        <f t="shared" ref="CZ161" si="853">+CY161+CZ160</f>
        <v>105</v>
      </c>
      <c r="DA161" s="11">
        <f t="shared" ref="DA161" si="854">+CZ161+DA160</f>
        <v>107</v>
      </c>
      <c r="DB161" s="11">
        <f t="shared" ref="DB161" si="855">+DA161+DB160</f>
        <v>109</v>
      </c>
      <c r="DC161" s="11">
        <f t="shared" ref="DC161" si="856">+DB161+DC160</f>
        <v>111</v>
      </c>
      <c r="DD161" s="11">
        <f t="shared" ref="DD161" si="857">+DC161+DD160</f>
        <v>113</v>
      </c>
      <c r="DE161" s="11">
        <f t="shared" ref="DE161" si="858">+DD161+DE160</f>
        <v>115</v>
      </c>
      <c r="DF161" s="11">
        <f t="shared" ref="DF161" si="859">+DE161+DF160</f>
        <v>117</v>
      </c>
      <c r="DG161" s="11">
        <f t="shared" ref="DG161" si="860">+DF161+DG160</f>
        <v>119</v>
      </c>
      <c r="DH161" s="11">
        <f t="shared" ref="DH161" si="861">+DG161+DH160</f>
        <v>121</v>
      </c>
      <c r="DI161" s="11">
        <f t="shared" ref="DI161" si="862">+DH161+DI160</f>
        <v>123</v>
      </c>
      <c r="DJ161" s="11">
        <f t="shared" ref="DJ161" si="863">+DI161+DJ160</f>
        <v>125</v>
      </c>
      <c r="DK161" s="11">
        <f t="shared" ref="DK161" si="864">+DJ161+DK160</f>
        <v>127</v>
      </c>
      <c r="DL161" s="11">
        <f t="shared" ref="DL161" si="865">+DK161+DL160</f>
        <v>129</v>
      </c>
      <c r="DM161" s="11">
        <f t="shared" ref="DM161" si="866">+DL161+DM160</f>
        <v>130</v>
      </c>
      <c r="DN161" s="11"/>
      <c r="DO161" s="11"/>
      <c r="EQ161" s="4"/>
    </row>
    <row r="162" spans="1:147" ht="12" customHeight="1" x14ac:dyDescent="0.2">
      <c r="A162" s="207"/>
      <c r="B162" s="12" t="s">
        <v>4</v>
      </c>
      <c r="C162" s="12"/>
      <c r="D162" s="26"/>
      <c r="E162" s="26"/>
      <c r="F162" s="27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>
        <v>0</v>
      </c>
      <c r="CB162" s="57">
        <v>0</v>
      </c>
      <c r="CC162" s="57">
        <v>0</v>
      </c>
      <c r="CD162" s="57">
        <v>0</v>
      </c>
      <c r="CE162" s="57">
        <v>0</v>
      </c>
      <c r="CF162" s="57">
        <v>0</v>
      </c>
      <c r="CG162" s="57">
        <v>1</v>
      </c>
      <c r="CH162" s="57">
        <v>1</v>
      </c>
      <c r="CI162" s="57">
        <v>0</v>
      </c>
      <c r="CJ162" s="57">
        <v>0</v>
      </c>
      <c r="CK162" s="57">
        <v>0</v>
      </c>
      <c r="CL162" s="57">
        <v>0</v>
      </c>
      <c r="CM162" s="57">
        <v>1</v>
      </c>
      <c r="CN162" s="57">
        <v>1</v>
      </c>
      <c r="CO162" s="57">
        <v>1</v>
      </c>
      <c r="CP162" s="57">
        <v>0</v>
      </c>
      <c r="CQ162" s="57">
        <v>1</v>
      </c>
      <c r="CR162" s="57">
        <v>0</v>
      </c>
      <c r="CS162" s="57">
        <v>0</v>
      </c>
      <c r="CT162" s="57">
        <v>1</v>
      </c>
      <c r="CU162" s="57">
        <v>2</v>
      </c>
      <c r="CV162" s="57"/>
      <c r="CW162" s="57"/>
      <c r="CX162" s="57"/>
      <c r="CY162" s="57"/>
      <c r="CZ162" s="57"/>
      <c r="DA162" s="57"/>
      <c r="DB162" s="57"/>
      <c r="DC162" s="57"/>
      <c r="DD162" s="57"/>
      <c r="DE162" s="57"/>
      <c r="DF162" s="57"/>
      <c r="DG162" s="57"/>
      <c r="DH162" s="57"/>
      <c r="DI162" s="57"/>
      <c r="DJ162" s="57"/>
      <c r="DK162" s="57"/>
      <c r="DL162" s="57"/>
      <c r="DM162" s="57"/>
      <c r="DN162" s="57">
        <f>SUM(J162:DM162)</f>
        <v>9</v>
      </c>
      <c r="DO162" s="35"/>
      <c r="EQ162" s="4"/>
    </row>
    <row r="163" spans="1:147" ht="12" customHeight="1" thickBot="1" x14ac:dyDescent="0.25">
      <c r="A163" s="208"/>
      <c r="B163" s="23" t="s">
        <v>8</v>
      </c>
      <c r="C163" s="23"/>
      <c r="D163" s="28"/>
      <c r="E163" s="28"/>
      <c r="F163" s="29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>
        <f t="shared" ref="CA163" si="867">+BZ163+CA162</f>
        <v>0</v>
      </c>
      <c r="CB163" s="24">
        <f t="shared" ref="CB163:CU163" si="868">+CA163+CB162</f>
        <v>0</v>
      </c>
      <c r="CC163" s="24">
        <f t="shared" si="868"/>
        <v>0</v>
      </c>
      <c r="CD163" s="24">
        <f t="shared" si="868"/>
        <v>0</v>
      </c>
      <c r="CE163" s="24">
        <f t="shared" si="868"/>
        <v>0</v>
      </c>
      <c r="CF163" s="24">
        <f t="shared" si="868"/>
        <v>0</v>
      </c>
      <c r="CG163" s="24">
        <f t="shared" si="868"/>
        <v>1</v>
      </c>
      <c r="CH163" s="24">
        <f t="shared" si="868"/>
        <v>2</v>
      </c>
      <c r="CI163" s="24">
        <f t="shared" si="868"/>
        <v>2</v>
      </c>
      <c r="CJ163" s="24">
        <f t="shared" si="868"/>
        <v>2</v>
      </c>
      <c r="CK163" s="24">
        <f t="shared" si="868"/>
        <v>2</v>
      </c>
      <c r="CL163" s="24">
        <f t="shared" si="868"/>
        <v>2</v>
      </c>
      <c r="CM163" s="24">
        <f t="shared" si="868"/>
        <v>3</v>
      </c>
      <c r="CN163" s="24">
        <f t="shared" si="868"/>
        <v>4</v>
      </c>
      <c r="CO163" s="24">
        <f t="shared" si="868"/>
        <v>5</v>
      </c>
      <c r="CP163" s="24">
        <f t="shared" si="868"/>
        <v>5</v>
      </c>
      <c r="CQ163" s="24">
        <f t="shared" si="868"/>
        <v>6</v>
      </c>
      <c r="CR163" s="24">
        <f t="shared" si="868"/>
        <v>6</v>
      </c>
      <c r="CS163" s="24">
        <f t="shared" si="868"/>
        <v>6</v>
      </c>
      <c r="CT163" s="24">
        <f t="shared" si="868"/>
        <v>7</v>
      </c>
      <c r="CU163" s="24">
        <f t="shared" si="868"/>
        <v>9</v>
      </c>
      <c r="CV163" s="24"/>
      <c r="CW163" s="24"/>
      <c r="CX163" s="24"/>
      <c r="CY163" s="24"/>
      <c r="CZ163" s="24"/>
      <c r="DA163" s="24"/>
      <c r="DB163" s="24"/>
      <c r="DC163" s="24"/>
      <c r="DD163" s="24"/>
      <c r="DE163" s="24"/>
      <c r="DF163" s="24"/>
      <c r="DG163" s="24"/>
      <c r="DH163" s="24"/>
      <c r="DI163" s="24"/>
      <c r="DJ163" s="24"/>
      <c r="DK163" s="24"/>
      <c r="DL163" s="24"/>
      <c r="DM163" s="24"/>
      <c r="DN163" s="24"/>
      <c r="DO163" s="38"/>
      <c r="EQ163" s="4"/>
    </row>
    <row r="164" spans="1:147" ht="12" customHeight="1" thickTop="1" x14ac:dyDescent="0.2">
      <c r="A164" s="207">
        <v>24</v>
      </c>
      <c r="B164" s="34" t="s">
        <v>31</v>
      </c>
      <c r="C164" s="12" t="s">
        <v>95</v>
      </c>
      <c r="D164" s="209" t="s">
        <v>118</v>
      </c>
      <c r="E164" s="209"/>
      <c r="F164" s="210">
        <v>44896</v>
      </c>
      <c r="G164" s="26">
        <v>130</v>
      </c>
      <c r="H164" s="26">
        <v>26</v>
      </c>
      <c r="I164" s="11">
        <f>+DN165</f>
        <v>27</v>
      </c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>
        <v>2</v>
      </c>
      <c r="CI164" s="60">
        <v>1</v>
      </c>
      <c r="CJ164" s="60">
        <v>4</v>
      </c>
      <c r="CK164" s="60">
        <v>3</v>
      </c>
      <c r="CL164" s="60">
        <v>3</v>
      </c>
      <c r="CM164" s="60">
        <v>2</v>
      </c>
      <c r="CN164" s="60">
        <v>3</v>
      </c>
      <c r="CO164" s="60">
        <v>5</v>
      </c>
      <c r="CP164" s="60">
        <v>3</v>
      </c>
      <c r="CQ164" s="60">
        <v>2</v>
      </c>
      <c r="CR164" s="60">
        <v>0</v>
      </c>
      <c r="CS164" s="60">
        <v>0</v>
      </c>
      <c r="CT164" s="60">
        <v>0</v>
      </c>
      <c r="CU164" s="60">
        <v>2</v>
      </c>
      <c r="CV164" s="60"/>
      <c r="CW164" s="60"/>
      <c r="CX164" s="60"/>
      <c r="CY164" s="60"/>
      <c r="CZ164" s="60"/>
      <c r="DA164" s="60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57">
        <f>SUM(J164:DM164)</f>
        <v>30</v>
      </c>
      <c r="DO164" s="11">
        <f>H164-I164</f>
        <v>-1</v>
      </c>
      <c r="EQ164" s="4"/>
    </row>
    <row r="165" spans="1:147" ht="12" customHeight="1" x14ac:dyDescent="0.2">
      <c r="A165" s="207"/>
      <c r="B165" s="12" t="s">
        <v>6</v>
      </c>
      <c r="C165" s="12"/>
      <c r="D165" s="209"/>
      <c r="E165" s="209"/>
      <c r="F165" s="210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>
        <f t="shared" ref="CH165" si="869">+CH164+CG165-CH168</f>
        <v>2</v>
      </c>
      <c r="CI165" s="11">
        <f t="shared" ref="CI165" si="870">+CI164+CH165-CI168</f>
        <v>3</v>
      </c>
      <c r="CJ165" s="11">
        <f t="shared" ref="CJ165" si="871">+CJ164+CI165-CJ168</f>
        <v>7</v>
      </c>
      <c r="CK165" s="11">
        <f t="shared" ref="CK165" si="872">+CK164+CJ165-CK168</f>
        <v>10</v>
      </c>
      <c r="CL165" s="11">
        <f t="shared" ref="CL165" si="873">+CL164+CK165-CL168</f>
        <v>13</v>
      </c>
      <c r="CM165" s="11">
        <f t="shared" ref="CM165" si="874">+CM164+CL165-CM168</f>
        <v>15</v>
      </c>
      <c r="CN165" s="11">
        <f t="shared" ref="CN165" si="875">+CN164+CM165-CN168</f>
        <v>18</v>
      </c>
      <c r="CO165" s="11">
        <f t="shared" ref="CO165" si="876">+CO164+CN165-CO168</f>
        <v>23</v>
      </c>
      <c r="CP165" s="11">
        <f t="shared" ref="CP165" si="877">+CP164+CO165-CP168</f>
        <v>25</v>
      </c>
      <c r="CQ165" s="11">
        <f t="shared" ref="CQ165" si="878">+CQ164+CP165-CQ168</f>
        <v>26</v>
      </c>
      <c r="CR165" s="11">
        <f t="shared" ref="CR165" si="879">+CR164+CQ165-CR168</f>
        <v>26</v>
      </c>
      <c r="CS165" s="11">
        <f t="shared" ref="CS165" si="880">+CS164+CR165-CS168</f>
        <v>26</v>
      </c>
      <c r="CT165" s="11">
        <f t="shared" ref="CT165" si="881">+CT164+CS165-CT168</f>
        <v>26</v>
      </c>
      <c r="CU165" s="11">
        <f t="shared" ref="CU165" si="882">+CU164+CT165-CU168</f>
        <v>27</v>
      </c>
      <c r="CV165" s="11">
        <f t="shared" ref="CV165" si="883">+CV164+CU165-CV168</f>
        <v>27</v>
      </c>
      <c r="CW165" s="11">
        <f t="shared" ref="CW165" si="884">+CW164+CV165-CW168</f>
        <v>27</v>
      </c>
      <c r="CX165" s="11">
        <f t="shared" ref="CX165" si="885">+CX164+CW165-CX168</f>
        <v>27</v>
      </c>
      <c r="CY165" s="11">
        <f t="shared" ref="CY165" si="886">+CY164+CX165-CY168</f>
        <v>27</v>
      </c>
      <c r="CZ165" s="11">
        <f t="shared" ref="CZ165" si="887">+CZ164+CY165-CZ168</f>
        <v>27</v>
      </c>
      <c r="DA165" s="11">
        <f t="shared" ref="DA165" si="888">+DA164+CZ165-DA168</f>
        <v>27</v>
      </c>
      <c r="DB165" s="11">
        <f t="shared" ref="DB165" si="889">+DB164+DA165-DB168</f>
        <v>27</v>
      </c>
      <c r="DC165" s="11">
        <f t="shared" ref="DC165" si="890">+DC164+DB165-DC168</f>
        <v>27</v>
      </c>
      <c r="DD165" s="11">
        <f t="shared" ref="DD165" si="891">+DD164+DC165-DD168</f>
        <v>27</v>
      </c>
      <c r="DE165" s="11">
        <f t="shared" ref="DE165" si="892">+DE164+DD165-DE168</f>
        <v>27</v>
      </c>
      <c r="DF165" s="11">
        <f t="shared" ref="DF165" si="893">+DF164+DE165-DF168</f>
        <v>27</v>
      </c>
      <c r="DG165" s="11">
        <f t="shared" ref="DG165" si="894">+DG164+DF165-DG168</f>
        <v>27</v>
      </c>
      <c r="DH165" s="11">
        <f t="shared" ref="DH165" si="895">+DH164+DG165-DH168</f>
        <v>27</v>
      </c>
      <c r="DI165" s="11">
        <f t="shared" ref="DI165" si="896">+DI164+DH165-DI168</f>
        <v>27</v>
      </c>
      <c r="DJ165" s="11">
        <f t="shared" ref="DJ165" si="897">+DJ164+DI165-DJ168</f>
        <v>27</v>
      </c>
      <c r="DK165" s="11">
        <f t="shared" ref="DK165" si="898">+DK164+DJ165-DK168</f>
        <v>27</v>
      </c>
      <c r="DL165" s="11">
        <f t="shared" ref="DL165" si="899">+DL164+DK165-DL168</f>
        <v>27</v>
      </c>
      <c r="DM165" s="11">
        <f t="shared" ref="DM165" si="900">+DM164+DL165-DM168</f>
        <v>27</v>
      </c>
      <c r="DN165" s="52">
        <f>+DN164-DN168</f>
        <v>27</v>
      </c>
      <c r="DO165" s="11"/>
      <c r="EQ165" s="4"/>
    </row>
    <row r="166" spans="1:147" ht="12" customHeight="1" x14ac:dyDescent="0.2">
      <c r="A166" s="207"/>
      <c r="B166" s="13" t="s">
        <v>3</v>
      </c>
      <c r="C166" s="13"/>
      <c r="D166" s="209"/>
      <c r="E166" s="209"/>
      <c r="F166" s="210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>
        <v>4</v>
      </c>
      <c r="CI166" s="14">
        <v>6</v>
      </c>
      <c r="CJ166" s="14">
        <v>4</v>
      </c>
      <c r="CK166" s="14">
        <v>4</v>
      </c>
      <c r="CL166" s="14">
        <v>4</v>
      </c>
      <c r="CM166" s="14">
        <v>4</v>
      </c>
      <c r="CN166" s="14">
        <v>0</v>
      </c>
      <c r="CO166" s="14">
        <v>0</v>
      </c>
      <c r="CP166" s="14">
        <v>0</v>
      </c>
      <c r="CQ166" s="14">
        <v>0</v>
      </c>
      <c r="CR166" s="14">
        <v>0</v>
      </c>
      <c r="CS166" s="14">
        <v>0</v>
      </c>
      <c r="CT166" s="14">
        <v>0</v>
      </c>
      <c r="CU166" s="14">
        <v>4</v>
      </c>
      <c r="CV166" s="14">
        <v>4</v>
      </c>
      <c r="CW166" s="14">
        <v>4</v>
      </c>
      <c r="CX166" s="14">
        <v>4</v>
      </c>
      <c r="CY166" s="14">
        <v>4</v>
      </c>
      <c r="CZ166" s="14">
        <v>4</v>
      </c>
      <c r="DA166" s="14">
        <v>4</v>
      </c>
      <c r="DB166" s="14">
        <v>4</v>
      </c>
      <c r="DC166" s="14">
        <v>4</v>
      </c>
      <c r="DD166" s="14">
        <v>4</v>
      </c>
      <c r="DE166" s="14">
        <v>4</v>
      </c>
      <c r="DF166" s="14">
        <v>4</v>
      </c>
      <c r="DG166" s="14">
        <v>4</v>
      </c>
      <c r="DH166" s="14">
        <v>4</v>
      </c>
      <c r="DI166" s="14">
        <v>4</v>
      </c>
      <c r="DJ166" s="14">
        <v>4</v>
      </c>
      <c r="DK166" s="14">
        <v>4</v>
      </c>
      <c r="DL166" s="14">
        <v>4</v>
      </c>
      <c r="DM166" s="14">
        <v>4</v>
      </c>
      <c r="DN166" s="14"/>
      <c r="DO166" s="14"/>
      <c r="EQ166" s="4"/>
    </row>
    <row r="167" spans="1:147" ht="12" customHeight="1" x14ac:dyDescent="0.2">
      <c r="A167" s="207"/>
      <c r="B167" s="12" t="s">
        <v>7</v>
      </c>
      <c r="C167" s="12"/>
      <c r="D167" s="209"/>
      <c r="E167" s="209"/>
      <c r="F167" s="210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>
        <f t="shared" ref="CH167" si="901">+CG167+CH166</f>
        <v>4</v>
      </c>
      <c r="CI167" s="11">
        <f t="shared" ref="CI167" si="902">+CH167+CI166</f>
        <v>10</v>
      </c>
      <c r="CJ167" s="11">
        <f t="shared" ref="CJ167" si="903">+CI167+CJ166</f>
        <v>14</v>
      </c>
      <c r="CK167" s="11">
        <f t="shared" ref="CK167" si="904">+CJ167+CK166</f>
        <v>18</v>
      </c>
      <c r="CL167" s="11">
        <f t="shared" ref="CL167" si="905">+CK167+CL166</f>
        <v>22</v>
      </c>
      <c r="CM167" s="11">
        <f t="shared" ref="CM167" si="906">+CL167+CM166</f>
        <v>26</v>
      </c>
      <c r="CN167" s="11">
        <f t="shared" ref="CN167" si="907">+CM167+CN166</f>
        <v>26</v>
      </c>
      <c r="CO167" s="11">
        <f t="shared" ref="CO167" si="908">+CN167+CO166</f>
        <v>26</v>
      </c>
      <c r="CP167" s="11">
        <f t="shared" ref="CP167" si="909">+CO167+CP166</f>
        <v>26</v>
      </c>
      <c r="CQ167" s="11">
        <f t="shared" ref="CQ167" si="910">+CP167+CQ166</f>
        <v>26</v>
      </c>
      <c r="CR167" s="11">
        <f t="shared" ref="CR167" si="911">+CQ167+CR166</f>
        <v>26</v>
      </c>
      <c r="CS167" s="11">
        <f t="shared" ref="CS167" si="912">+CR167+CS166</f>
        <v>26</v>
      </c>
      <c r="CT167" s="11">
        <f t="shared" ref="CT167" si="913">+CS167+CT166</f>
        <v>26</v>
      </c>
      <c r="CU167" s="11">
        <f t="shared" ref="CU167" si="914">+CT167+CU166</f>
        <v>30</v>
      </c>
      <c r="CV167" s="11">
        <f t="shared" ref="CV167" si="915">+CU167+CV166</f>
        <v>34</v>
      </c>
      <c r="CW167" s="11">
        <f t="shared" ref="CW167" si="916">+CV167+CW166</f>
        <v>38</v>
      </c>
      <c r="CX167" s="11">
        <f t="shared" ref="CX167" si="917">+CW167+CX166</f>
        <v>42</v>
      </c>
      <c r="CY167" s="11">
        <f t="shared" ref="CY167" si="918">+CX167+CY166</f>
        <v>46</v>
      </c>
      <c r="CZ167" s="11">
        <f t="shared" ref="CZ167" si="919">+CY167+CZ166</f>
        <v>50</v>
      </c>
      <c r="DA167" s="11">
        <f t="shared" ref="DA167" si="920">+CZ167+DA166</f>
        <v>54</v>
      </c>
      <c r="DB167" s="11">
        <f t="shared" ref="DB167" si="921">+DA167+DB166</f>
        <v>58</v>
      </c>
      <c r="DC167" s="11">
        <f t="shared" ref="DC167" si="922">+DB167+DC166</f>
        <v>62</v>
      </c>
      <c r="DD167" s="11">
        <f t="shared" ref="DD167" si="923">+DC167+DD166</f>
        <v>66</v>
      </c>
      <c r="DE167" s="11">
        <f t="shared" ref="DE167" si="924">+DD167+DE166</f>
        <v>70</v>
      </c>
      <c r="DF167" s="11">
        <f t="shared" ref="DF167" si="925">+DE167+DF166</f>
        <v>74</v>
      </c>
      <c r="DG167" s="11">
        <f t="shared" ref="DG167" si="926">+DF167+DG166</f>
        <v>78</v>
      </c>
      <c r="DH167" s="11">
        <f t="shared" ref="DH167" si="927">+DG167+DH166</f>
        <v>82</v>
      </c>
      <c r="DI167" s="11">
        <f t="shared" ref="DI167" si="928">+DH167+DI166</f>
        <v>86</v>
      </c>
      <c r="DJ167" s="11">
        <f t="shared" ref="DJ167" si="929">+DI167+DJ166</f>
        <v>90</v>
      </c>
      <c r="DK167" s="11">
        <f t="shared" ref="DK167" si="930">+DJ167+DK166</f>
        <v>94</v>
      </c>
      <c r="DL167" s="11">
        <f t="shared" ref="DL167" si="931">+DK167+DL166</f>
        <v>98</v>
      </c>
      <c r="DM167" s="11">
        <f t="shared" ref="DM167" si="932">+DL167+DM166</f>
        <v>102</v>
      </c>
      <c r="DN167" s="11"/>
      <c r="DO167" s="11"/>
      <c r="EQ167" s="4"/>
    </row>
    <row r="168" spans="1:147" ht="12" customHeight="1" x14ac:dyDescent="0.2">
      <c r="A168" s="207"/>
      <c r="B168" s="12" t="s">
        <v>4</v>
      </c>
      <c r="C168" s="12"/>
      <c r="D168" s="26"/>
      <c r="E168" s="26"/>
      <c r="F168" s="27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>
        <v>0</v>
      </c>
      <c r="CI168" s="57">
        <v>0</v>
      </c>
      <c r="CJ168" s="57">
        <v>0</v>
      </c>
      <c r="CK168" s="57">
        <v>0</v>
      </c>
      <c r="CL168" s="57">
        <v>0</v>
      </c>
      <c r="CM168" s="57">
        <v>0</v>
      </c>
      <c r="CN168" s="57">
        <v>0</v>
      </c>
      <c r="CO168" s="57">
        <v>0</v>
      </c>
      <c r="CP168" s="57">
        <v>1</v>
      </c>
      <c r="CQ168" s="57">
        <v>1</v>
      </c>
      <c r="CR168" s="57">
        <v>0</v>
      </c>
      <c r="CS168" s="57">
        <v>0</v>
      </c>
      <c r="CT168" s="57">
        <v>0</v>
      </c>
      <c r="CU168" s="57">
        <v>1</v>
      </c>
      <c r="CV168" s="57"/>
      <c r="CW168" s="57"/>
      <c r="CX168" s="57"/>
      <c r="CY168" s="57"/>
      <c r="CZ168" s="57"/>
      <c r="DA168" s="57"/>
      <c r="DB168" s="57"/>
      <c r="DC168" s="57"/>
      <c r="DD168" s="57"/>
      <c r="DE168" s="57"/>
      <c r="DF168" s="57"/>
      <c r="DG168" s="57"/>
      <c r="DH168" s="57"/>
      <c r="DI168" s="57"/>
      <c r="DJ168" s="57"/>
      <c r="DK168" s="57"/>
      <c r="DL168" s="57"/>
      <c r="DM168" s="57"/>
      <c r="DN168" s="57">
        <f>SUM(J168:DM168)</f>
        <v>3</v>
      </c>
      <c r="DO168" s="35"/>
      <c r="EQ168" s="4"/>
    </row>
    <row r="169" spans="1:147" ht="12" customHeight="1" thickBot="1" x14ac:dyDescent="0.25">
      <c r="A169" s="208"/>
      <c r="B169" s="23" t="s">
        <v>8</v>
      </c>
      <c r="C169" s="23"/>
      <c r="D169" s="28"/>
      <c r="E169" s="28"/>
      <c r="F169" s="29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  <c r="CG169" s="24"/>
      <c r="CH169" s="24">
        <f t="shared" ref="CH169" si="933">+CG169+CH168</f>
        <v>0</v>
      </c>
      <c r="CI169" s="24">
        <f t="shared" ref="CI169" si="934">+CH169+CI168</f>
        <v>0</v>
      </c>
      <c r="CJ169" s="24">
        <f t="shared" ref="CJ169" si="935">+CI169+CJ168</f>
        <v>0</v>
      </c>
      <c r="CK169" s="24">
        <f t="shared" ref="CK169" si="936">+CJ169+CK168</f>
        <v>0</v>
      </c>
      <c r="CL169" s="24">
        <f t="shared" ref="CL169" si="937">+CK169+CL168</f>
        <v>0</v>
      </c>
      <c r="CM169" s="24">
        <f t="shared" ref="CM169" si="938">+CL169+CM168</f>
        <v>0</v>
      </c>
      <c r="CN169" s="24">
        <f t="shared" ref="CN169" si="939">+CM169+CN168</f>
        <v>0</v>
      </c>
      <c r="CO169" s="24">
        <f t="shared" ref="CO169" si="940">+CN169+CO168</f>
        <v>0</v>
      </c>
      <c r="CP169" s="24">
        <f t="shared" ref="CP169" si="941">+CO169+CP168</f>
        <v>1</v>
      </c>
      <c r="CQ169" s="24">
        <f t="shared" ref="CQ169" si="942">+CP169+CQ168</f>
        <v>2</v>
      </c>
      <c r="CR169" s="24">
        <f t="shared" ref="CR169" si="943">+CQ169+CR168</f>
        <v>2</v>
      </c>
      <c r="CS169" s="24">
        <f t="shared" ref="CS169" si="944">+CR169+CS168</f>
        <v>2</v>
      </c>
      <c r="CT169" s="24">
        <f t="shared" ref="CT169" si="945">+CS169+CT168</f>
        <v>2</v>
      </c>
      <c r="CU169" s="24">
        <f t="shared" ref="CU169" si="946">+CT169+CU168</f>
        <v>3</v>
      </c>
      <c r="CV169" s="24">
        <f t="shared" ref="CV169" si="947">+CU169+CV168</f>
        <v>3</v>
      </c>
      <c r="CW169" s="24">
        <f t="shared" ref="CW169" si="948">+CV169+CW168</f>
        <v>3</v>
      </c>
      <c r="CX169" s="24">
        <f t="shared" ref="CX169" si="949">+CW169+CX168</f>
        <v>3</v>
      </c>
      <c r="CY169" s="24">
        <f t="shared" ref="CY169" si="950">+CX169+CY168</f>
        <v>3</v>
      </c>
      <c r="CZ169" s="24">
        <f t="shared" ref="CZ169" si="951">+CY169+CZ168</f>
        <v>3</v>
      </c>
      <c r="DA169" s="24">
        <f t="shared" ref="DA169" si="952">+CZ169+DA168</f>
        <v>3</v>
      </c>
      <c r="DB169" s="24">
        <f t="shared" ref="DB169" si="953">+DA169+DB168</f>
        <v>3</v>
      </c>
      <c r="DC169" s="24">
        <f t="shared" ref="DC169" si="954">+DB169+DC168</f>
        <v>3</v>
      </c>
      <c r="DD169" s="24">
        <f t="shared" ref="DD169" si="955">+DC169+DD168</f>
        <v>3</v>
      </c>
      <c r="DE169" s="24">
        <f t="shared" ref="DE169" si="956">+DD169+DE168</f>
        <v>3</v>
      </c>
      <c r="DF169" s="24">
        <f t="shared" ref="DF169" si="957">+DE169+DF168</f>
        <v>3</v>
      </c>
      <c r="DG169" s="24">
        <f t="shared" ref="DG169" si="958">+DF169+DG168</f>
        <v>3</v>
      </c>
      <c r="DH169" s="24">
        <f t="shared" ref="DH169" si="959">+DG169+DH168</f>
        <v>3</v>
      </c>
      <c r="DI169" s="24">
        <f t="shared" ref="DI169" si="960">+DH169+DI168</f>
        <v>3</v>
      </c>
      <c r="DJ169" s="24">
        <f t="shared" ref="DJ169" si="961">+DI169+DJ168</f>
        <v>3</v>
      </c>
      <c r="DK169" s="24">
        <f t="shared" ref="DK169" si="962">+DJ169+DK168</f>
        <v>3</v>
      </c>
      <c r="DL169" s="24">
        <f t="shared" ref="DL169" si="963">+DK169+DL168</f>
        <v>3</v>
      </c>
      <c r="DM169" s="24">
        <f t="shared" ref="DM169" si="964">+DL169+DM168</f>
        <v>3</v>
      </c>
      <c r="DN169" s="24"/>
      <c r="DO169" s="38"/>
      <c r="EQ169" s="4"/>
    </row>
    <row r="170" spans="1:147" ht="12" customHeight="1" thickTop="1" x14ac:dyDescent="0.2">
      <c r="A170" s="207">
        <v>25</v>
      </c>
      <c r="B170" s="34" t="s">
        <v>32</v>
      </c>
      <c r="C170" s="12" t="s">
        <v>95</v>
      </c>
      <c r="D170" s="209" t="s">
        <v>118</v>
      </c>
      <c r="E170" s="209"/>
      <c r="F170" s="210">
        <v>44896</v>
      </c>
      <c r="G170" s="26">
        <v>156</v>
      </c>
      <c r="H170" s="26">
        <v>156</v>
      </c>
      <c r="I170" s="11">
        <f>+DN171</f>
        <v>111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>
        <v>9</v>
      </c>
      <c r="CB170" s="60">
        <v>62</v>
      </c>
      <c r="CC170" s="60">
        <v>12</v>
      </c>
      <c r="CD170" s="60">
        <v>4</v>
      </c>
      <c r="CE170" s="60">
        <v>8</v>
      </c>
      <c r="CF170" s="60">
        <v>1</v>
      </c>
      <c r="CG170" s="60">
        <v>2</v>
      </c>
      <c r="CH170" s="60">
        <v>0</v>
      </c>
      <c r="CI170" s="60">
        <v>1</v>
      </c>
      <c r="CJ170" s="60">
        <v>3</v>
      </c>
      <c r="CK170" s="60">
        <v>0</v>
      </c>
      <c r="CL170" s="60">
        <v>0</v>
      </c>
      <c r="CM170" s="60">
        <v>1</v>
      </c>
      <c r="CN170" s="60">
        <v>0</v>
      </c>
      <c r="CO170" s="60">
        <v>1</v>
      </c>
      <c r="CP170" s="60">
        <v>1</v>
      </c>
      <c r="CQ170" s="60">
        <v>2</v>
      </c>
      <c r="CR170" s="60">
        <v>1</v>
      </c>
      <c r="CS170" s="60">
        <v>3</v>
      </c>
      <c r="CT170" s="60">
        <v>5</v>
      </c>
      <c r="CU170" s="60">
        <v>1</v>
      </c>
      <c r="CV170" s="60"/>
      <c r="CW170" s="60"/>
      <c r="CX170" s="60"/>
      <c r="CY170" s="60"/>
      <c r="CZ170" s="60"/>
      <c r="DA170" s="60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57">
        <f>SUM(J170:DM170)</f>
        <v>117</v>
      </c>
      <c r="DO170" s="11">
        <f>H170-I170</f>
        <v>45</v>
      </c>
      <c r="EQ170" s="4"/>
    </row>
    <row r="171" spans="1:147" ht="12" customHeight="1" x14ac:dyDescent="0.2">
      <c r="A171" s="207"/>
      <c r="B171" s="12" t="s">
        <v>6</v>
      </c>
      <c r="C171" s="12"/>
      <c r="D171" s="209"/>
      <c r="E171" s="209"/>
      <c r="F171" s="210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>
        <f t="shared" ref="CA171:CB171" si="965">+CA170+BZ171-CA174</f>
        <v>9</v>
      </c>
      <c r="CB171" s="11">
        <f t="shared" si="965"/>
        <v>71</v>
      </c>
      <c r="CC171" s="11">
        <f t="shared" ref="CC171" si="966">+CC170+CB171-CC174</f>
        <v>83</v>
      </c>
      <c r="CD171" s="11">
        <f t="shared" ref="CD171" si="967">+CD170+CC171-CD174</f>
        <v>87</v>
      </c>
      <c r="CE171" s="11">
        <f t="shared" ref="CE171" si="968">+CE170+CD171-CE174</f>
        <v>95</v>
      </c>
      <c r="CF171" s="11">
        <f t="shared" ref="CF171" si="969">+CF170+CE171-CF174</f>
        <v>96</v>
      </c>
      <c r="CG171" s="11">
        <f t="shared" ref="CG171" si="970">+CG170+CF171-CG174</f>
        <v>97</v>
      </c>
      <c r="CH171" s="11">
        <f t="shared" ref="CH171" si="971">+CH170+CG171-CH174</f>
        <v>97</v>
      </c>
      <c r="CI171" s="11">
        <f t="shared" ref="CI171" si="972">+CI170+CH171-CI174</f>
        <v>98</v>
      </c>
      <c r="CJ171" s="11">
        <f t="shared" ref="CJ171" si="973">+CJ170+CI171-CJ174</f>
        <v>101</v>
      </c>
      <c r="CK171" s="11">
        <f t="shared" ref="CK171" si="974">+CK170+CJ171-CK174</f>
        <v>100</v>
      </c>
      <c r="CL171" s="11">
        <f t="shared" ref="CL171" si="975">+CL170+CK171-CL174</f>
        <v>100</v>
      </c>
      <c r="CM171" s="11">
        <f t="shared" ref="CM171" si="976">+CM170+CL171-CM174</f>
        <v>101</v>
      </c>
      <c r="CN171" s="11">
        <f t="shared" ref="CN171" si="977">+CN170+CM171-CN174</f>
        <v>100</v>
      </c>
      <c r="CO171" s="11">
        <f t="shared" ref="CO171" si="978">+CO170+CN171-CO174</f>
        <v>100</v>
      </c>
      <c r="CP171" s="11">
        <f t="shared" ref="CP171" si="979">+CP170+CO171-CP174</f>
        <v>101</v>
      </c>
      <c r="CQ171" s="11">
        <f t="shared" ref="CQ171" si="980">+CQ170+CP171-CQ174</f>
        <v>102</v>
      </c>
      <c r="CR171" s="11">
        <f t="shared" ref="CR171" si="981">+CR170+CQ171-CR174</f>
        <v>102</v>
      </c>
      <c r="CS171" s="11">
        <f t="shared" ref="CS171" si="982">+CS170+CR171-CS174</f>
        <v>105</v>
      </c>
      <c r="CT171" s="11">
        <f t="shared" ref="CT171" si="983">+CT170+CS171-CT174</f>
        <v>110</v>
      </c>
      <c r="CU171" s="11">
        <f t="shared" ref="CU171" si="984">+CU170+CT171-CU174</f>
        <v>111</v>
      </c>
      <c r="CV171" s="11">
        <f t="shared" ref="CV171" si="985">+CV170+CU171-CV174</f>
        <v>111</v>
      </c>
      <c r="CW171" s="11">
        <f t="shared" ref="CW171" si="986">+CW170+CV171-CW174</f>
        <v>111</v>
      </c>
      <c r="CX171" s="11">
        <f t="shared" ref="CX171" si="987">+CX170+CW171-CX174</f>
        <v>111</v>
      </c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52"/>
      <c r="DK171" s="52"/>
      <c r="DL171" s="52"/>
      <c r="DM171" s="52"/>
      <c r="DN171" s="52">
        <f>+DN170-DN174</f>
        <v>111</v>
      </c>
      <c r="DO171" s="11"/>
      <c r="EQ171" s="4"/>
    </row>
    <row r="172" spans="1:147" ht="12" customHeight="1" x14ac:dyDescent="0.2">
      <c r="A172" s="207"/>
      <c r="B172" s="13" t="s">
        <v>3</v>
      </c>
      <c r="C172" s="13"/>
      <c r="D172" s="209"/>
      <c r="E172" s="209"/>
      <c r="F172" s="210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>
        <v>10</v>
      </c>
      <c r="CB172" s="14">
        <v>10</v>
      </c>
      <c r="CC172" s="14">
        <v>10</v>
      </c>
      <c r="CD172" s="14">
        <v>6</v>
      </c>
      <c r="CE172" s="14">
        <v>6</v>
      </c>
      <c r="CF172" s="14">
        <v>6</v>
      </c>
      <c r="CG172" s="14">
        <v>6</v>
      </c>
      <c r="CH172" s="14">
        <v>6</v>
      </c>
      <c r="CI172" s="14">
        <v>6</v>
      </c>
      <c r="CJ172" s="14">
        <v>6</v>
      </c>
      <c r="CK172" s="14">
        <v>6</v>
      </c>
      <c r="CL172" s="14">
        <v>6</v>
      </c>
      <c r="CM172" s="14">
        <v>6</v>
      </c>
      <c r="CN172" s="14">
        <v>6</v>
      </c>
      <c r="CO172" s="14">
        <v>6</v>
      </c>
      <c r="CP172" s="14">
        <v>6</v>
      </c>
      <c r="CQ172" s="14">
        <v>6</v>
      </c>
      <c r="CR172" s="14">
        <v>6</v>
      </c>
      <c r="CS172" s="14">
        <v>6</v>
      </c>
      <c r="CT172" s="14">
        <v>6</v>
      </c>
      <c r="CU172" s="14">
        <v>6</v>
      </c>
      <c r="CV172" s="14">
        <v>6</v>
      </c>
      <c r="CW172" s="14">
        <v>6</v>
      </c>
      <c r="CX172" s="14">
        <v>6</v>
      </c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EQ172" s="4"/>
    </row>
    <row r="173" spans="1:147" ht="12" customHeight="1" x14ac:dyDescent="0.2">
      <c r="A173" s="207"/>
      <c r="B173" s="12" t="s">
        <v>7</v>
      </c>
      <c r="C173" s="12"/>
      <c r="D173" s="209"/>
      <c r="E173" s="209"/>
      <c r="F173" s="210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>
        <f t="shared" ref="CA173:CB173" si="988">+BZ173+CA172</f>
        <v>10</v>
      </c>
      <c r="CB173" s="11">
        <f t="shared" si="988"/>
        <v>20</v>
      </c>
      <c r="CC173" s="11">
        <f t="shared" ref="CC173" si="989">+CB173+CC172</f>
        <v>30</v>
      </c>
      <c r="CD173" s="11">
        <f t="shared" ref="CD173" si="990">+CC173+CD172</f>
        <v>36</v>
      </c>
      <c r="CE173" s="11">
        <f t="shared" ref="CE173" si="991">+CD173+CE172</f>
        <v>42</v>
      </c>
      <c r="CF173" s="11">
        <f t="shared" ref="CF173" si="992">+CE173+CF172</f>
        <v>48</v>
      </c>
      <c r="CG173" s="11">
        <f t="shared" ref="CG173" si="993">+CF173+CG172</f>
        <v>54</v>
      </c>
      <c r="CH173" s="11">
        <f t="shared" ref="CH173" si="994">+CG173+CH172</f>
        <v>60</v>
      </c>
      <c r="CI173" s="11">
        <f t="shared" ref="CI173" si="995">+CH173+CI172</f>
        <v>66</v>
      </c>
      <c r="CJ173" s="11">
        <f t="shared" ref="CJ173" si="996">+CI173+CJ172</f>
        <v>72</v>
      </c>
      <c r="CK173" s="11">
        <f t="shared" ref="CK173" si="997">+CJ173+CK172</f>
        <v>78</v>
      </c>
      <c r="CL173" s="11">
        <f t="shared" ref="CL173" si="998">+CK173+CL172</f>
        <v>84</v>
      </c>
      <c r="CM173" s="11">
        <f t="shared" ref="CM173" si="999">+CL173+CM172</f>
        <v>90</v>
      </c>
      <c r="CN173" s="11">
        <f t="shared" ref="CN173" si="1000">+CM173+CN172</f>
        <v>96</v>
      </c>
      <c r="CO173" s="11">
        <f t="shared" ref="CO173" si="1001">+CN173+CO172</f>
        <v>102</v>
      </c>
      <c r="CP173" s="11">
        <f t="shared" ref="CP173" si="1002">+CO173+CP172</f>
        <v>108</v>
      </c>
      <c r="CQ173" s="11">
        <f t="shared" ref="CQ173" si="1003">+CP173+CQ172</f>
        <v>114</v>
      </c>
      <c r="CR173" s="11">
        <f t="shared" ref="CR173" si="1004">+CQ173+CR172</f>
        <v>120</v>
      </c>
      <c r="CS173" s="11">
        <f t="shared" ref="CS173" si="1005">+CR173+CS172</f>
        <v>126</v>
      </c>
      <c r="CT173" s="11">
        <f t="shared" ref="CT173" si="1006">+CS173+CT172</f>
        <v>132</v>
      </c>
      <c r="CU173" s="11">
        <f t="shared" ref="CU173" si="1007">+CT173+CU172</f>
        <v>138</v>
      </c>
      <c r="CV173" s="11">
        <f t="shared" ref="CV173" si="1008">+CU173+CV172</f>
        <v>144</v>
      </c>
      <c r="CW173" s="11">
        <f t="shared" ref="CW173:CX173" si="1009">+CV173+CW172</f>
        <v>150</v>
      </c>
      <c r="CX173" s="11">
        <f t="shared" si="1009"/>
        <v>156</v>
      </c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EQ173" s="4"/>
    </row>
    <row r="174" spans="1:147" ht="12" customHeight="1" x14ac:dyDescent="0.2">
      <c r="A174" s="207"/>
      <c r="B174" s="12" t="s">
        <v>4</v>
      </c>
      <c r="C174" s="12"/>
      <c r="D174" s="26"/>
      <c r="E174" s="26"/>
      <c r="F174" s="27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>
        <v>0</v>
      </c>
      <c r="CB174" s="57">
        <v>0</v>
      </c>
      <c r="CC174" s="57">
        <v>0</v>
      </c>
      <c r="CD174" s="57">
        <v>0</v>
      </c>
      <c r="CE174" s="57">
        <v>0</v>
      </c>
      <c r="CF174" s="57">
        <v>0</v>
      </c>
      <c r="CG174" s="57">
        <v>1</v>
      </c>
      <c r="CH174" s="57">
        <v>0</v>
      </c>
      <c r="CI174" s="57">
        <v>0</v>
      </c>
      <c r="CJ174" s="57">
        <v>0</v>
      </c>
      <c r="CK174" s="57">
        <v>1</v>
      </c>
      <c r="CL174" s="57">
        <v>0</v>
      </c>
      <c r="CM174" s="57">
        <v>0</v>
      </c>
      <c r="CN174" s="57">
        <v>1</v>
      </c>
      <c r="CO174" s="57">
        <v>1</v>
      </c>
      <c r="CP174" s="57">
        <v>0</v>
      </c>
      <c r="CQ174" s="57">
        <v>1</v>
      </c>
      <c r="CR174" s="57">
        <v>1</v>
      </c>
      <c r="CS174" s="57">
        <v>0</v>
      </c>
      <c r="CT174" s="57">
        <v>0</v>
      </c>
      <c r="CU174" s="57">
        <v>0</v>
      </c>
      <c r="CV174" s="57"/>
      <c r="CW174" s="57"/>
      <c r="CX174" s="57"/>
      <c r="CY174" s="57"/>
      <c r="CZ174" s="57"/>
      <c r="DA174" s="57"/>
      <c r="DB174" s="57"/>
      <c r="DC174" s="57"/>
      <c r="DD174" s="57"/>
      <c r="DE174" s="57"/>
      <c r="DF174" s="57"/>
      <c r="DG174" s="57"/>
      <c r="DH174" s="57"/>
      <c r="DI174" s="57"/>
      <c r="DJ174" s="57"/>
      <c r="DK174" s="57"/>
      <c r="DL174" s="57"/>
      <c r="DM174" s="57"/>
      <c r="DN174" s="57">
        <f>SUM(J174:DM174)</f>
        <v>6</v>
      </c>
      <c r="DO174" s="35"/>
      <c r="EQ174" s="4"/>
    </row>
    <row r="175" spans="1:147" ht="12" customHeight="1" thickBot="1" x14ac:dyDescent="0.25">
      <c r="A175" s="208"/>
      <c r="B175" s="23" t="s">
        <v>8</v>
      </c>
      <c r="C175" s="23"/>
      <c r="D175" s="28"/>
      <c r="E175" s="28"/>
      <c r="F175" s="29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>
        <f t="shared" ref="CA175:CB175" si="1010">+BZ175+CA174</f>
        <v>0</v>
      </c>
      <c r="CB175" s="24">
        <f t="shared" si="1010"/>
        <v>0</v>
      </c>
      <c r="CC175" s="24">
        <f t="shared" ref="CC175:CM175" si="1011">+CB175+CC174</f>
        <v>0</v>
      </c>
      <c r="CD175" s="24">
        <f t="shared" si="1011"/>
        <v>0</v>
      </c>
      <c r="CE175" s="24">
        <f t="shared" si="1011"/>
        <v>0</v>
      </c>
      <c r="CF175" s="24">
        <f t="shared" si="1011"/>
        <v>0</v>
      </c>
      <c r="CG175" s="24">
        <f t="shared" si="1011"/>
        <v>1</v>
      </c>
      <c r="CH175" s="24">
        <f t="shared" si="1011"/>
        <v>1</v>
      </c>
      <c r="CI175" s="24">
        <f t="shared" si="1011"/>
        <v>1</v>
      </c>
      <c r="CJ175" s="24">
        <f t="shared" si="1011"/>
        <v>1</v>
      </c>
      <c r="CK175" s="24">
        <f t="shared" si="1011"/>
        <v>2</v>
      </c>
      <c r="CL175" s="24">
        <f t="shared" si="1011"/>
        <v>2</v>
      </c>
      <c r="CM175" s="24">
        <f t="shared" si="1011"/>
        <v>2</v>
      </c>
      <c r="CN175" s="24">
        <f t="shared" ref="CN175" si="1012">+CM175+CN174</f>
        <v>3</v>
      </c>
      <c r="CO175" s="24">
        <f t="shared" ref="CO175:CU175" si="1013">+CN175+CO174</f>
        <v>4</v>
      </c>
      <c r="CP175" s="24">
        <f t="shared" si="1013"/>
        <v>4</v>
      </c>
      <c r="CQ175" s="24">
        <f t="shared" si="1013"/>
        <v>5</v>
      </c>
      <c r="CR175" s="24">
        <f t="shared" si="1013"/>
        <v>6</v>
      </c>
      <c r="CS175" s="24">
        <f t="shared" si="1013"/>
        <v>6</v>
      </c>
      <c r="CT175" s="24">
        <f t="shared" si="1013"/>
        <v>6</v>
      </c>
      <c r="CU175" s="24">
        <f t="shared" si="1013"/>
        <v>6</v>
      </c>
      <c r="CV175" s="24"/>
      <c r="CW175" s="24"/>
      <c r="CX175" s="24"/>
      <c r="CY175" s="24"/>
      <c r="CZ175" s="24"/>
      <c r="DA175" s="24"/>
      <c r="DB175" s="24"/>
      <c r="DC175" s="24"/>
      <c r="DD175" s="24"/>
      <c r="DE175" s="24"/>
      <c r="DF175" s="24"/>
      <c r="DG175" s="24"/>
      <c r="DH175" s="24"/>
      <c r="DI175" s="24"/>
      <c r="DJ175" s="24"/>
      <c r="DK175" s="24"/>
      <c r="DL175" s="24"/>
      <c r="DM175" s="24"/>
      <c r="DN175" s="24"/>
      <c r="DO175" s="38"/>
      <c r="EQ175" s="4"/>
    </row>
    <row r="176" spans="1:147" ht="12" customHeight="1" thickTop="1" x14ac:dyDescent="0.2">
      <c r="A176" s="207">
        <v>25</v>
      </c>
      <c r="B176" s="34" t="s">
        <v>33</v>
      </c>
      <c r="C176" s="12" t="s">
        <v>95</v>
      </c>
      <c r="D176" s="209" t="s">
        <v>118</v>
      </c>
      <c r="E176" s="209"/>
      <c r="F176" s="210">
        <v>44896</v>
      </c>
      <c r="G176" s="26">
        <v>156</v>
      </c>
      <c r="H176" s="26">
        <v>156</v>
      </c>
      <c r="I176" s="11">
        <f>+DN177</f>
        <v>106</v>
      </c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>
        <v>3</v>
      </c>
      <c r="CE176" s="60">
        <v>7</v>
      </c>
      <c r="CF176" s="60">
        <v>19</v>
      </c>
      <c r="CG176" s="60">
        <v>11</v>
      </c>
      <c r="CH176" s="60">
        <v>9</v>
      </c>
      <c r="CI176" s="60">
        <v>10</v>
      </c>
      <c r="CJ176" s="60">
        <v>4</v>
      </c>
      <c r="CK176" s="60">
        <v>5</v>
      </c>
      <c r="CL176" s="60">
        <v>4</v>
      </c>
      <c r="CM176" s="60">
        <v>4</v>
      </c>
      <c r="CN176" s="60">
        <v>6</v>
      </c>
      <c r="CO176" s="60">
        <v>4</v>
      </c>
      <c r="CP176" s="60">
        <v>10</v>
      </c>
      <c r="CQ176" s="60">
        <v>3</v>
      </c>
      <c r="CR176" s="60">
        <v>5</v>
      </c>
      <c r="CS176" s="60">
        <v>5</v>
      </c>
      <c r="CT176" s="60">
        <v>6</v>
      </c>
      <c r="CU176" s="60">
        <v>4</v>
      </c>
      <c r="CV176" s="60"/>
      <c r="CW176" s="60"/>
      <c r="CX176" s="60"/>
      <c r="CY176" s="60"/>
      <c r="CZ176" s="60"/>
      <c r="DA176" s="60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57">
        <f>SUM(J176:DM176)</f>
        <v>119</v>
      </c>
      <c r="DO176" s="11">
        <f>H176-I176</f>
        <v>50</v>
      </c>
      <c r="EQ176" s="4"/>
    </row>
    <row r="177" spans="1:147" ht="12" customHeight="1" x14ac:dyDescent="0.2">
      <c r="A177" s="207"/>
      <c r="B177" s="12" t="s">
        <v>6</v>
      </c>
      <c r="C177" s="12"/>
      <c r="D177" s="209"/>
      <c r="E177" s="209"/>
      <c r="F177" s="210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>
        <f t="shared" ref="CD177" si="1014">+CD176+CC177-CD180</f>
        <v>3</v>
      </c>
      <c r="CE177" s="11">
        <f t="shared" ref="CE177" si="1015">+CE176+CD177-CE180</f>
        <v>10</v>
      </c>
      <c r="CF177" s="11">
        <f t="shared" ref="CF177" si="1016">+CF176+CE177-CF180</f>
        <v>29</v>
      </c>
      <c r="CG177" s="11">
        <f t="shared" ref="CG177" si="1017">+CG176+CF177-CG180</f>
        <v>39</v>
      </c>
      <c r="CH177" s="11">
        <f t="shared" ref="CH177" si="1018">+CH176+CG177-CH180</f>
        <v>48</v>
      </c>
      <c r="CI177" s="11">
        <f t="shared" ref="CI177" si="1019">+CI176+CH177-CI180</f>
        <v>57</v>
      </c>
      <c r="CJ177" s="11">
        <f t="shared" ref="CJ177" si="1020">+CJ176+CI177-CJ180</f>
        <v>60</v>
      </c>
      <c r="CK177" s="11">
        <f t="shared" ref="CK177" si="1021">+CK176+CJ177-CK180</f>
        <v>65</v>
      </c>
      <c r="CL177" s="11">
        <f t="shared" ref="CL177" si="1022">+CL176+CK177-CL180</f>
        <v>68</v>
      </c>
      <c r="CM177" s="11">
        <f t="shared" ref="CM177" si="1023">+CM176+CL177-CM180</f>
        <v>71</v>
      </c>
      <c r="CN177" s="11">
        <f t="shared" ref="CN177" si="1024">+CN176+CM177-CN180</f>
        <v>77</v>
      </c>
      <c r="CO177" s="11">
        <f t="shared" ref="CO177" si="1025">+CO176+CN177-CO180</f>
        <v>80</v>
      </c>
      <c r="CP177" s="11">
        <f t="shared" ref="CP177" si="1026">+CP176+CO177-CP180</f>
        <v>89</v>
      </c>
      <c r="CQ177" s="11">
        <f t="shared" ref="CQ177" si="1027">+CQ176+CP177-CQ180</f>
        <v>90</v>
      </c>
      <c r="CR177" s="11">
        <f t="shared" ref="CR177" si="1028">+CR176+CQ177-CR180</f>
        <v>93</v>
      </c>
      <c r="CS177" s="11">
        <f t="shared" ref="CS177" si="1029">+CS176+CR177-CS180</f>
        <v>98</v>
      </c>
      <c r="CT177" s="11">
        <f t="shared" ref="CT177" si="1030">+CT176+CS177-CT180</f>
        <v>102</v>
      </c>
      <c r="CU177" s="11">
        <f t="shared" ref="CU177" si="1031">+CU176+CT177-CU180</f>
        <v>106</v>
      </c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52"/>
      <c r="DK177" s="52"/>
      <c r="DL177" s="52"/>
      <c r="DM177" s="52"/>
      <c r="DN177" s="52">
        <f>+DN176-DN180</f>
        <v>106</v>
      </c>
      <c r="DO177" s="11"/>
      <c r="EQ177" s="4"/>
    </row>
    <row r="178" spans="1:147" ht="12" customHeight="1" x14ac:dyDescent="0.2">
      <c r="A178" s="207"/>
      <c r="B178" s="13" t="s">
        <v>3</v>
      </c>
      <c r="C178" s="13"/>
      <c r="D178" s="209"/>
      <c r="E178" s="209"/>
      <c r="F178" s="210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>
        <v>10</v>
      </c>
      <c r="CE178" s="14">
        <v>10</v>
      </c>
      <c r="CF178" s="14">
        <v>10</v>
      </c>
      <c r="CG178" s="14">
        <v>10</v>
      </c>
      <c r="CH178" s="14">
        <v>10</v>
      </c>
      <c r="CI178" s="14">
        <v>10</v>
      </c>
      <c r="CJ178" s="14">
        <v>10</v>
      </c>
      <c r="CK178" s="14">
        <v>10</v>
      </c>
      <c r="CL178" s="14">
        <v>10</v>
      </c>
      <c r="CM178" s="14">
        <v>10</v>
      </c>
      <c r="CN178" s="14">
        <v>10</v>
      </c>
      <c r="CO178" s="14">
        <v>10</v>
      </c>
      <c r="CP178" s="14">
        <v>6</v>
      </c>
      <c r="CQ178" s="14">
        <v>6</v>
      </c>
      <c r="CR178" s="14">
        <v>6</v>
      </c>
      <c r="CS178" s="14">
        <v>6</v>
      </c>
      <c r="CT178" s="14">
        <v>6</v>
      </c>
      <c r="CU178" s="14">
        <v>6</v>
      </c>
      <c r="CV178" s="14"/>
      <c r="CW178" s="14"/>
      <c r="CX178" s="14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EQ178" s="4"/>
    </row>
    <row r="179" spans="1:147" ht="12" customHeight="1" x14ac:dyDescent="0.2">
      <c r="A179" s="207"/>
      <c r="B179" s="12" t="s">
        <v>7</v>
      </c>
      <c r="C179" s="12"/>
      <c r="D179" s="209"/>
      <c r="E179" s="209"/>
      <c r="F179" s="210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>
        <f t="shared" ref="CD179" si="1032">+CC179+CD178</f>
        <v>10</v>
      </c>
      <c r="CE179" s="11">
        <f t="shared" ref="CE179" si="1033">+CD179+CE178</f>
        <v>20</v>
      </c>
      <c r="CF179" s="11">
        <f t="shared" ref="CF179" si="1034">+CE179+CF178</f>
        <v>30</v>
      </c>
      <c r="CG179" s="11">
        <f t="shared" ref="CG179" si="1035">+CF179+CG178</f>
        <v>40</v>
      </c>
      <c r="CH179" s="11">
        <f t="shared" ref="CH179" si="1036">+CG179+CH178</f>
        <v>50</v>
      </c>
      <c r="CI179" s="11">
        <f t="shared" ref="CI179" si="1037">+CH179+CI178</f>
        <v>60</v>
      </c>
      <c r="CJ179" s="11">
        <f t="shared" ref="CJ179" si="1038">+CI179+CJ178</f>
        <v>70</v>
      </c>
      <c r="CK179" s="11">
        <f t="shared" ref="CK179" si="1039">+CJ179+CK178</f>
        <v>80</v>
      </c>
      <c r="CL179" s="11">
        <f t="shared" ref="CL179" si="1040">+CK179+CL178</f>
        <v>90</v>
      </c>
      <c r="CM179" s="11">
        <f t="shared" ref="CM179" si="1041">+CL179+CM178</f>
        <v>100</v>
      </c>
      <c r="CN179" s="11">
        <f t="shared" ref="CN179" si="1042">+CM179+CN178</f>
        <v>110</v>
      </c>
      <c r="CO179" s="11">
        <f t="shared" ref="CO179" si="1043">+CN179+CO178</f>
        <v>120</v>
      </c>
      <c r="CP179" s="11">
        <f t="shared" ref="CP179" si="1044">+CO179+CP178</f>
        <v>126</v>
      </c>
      <c r="CQ179" s="11">
        <f t="shared" ref="CQ179" si="1045">+CP179+CQ178</f>
        <v>132</v>
      </c>
      <c r="CR179" s="11">
        <f t="shared" ref="CR179" si="1046">+CQ179+CR178</f>
        <v>138</v>
      </c>
      <c r="CS179" s="11">
        <f t="shared" ref="CS179" si="1047">+CR179+CS178</f>
        <v>144</v>
      </c>
      <c r="CT179" s="11">
        <f t="shared" ref="CT179" si="1048">+CS179+CT178</f>
        <v>150</v>
      </c>
      <c r="CU179" s="11">
        <f t="shared" ref="CU179" si="1049">+CT179+CU178</f>
        <v>156</v>
      </c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EQ179" s="4"/>
    </row>
    <row r="180" spans="1:147" ht="12" customHeight="1" x14ac:dyDescent="0.2">
      <c r="A180" s="207"/>
      <c r="B180" s="12" t="s">
        <v>4</v>
      </c>
      <c r="C180" s="12"/>
      <c r="D180" s="26"/>
      <c r="E180" s="26"/>
      <c r="F180" s="27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>
        <v>0</v>
      </c>
      <c r="CE180" s="57">
        <v>0</v>
      </c>
      <c r="CF180" s="57">
        <v>0</v>
      </c>
      <c r="CG180" s="57">
        <v>1</v>
      </c>
      <c r="CH180" s="57">
        <v>0</v>
      </c>
      <c r="CI180" s="57">
        <v>1</v>
      </c>
      <c r="CJ180" s="57">
        <v>1</v>
      </c>
      <c r="CK180" s="57">
        <v>0</v>
      </c>
      <c r="CL180" s="57">
        <v>1</v>
      </c>
      <c r="CM180" s="57">
        <v>1</v>
      </c>
      <c r="CN180" s="57">
        <v>0</v>
      </c>
      <c r="CO180" s="57">
        <v>1</v>
      </c>
      <c r="CP180" s="57">
        <v>1</v>
      </c>
      <c r="CQ180" s="57">
        <v>2</v>
      </c>
      <c r="CR180" s="57">
        <v>2</v>
      </c>
      <c r="CS180" s="57">
        <v>0</v>
      </c>
      <c r="CT180" s="57">
        <v>2</v>
      </c>
      <c r="CU180" s="57">
        <v>0</v>
      </c>
      <c r="CV180" s="57"/>
      <c r="CW180" s="57"/>
      <c r="CX180" s="57"/>
      <c r="CY180" s="57"/>
      <c r="CZ180" s="57"/>
      <c r="DA180" s="57"/>
      <c r="DB180" s="57"/>
      <c r="DC180" s="57"/>
      <c r="DD180" s="57"/>
      <c r="DE180" s="57"/>
      <c r="DF180" s="57"/>
      <c r="DG180" s="57"/>
      <c r="DH180" s="57"/>
      <c r="DI180" s="57"/>
      <c r="DJ180" s="57"/>
      <c r="DK180" s="57"/>
      <c r="DL180" s="57"/>
      <c r="DM180" s="57"/>
      <c r="DN180" s="57">
        <f>SUM(J180:DM180)</f>
        <v>13</v>
      </c>
      <c r="DO180" s="35"/>
      <c r="EQ180" s="4"/>
    </row>
    <row r="181" spans="1:147" ht="12" customHeight="1" thickBot="1" x14ac:dyDescent="0.25">
      <c r="A181" s="208"/>
      <c r="B181" s="23" t="s">
        <v>8</v>
      </c>
      <c r="C181" s="23"/>
      <c r="D181" s="28"/>
      <c r="E181" s="28"/>
      <c r="F181" s="29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>
        <f t="shared" ref="CD181" si="1050">+CC181+CD180</f>
        <v>0</v>
      </c>
      <c r="CE181" s="24">
        <f t="shared" ref="CE181" si="1051">+CD181+CE180</f>
        <v>0</v>
      </c>
      <c r="CF181" s="24">
        <f t="shared" ref="CF181:CM181" si="1052">+CE181+CF180</f>
        <v>0</v>
      </c>
      <c r="CG181" s="24">
        <f t="shared" si="1052"/>
        <v>1</v>
      </c>
      <c r="CH181" s="24">
        <f t="shared" si="1052"/>
        <v>1</v>
      </c>
      <c r="CI181" s="24">
        <f t="shared" si="1052"/>
        <v>2</v>
      </c>
      <c r="CJ181" s="24">
        <f t="shared" si="1052"/>
        <v>3</v>
      </c>
      <c r="CK181" s="24">
        <f t="shared" si="1052"/>
        <v>3</v>
      </c>
      <c r="CL181" s="24">
        <f t="shared" si="1052"/>
        <v>4</v>
      </c>
      <c r="CM181" s="24">
        <f t="shared" si="1052"/>
        <v>5</v>
      </c>
      <c r="CN181" s="24">
        <f t="shared" ref="CN181" si="1053">+CM181+CN180</f>
        <v>5</v>
      </c>
      <c r="CO181" s="24">
        <f t="shared" ref="CO181:CP181" si="1054">+CN181+CO180</f>
        <v>6</v>
      </c>
      <c r="CP181" s="24">
        <f t="shared" si="1054"/>
        <v>7</v>
      </c>
      <c r="CQ181" s="24">
        <f t="shared" ref="CQ181" si="1055">+CP181+CQ180</f>
        <v>9</v>
      </c>
      <c r="CR181" s="24">
        <f t="shared" ref="CR181" si="1056">+CQ181+CR180</f>
        <v>11</v>
      </c>
      <c r="CS181" s="24">
        <f t="shared" ref="CS181" si="1057">+CR181+CS180</f>
        <v>11</v>
      </c>
      <c r="CT181" s="24">
        <f t="shared" ref="CT181:CU181" si="1058">+CS181+CT180</f>
        <v>13</v>
      </c>
      <c r="CU181" s="24">
        <f t="shared" si="1058"/>
        <v>13</v>
      </c>
      <c r="CV181" s="24"/>
      <c r="CW181" s="24"/>
      <c r="CX181" s="24"/>
      <c r="CY181" s="24"/>
      <c r="CZ181" s="24"/>
      <c r="DA181" s="24"/>
      <c r="DB181" s="24"/>
      <c r="DC181" s="24"/>
      <c r="DD181" s="24"/>
      <c r="DE181" s="24"/>
      <c r="DF181" s="24"/>
      <c r="DG181" s="24"/>
      <c r="DH181" s="24"/>
      <c r="DI181" s="24"/>
      <c r="DJ181" s="24"/>
      <c r="DK181" s="24"/>
      <c r="DL181" s="24"/>
      <c r="DM181" s="24"/>
      <c r="DN181" s="24"/>
      <c r="DO181" s="38"/>
      <c r="EQ181" s="4"/>
    </row>
    <row r="182" spans="1:147" ht="12" customHeight="1" thickTop="1" x14ac:dyDescent="0.2">
      <c r="A182" s="207">
        <v>26</v>
      </c>
      <c r="B182" s="34" t="s">
        <v>34</v>
      </c>
      <c r="C182" s="12" t="s">
        <v>98</v>
      </c>
      <c r="D182" s="209" t="s">
        <v>76</v>
      </c>
      <c r="E182" s="209">
        <v>182</v>
      </c>
      <c r="F182" s="210">
        <v>44896</v>
      </c>
      <c r="G182" s="26">
        <v>182</v>
      </c>
      <c r="H182" s="26">
        <v>182</v>
      </c>
      <c r="I182" s="11">
        <f>+DN183</f>
        <v>182</v>
      </c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>
        <v>47</v>
      </c>
      <c r="CA182" s="60">
        <v>58</v>
      </c>
      <c r="CB182" s="60">
        <v>40</v>
      </c>
      <c r="CC182" s="60">
        <v>16</v>
      </c>
      <c r="CD182" s="60">
        <v>7</v>
      </c>
      <c r="CE182" s="60">
        <v>5</v>
      </c>
      <c r="CF182" s="60">
        <v>2</v>
      </c>
      <c r="CG182" s="60">
        <v>1</v>
      </c>
      <c r="CH182" s="60">
        <v>1</v>
      </c>
      <c r="CI182" s="60">
        <v>0</v>
      </c>
      <c r="CJ182" s="60">
        <v>3</v>
      </c>
      <c r="CK182" s="60">
        <v>0</v>
      </c>
      <c r="CL182" s="60">
        <v>0</v>
      </c>
      <c r="CM182" s="60">
        <v>0</v>
      </c>
      <c r="CN182" s="60">
        <v>1</v>
      </c>
      <c r="CO182" s="60">
        <v>9</v>
      </c>
      <c r="CP182" s="60">
        <v>0</v>
      </c>
      <c r="CQ182" s="60">
        <v>0</v>
      </c>
      <c r="CR182" s="60">
        <v>1</v>
      </c>
      <c r="CS182" s="60">
        <v>0</v>
      </c>
      <c r="CT182" s="60">
        <v>0</v>
      </c>
      <c r="CU182" s="60">
        <v>0</v>
      </c>
      <c r="CV182" s="60"/>
      <c r="CW182" s="60"/>
      <c r="CX182" s="60"/>
      <c r="CY182" s="60"/>
      <c r="CZ182" s="60"/>
      <c r="DA182" s="60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57">
        <f>SUM(J182:DM182)</f>
        <v>191</v>
      </c>
      <c r="DO182" s="11">
        <f>H182-I182</f>
        <v>0</v>
      </c>
      <c r="EQ182" s="4"/>
    </row>
    <row r="183" spans="1:147" ht="12" customHeight="1" x14ac:dyDescent="0.2">
      <c r="A183" s="207"/>
      <c r="B183" s="12" t="s">
        <v>6</v>
      </c>
      <c r="C183" s="12"/>
      <c r="D183" s="209"/>
      <c r="E183" s="209"/>
      <c r="F183" s="210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>
        <f>+BZ182+BY183-BZ186</f>
        <v>47</v>
      </c>
      <c r="CA183" s="11">
        <f t="shared" ref="CA183:CK183" si="1059">+CA182+BZ183-CA186</f>
        <v>105</v>
      </c>
      <c r="CB183" s="11">
        <f t="shared" si="1059"/>
        <v>145</v>
      </c>
      <c r="CC183" s="11">
        <f>+CC182+CB183-CC186</f>
        <v>161</v>
      </c>
      <c r="CD183" s="11">
        <f t="shared" si="1059"/>
        <v>167</v>
      </c>
      <c r="CE183" s="11">
        <f t="shared" si="1059"/>
        <v>172</v>
      </c>
      <c r="CF183" s="11">
        <f t="shared" si="1059"/>
        <v>173</v>
      </c>
      <c r="CG183" s="11">
        <f t="shared" si="1059"/>
        <v>174</v>
      </c>
      <c r="CH183" s="11">
        <f t="shared" si="1059"/>
        <v>174</v>
      </c>
      <c r="CI183" s="11">
        <f t="shared" si="1059"/>
        <v>174</v>
      </c>
      <c r="CJ183" s="11">
        <f t="shared" si="1059"/>
        <v>174</v>
      </c>
      <c r="CK183" s="11">
        <f t="shared" si="1059"/>
        <v>174</v>
      </c>
      <c r="CL183" s="11">
        <f t="shared" ref="CL183" si="1060">+CL182+CK183-CL186</f>
        <v>174</v>
      </c>
      <c r="CM183" s="11">
        <f t="shared" ref="CM183" si="1061">+CM182+CL183-CM186</f>
        <v>174</v>
      </c>
      <c r="CN183" s="11">
        <f t="shared" ref="CN183" si="1062">+CN182+CM183-CN186</f>
        <v>174</v>
      </c>
      <c r="CO183" s="11">
        <f t="shared" ref="CO183:CU183" si="1063">+CO182+CN183-CO186</f>
        <v>182</v>
      </c>
      <c r="CP183" s="11">
        <f t="shared" si="1063"/>
        <v>182</v>
      </c>
      <c r="CQ183" s="11">
        <f t="shared" si="1063"/>
        <v>182</v>
      </c>
      <c r="CR183" s="11">
        <f t="shared" si="1063"/>
        <v>182</v>
      </c>
      <c r="CS183" s="11">
        <f t="shared" si="1063"/>
        <v>182</v>
      </c>
      <c r="CT183" s="11">
        <f t="shared" si="1063"/>
        <v>182</v>
      </c>
      <c r="CU183" s="11">
        <f t="shared" si="1063"/>
        <v>182</v>
      </c>
      <c r="CV183" s="52"/>
      <c r="CW183" s="52"/>
      <c r="CX183" s="52"/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  <c r="DI183" s="52"/>
      <c r="DJ183" s="52"/>
      <c r="DK183" s="52"/>
      <c r="DL183" s="52"/>
      <c r="DM183" s="52"/>
      <c r="DN183" s="52">
        <f>+DN182-DN186</f>
        <v>182</v>
      </c>
      <c r="DO183" s="11"/>
      <c r="EQ183" s="4"/>
    </row>
    <row r="184" spans="1:147" ht="12" customHeight="1" x14ac:dyDescent="0.2">
      <c r="A184" s="207"/>
      <c r="B184" s="13" t="s">
        <v>3</v>
      </c>
      <c r="C184" s="13"/>
      <c r="D184" s="209"/>
      <c r="E184" s="209"/>
      <c r="F184" s="210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>
        <v>18</v>
      </c>
      <c r="CA184" s="14">
        <v>18</v>
      </c>
      <c r="CB184" s="14">
        <v>18</v>
      </c>
      <c r="CC184" s="14">
        <v>18</v>
      </c>
      <c r="CD184" s="14">
        <v>18</v>
      </c>
      <c r="CE184" s="14">
        <v>18</v>
      </c>
      <c r="CF184" s="14">
        <v>18</v>
      </c>
      <c r="CG184" s="14">
        <v>18</v>
      </c>
      <c r="CH184" s="14">
        <v>18</v>
      </c>
      <c r="CI184" s="14">
        <v>20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EQ184" s="4"/>
    </row>
    <row r="185" spans="1:147" ht="12" customHeight="1" x14ac:dyDescent="0.2">
      <c r="A185" s="207"/>
      <c r="B185" s="12" t="s">
        <v>7</v>
      </c>
      <c r="C185" s="12"/>
      <c r="D185" s="209"/>
      <c r="E185" s="209"/>
      <c r="F185" s="210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>
        <f t="shared" ref="BZ185" si="1064">+BY185+BZ184</f>
        <v>18</v>
      </c>
      <c r="CA185" s="11">
        <f t="shared" ref="CA185" si="1065">+BZ185+CA184</f>
        <v>36</v>
      </c>
      <c r="CB185" s="11">
        <f t="shared" ref="CB185" si="1066">+CA185+CB184</f>
        <v>54</v>
      </c>
      <c r="CC185" s="11">
        <f t="shared" ref="CC185" si="1067">+CB185+CC184</f>
        <v>72</v>
      </c>
      <c r="CD185" s="11">
        <f t="shared" ref="CD185" si="1068">+CC185+CD184</f>
        <v>90</v>
      </c>
      <c r="CE185" s="11">
        <f t="shared" ref="CE185" si="1069">+CD185+CE184</f>
        <v>108</v>
      </c>
      <c r="CF185" s="11">
        <f t="shared" ref="CF185" si="1070">+CE185+CF184</f>
        <v>126</v>
      </c>
      <c r="CG185" s="11">
        <f t="shared" ref="CG185" si="1071">+CF185+CG184</f>
        <v>144</v>
      </c>
      <c r="CH185" s="11">
        <f t="shared" ref="CH185" si="1072">+CG185+CH184</f>
        <v>162</v>
      </c>
      <c r="CI185" s="11">
        <f t="shared" ref="CI185:CK185" si="1073">+CH185+CI184</f>
        <v>182</v>
      </c>
      <c r="CJ185" s="11">
        <f t="shared" si="1073"/>
        <v>182</v>
      </c>
      <c r="CK185" s="11">
        <f t="shared" si="1073"/>
        <v>182</v>
      </c>
      <c r="CL185" s="11">
        <f t="shared" ref="CL185" si="1074">+CK185+CL184</f>
        <v>182</v>
      </c>
      <c r="CM185" s="11">
        <f t="shared" ref="CM185" si="1075">+CL185+CM184</f>
        <v>182</v>
      </c>
      <c r="CN185" s="11">
        <f t="shared" ref="CN185" si="1076">+CM185+CN184</f>
        <v>182</v>
      </c>
      <c r="CO185" s="11">
        <f t="shared" ref="CO185:CU185" si="1077">+CN185+CO184</f>
        <v>182</v>
      </c>
      <c r="CP185" s="11">
        <f t="shared" si="1077"/>
        <v>182</v>
      </c>
      <c r="CQ185" s="11">
        <f t="shared" si="1077"/>
        <v>182</v>
      </c>
      <c r="CR185" s="11">
        <f t="shared" si="1077"/>
        <v>182</v>
      </c>
      <c r="CS185" s="11">
        <f t="shared" si="1077"/>
        <v>182</v>
      </c>
      <c r="CT185" s="11">
        <f t="shared" si="1077"/>
        <v>182</v>
      </c>
      <c r="CU185" s="11">
        <f t="shared" si="1077"/>
        <v>182</v>
      </c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EQ185" s="4"/>
    </row>
    <row r="186" spans="1:147" ht="12" customHeight="1" x14ac:dyDescent="0.2">
      <c r="A186" s="207"/>
      <c r="B186" s="12" t="s">
        <v>4</v>
      </c>
      <c r="C186" s="12"/>
      <c r="D186" s="26"/>
      <c r="E186" s="26"/>
      <c r="F186" s="27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>
        <v>0</v>
      </c>
      <c r="CA186" s="57">
        <v>0</v>
      </c>
      <c r="CB186" s="57">
        <v>0</v>
      </c>
      <c r="CC186" s="57">
        <v>0</v>
      </c>
      <c r="CD186" s="57">
        <v>1</v>
      </c>
      <c r="CE186" s="57">
        <v>0</v>
      </c>
      <c r="CF186" s="57">
        <v>1</v>
      </c>
      <c r="CG186" s="57">
        <v>0</v>
      </c>
      <c r="CH186" s="57">
        <v>1</v>
      </c>
      <c r="CI186" s="57">
        <v>0</v>
      </c>
      <c r="CJ186" s="57">
        <v>3</v>
      </c>
      <c r="CK186" s="57">
        <v>0</v>
      </c>
      <c r="CL186" s="57">
        <v>0</v>
      </c>
      <c r="CM186" s="57">
        <v>0</v>
      </c>
      <c r="CN186" s="57">
        <v>1</v>
      </c>
      <c r="CO186" s="57">
        <v>1</v>
      </c>
      <c r="CP186" s="57">
        <v>0</v>
      </c>
      <c r="CQ186" s="57">
        <v>0</v>
      </c>
      <c r="CR186" s="57">
        <v>1</v>
      </c>
      <c r="CS186" s="57">
        <v>0</v>
      </c>
      <c r="CT186" s="57">
        <v>0</v>
      </c>
      <c r="CU186" s="57">
        <v>0</v>
      </c>
      <c r="CV186" s="57"/>
      <c r="CW186" s="57"/>
      <c r="CX186" s="57"/>
      <c r="CY186" s="57"/>
      <c r="CZ186" s="57"/>
      <c r="DA186" s="57"/>
      <c r="DB186" s="57"/>
      <c r="DC186" s="57"/>
      <c r="DD186" s="57"/>
      <c r="DE186" s="57"/>
      <c r="DF186" s="57"/>
      <c r="DG186" s="57"/>
      <c r="DH186" s="57"/>
      <c r="DI186" s="57"/>
      <c r="DJ186" s="57"/>
      <c r="DK186" s="57"/>
      <c r="DL186" s="57"/>
      <c r="DM186" s="57"/>
      <c r="DN186" s="57">
        <f>SUM(J186:DM186)</f>
        <v>9</v>
      </c>
      <c r="DO186" s="35"/>
      <c r="EQ186" s="4"/>
    </row>
    <row r="187" spans="1:147" ht="12" customHeight="1" thickBot="1" x14ac:dyDescent="0.25">
      <c r="A187" s="208"/>
      <c r="B187" s="23" t="s">
        <v>8</v>
      </c>
      <c r="C187" s="23"/>
      <c r="D187" s="28"/>
      <c r="E187" s="28"/>
      <c r="F187" s="29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>
        <f t="shared" ref="BZ187:CA187" si="1078">+BY187+BZ186</f>
        <v>0</v>
      </c>
      <c r="CA187" s="24">
        <f t="shared" si="1078"/>
        <v>0</v>
      </c>
      <c r="CB187" s="24">
        <f t="shared" ref="CB187" si="1079">+CA187+CB186</f>
        <v>0</v>
      </c>
      <c r="CC187" s="24">
        <f t="shared" ref="CC187:CK187" si="1080">+CB187+CC186</f>
        <v>0</v>
      </c>
      <c r="CD187" s="24">
        <f t="shared" si="1080"/>
        <v>1</v>
      </c>
      <c r="CE187" s="24">
        <f t="shared" si="1080"/>
        <v>1</v>
      </c>
      <c r="CF187" s="24">
        <f t="shared" si="1080"/>
        <v>2</v>
      </c>
      <c r="CG187" s="24">
        <f t="shared" si="1080"/>
        <v>2</v>
      </c>
      <c r="CH187" s="24">
        <f t="shared" si="1080"/>
        <v>3</v>
      </c>
      <c r="CI187" s="24">
        <f t="shared" si="1080"/>
        <v>3</v>
      </c>
      <c r="CJ187" s="24">
        <f t="shared" si="1080"/>
        <v>6</v>
      </c>
      <c r="CK187" s="24">
        <f t="shared" si="1080"/>
        <v>6</v>
      </c>
      <c r="CL187" s="24">
        <f t="shared" ref="CL187" si="1081">+CK187+CL186</f>
        <v>6</v>
      </c>
      <c r="CM187" s="24">
        <f t="shared" ref="CM187" si="1082">+CL187+CM186</f>
        <v>6</v>
      </c>
      <c r="CN187" s="24">
        <f t="shared" ref="CN187" si="1083">+CM187+CN186</f>
        <v>7</v>
      </c>
      <c r="CO187" s="24">
        <f t="shared" ref="CO187:CU187" si="1084">+CN187+CO186</f>
        <v>8</v>
      </c>
      <c r="CP187" s="24">
        <f t="shared" si="1084"/>
        <v>8</v>
      </c>
      <c r="CQ187" s="24">
        <f t="shared" si="1084"/>
        <v>8</v>
      </c>
      <c r="CR187" s="24">
        <f t="shared" si="1084"/>
        <v>9</v>
      </c>
      <c r="CS187" s="24">
        <f t="shared" si="1084"/>
        <v>9</v>
      </c>
      <c r="CT187" s="24">
        <f t="shared" si="1084"/>
        <v>9</v>
      </c>
      <c r="CU187" s="24">
        <f t="shared" si="1084"/>
        <v>9</v>
      </c>
      <c r="CV187" s="24"/>
      <c r="CW187" s="24"/>
      <c r="CX187" s="24"/>
      <c r="CY187" s="24"/>
      <c r="CZ187" s="24"/>
      <c r="DA187" s="24"/>
      <c r="DB187" s="24"/>
      <c r="DC187" s="24"/>
      <c r="DD187" s="24"/>
      <c r="DE187" s="24"/>
      <c r="DF187" s="24"/>
      <c r="DG187" s="24"/>
      <c r="DH187" s="24"/>
      <c r="DI187" s="24"/>
      <c r="DJ187" s="24"/>
      <c r="DK187" s="24"/>
      <c r="DL187" s="24"/>
      <c r="DM187" s="24"/>
      <c r="DN187" s="24"/>
      <c r="DO187" s="38"/>
      <c r="EQ187" s="4"/>
    </row>
    <row r="188" spans="1:147" ht="12" customHeight="1" thickTop="1" x14ac:dyDescent="0.2">
      <c r="A188" s="207">
        <v>27</v>
      </c>
      <c r="B188" s="34" t="s">
        <v>35</v>
      </c>
      <c r="C188" s="12" t="s">
        <v>98</v>
      </c>
      <c r="D188" s="209" t="s">
        <v>76</v>
      </c>
      <c r="E188" s="209">
        <v>182</v>
      </c>
      <c r="F188" s="210">
        <v>44896</v>
      </c>
      <c r="G188" s="26">
        <v>182</v>
      </c>
      <c r="H188" s="26">
        <v>182</v>
      </c>
      <c r="I188" s="11">
        <f>+DN189</f>
        <v>182</v>
      </c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>
        <v>24</v>
      </c>
      <c r="BR188" s="60">
        <v>22</v>
      </c>
      <c r="BS188" s="60">
        <v>28</v>
      </c>
      <c r="BT188" s="60">
        <v>17</v>
      </c>
      <c r="BU188" s="60">
        <v>18</v>
      </c>
      <c r="BV188" s="60">
        <v>39</v>
      </c>
      <c r="BW188" s="60">
        <v>13</v>
      </c>
      <c r="BX188" s="60">
        <v>19</v>
      </c>
      <c r="BY188" s="60">
        <v>1</v>
      </c>
      <c r="BZ188" s="60">
        <v>1</v>
      </c>
      <c r="CA188" s="60">
        <v>0</v>
      </c>
      <c r="CB188" s="60">
        <v>0</v>
      </c>
      <c r="CC188" s="60">
        <v>0</v>
      </c>
      <c r="CD188" s="60">
        <v>2</v>
      </c>
      <c r="CE188" s="60">
        <v>0</v>
      </c>
      <c r="CF188" s="60">
        <v>2</v>
      </c>
      <c r="CG188" s="60">
        <v>0</v>
      </c>
      <c r="CH188" s="60">
        <v>0</v>
      </c>
      <c r="CI188" s="60">
        <v>0</v>
      </c>
      <c r="CJ188" s="60">
        <v>0</v>
      </c>
      <c r="CK188" s="60">
        <v>0</v>
      </c>
      <c r="CL188" s="60">
        <v>0</v>
      </c>
      <c r="CM188" s="60">
        <v>0</v>
      </c>
      <c r="CN188" s="60">
        <v>2</v>
      </c>
      <c r="CO188" s="60">
        <v>4</v>
      </c>
      <c r="CP188" s="60">
        <v>2</v>
      </c>
      <c r="CQ188" s="60">
        <v>0</v>
      </c>
      <c r="CR188" s="60">
        <v>0</v>
      </c>
      <c r="CS188" s="60">
        <v>0</v>
      </c>
      <c r="CT188" s="60">
        <v>0</v>
      </c>
      <c r="CU188" s="60">
        <v>0</v>
      </c>
      <c r="CV188" s="60"/>
      <c r="CW188" s="60"/>
      <c r="CX188" s="60"/>
      <c r="CY188" s="60"/>
      <c r="CZ188" s="60"/>
      <c r="DA188" s="60"/>
      <c r="DB188" s="60"/>
      <c r="DC188" s="60"/>
      <c r="DD188" s="60"/>
      <c r="DE188" s="60"/>
      <c r="DF188" s="60"/>
      <c r="DG188" s="60"/>
      <c r="DH188" s="60"/>
      <c r="DI188" s="60"/>
      <c r="DJ188" s="60"/>
      <c r="DK188" s="60"/>
      <c r="DL188" s="60"/>
      <c r="DM188" s="60"/>
      <c r="DN188" s="57">
        <f>SUM(J188:DM188)</f>
        <v>194</v>
      </c>
      <c r="DO188" s="11">
        <f>H188-I188</f>
        <v>0</v>
      </c>
      <c r="EQ188" s="4"/>
    </row>
    <row r="189" spans="1:147" ht="12" customHeight="1" x14ac:dyDescent="0.2">
      <c r="A189" s="207"/>
      <c r="B189" s="12" t="s">
        <v>6</v>
      </c>
      <c r="C189" s="12"/>
      <c r="D189" s="209"/>
      <c r="E189" s="209"/>
      <c r="F189" s="210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>
        <f t="shared" ref="BQ189:BX189" si="1085">+BQ188+BP189-BQ192</f>
        <v>24</v>
      </c>
      <c r="BR189" s="11">
        <f t="shared" si="1085"/>
        <v>46</v>
      </c>
      <c r="BS189" s="11">
        <f t="shared" si="1085"/>
        <v>74</v>
      </c>
      <c r="BT189" s="11">
        <f t="shared" si="1085"/>
        <v>91</v>
      </c>
      <c r="BU189" s="11">
        <f t="shared" si="1085"/>
        <v>109</v>
      </c>
      <c r="BV189" s="11">
        <f t="shared" si="1085"/>
        <v>148</v>
      </c>
      <c r="BW189" s="11">
        <f t="shared" si="1085"/>
        <v>161</v>
      </c>
      <c r="BX189" s="11">
        <f t="shared" si="1085"/>
        <v>180</v>
      </c>
      <c r="BY189" s="11">
        <f t="shared" ref="BY189" si="1086">+BY188+BX189-BY192</f>
        <v>181</v>
      </c>
      <c r="BZ189" s="11">
        <f t="shared" ref="BZ189" si="1087">+BZ188+BY189-BZ192</f>
        <v>182</v>
      </c>
      <c r="CA189" s="11">
        <f t="shared" ref="CA189" si="1088">+CA188+BZ189-CA192</f>
        <v>182</v>
      </c>
      <c r="CB189" s="11">
        <f t="shared" ref="CB189" si="1089">+CB188+CA189-CB192</f>
        <v>182</v>
      </c>
      <c r="CC189" s="11">
        <f t="shared" ref="CC189:CK189" si="1090">+CC188+CB189-CC192</f>
        <v>180</v>
      </c>
      <c r="CD189" s="11">
        <f t="shared" si="1090"/>
        <v>178</v>
      </c>
      <c r="CE189" s="11">
        <f t="shared" si="1090"/>
        <v>178</v>
      </c>
      <c r="CF189" s="11">
        <f t="shared" si="1090"/>
        <v>179</v>
      </c>
      <c r="CG189" s="11">
        <f t="shared" si="1090"/>
        <v>179</v>
      </c>
      <c r="CH189" s="11">
        <f t="shared" si="1090"/>
        <v>179</v>
      </c>
      <c r="CI189" s="11">
        <f t="shared" si="1090"/>
        <v>179</v>
      </c>
      <c r="CJ189" s="11">
        <f t="shared" si="1090"/>
        <v>179</v>
      </c>
      <c r="CK189" s="11">
        <f t="shared" si="1090"/>
        <v>179</v>
      </c>
      <c r="CL189" s="11">
        <f t="shared" ref="CL189" si="1091">+CL188+CK189-CL192</f>
        <v>179</v>
      </c>
      <c r="CM189" s="11">
        <f t="shared" ref="CM189" si="1092">+CM188+CL189-CM192</f>
        <v>179</v>
      </c>
      <c r="CN189" s="11">
        <f t="shared" ref="CN189" si="1093">+CN188+CM189-CN192</f>
        <v>179</v>
      </c>
      <c r="CO189" s="11">
        <f t="shared" ref="CO189:CU189" si="1094">+CO188+CN189-CO192</f>
        <v>182</v>
      </c>
      <c r="CP189" s="11">
        <f t="shared" si="1094"/>
        <v>182</v>
      </c>
      <c r="CQ189" s="11">
        <f t="shared" si="1094"/>
        <v>182</v>
      </c>
      <c r="CR189" s="11">
        <f t="shared" si="1094"/>
        <v>182</v>
      </c>
      <c r="CS189" s="11">
        <f t="shared" si="1094"/>
        <v>182</v>
      </c>
      <c r="CT189" s="11">
        <f t="shared" si="1094"/>
        <v>182</v>
      </c>
      <c r="CU189" s="11">
        <f t="shared" si="1094"/>
        <v>182</v>
      </c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>
        <f>+DN188-DN192</f>
        <v>182</v>
      </c>
      <c r="DO189" s="11"/>
      <c r="EQ189" s="4"/>
    </row>
    <row r="190" spans="1:147" ht="12" customHeight="1" x14ac:dyDescent="0.2">
      <c r="A190" s="207"/>
      <c r="B190" s="13" t="s">
        <v>3</v>
      </c>
      <c r="C190" s="13"/>
      <c r="D190" s="209"/>
      <c r="E190" s="209"/>
      <c r="F190" s="210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>
        <v>18</v>
      </c>
      <c r="BR190" s="14">
        <v>18</v>
      </c>
      <c r="BS190" s="14">
        <v>18</v>
      </c>
      <c r="BT190" s="14">
        <v>18</v>
      </c>
      <c r="BU190" s="14">
        <v>18</v>
      </c>
      <c r="BV190" s="14">
        <v>18</v>
      </c>
      <c r="BW190" s="14">
        <v>18</v>
      </c>
      <c r="BX190" s="14">
        <v>18</v>
      </c>
      <c r="BY190" s="14">
        <v>18</v>
      </c>
      <c r="BZ190" s="14">
        <v>18</v>
      </c>
      <c r="CA190" s="14">
        <v>2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EQ190" s="4"/>
    </row>
    <row r="191" spans="1:147" ht="12" customHeight="1" x14ac:dyDescent="0.2">
      <c r="A191" s="207"/>
      <c r="B191" s="12" t="s">
        <v>7</v>
      </c>
      <c r="C191" s="12"/>
      <c r="D191" s="209"/>
      <c r="E191" s="209"/>
      <c r="F191" s="210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>
        <f t="shared" ref="BQ191:BR191" si="1095">+BP191+BQ190</f>
        <v>18</v>
      </c>
      <c r="BR191" s="11">
        <f t="shared" si="1095"/>
        <v>36</v>
      </c>
      <c r="BS191" s="11">
        <f t="shared" ref="BS191" si="1096">+BR191+BS190</f>
        <v>54</v>
      </c>
      <c r="BT191" s="11">
        <f t="shared" ref="BT191" si="1097">+BS191+BT190</f>
        <v>72</v>
      </c>
      <c r="BU191" s="11">
        <f t="shared" ref="BU191" si="1098">+BT191+BU190</f>
        <v>90</v>
      </c>
      <c r="BV191" s="11">
        <f t="shared" ref="BV191" si="1099">+BU191+BV190</f>
        <v>108</v>
      </c>
      <c r="BW191" s="11">
        <f t="shared" ref="BW191" si="1100">+BV191+BW190</f>
        <v>126</v>
      </c>
      <c r="BX191" s="11">
        <f t="shared" ref="BX191" si="1101">+BW191+BX190</f>
        <v>144</v>
      </c>
      <c r="BY191" s="11">
        <f t="shared" ref="BY191" si="1102">+BX191+BY190</f>
        <v>162</v>
      </c>
      <c r="BZ191" s="11">
        <f t="shared" ref="BZ191:CA191" si="1103">+BY191+BZ190</f>
        <v>180</v>
      </c>
      <c r="CA191" s="11">
        <f t="shared" si="1103"/>
        <v>182</v>
      </c>
      <c r="CB191" s="11">
        <f t="shared" ref="CB191" si="1104">+CA191+CB190</f>
        <v>182</v>
      </c>
      <c r="CC191" s="11">
        <f t="shared" ref="CC191:CK191" si="1105">+CB191+CC190</f>
        <v>182</v>
      </c>
      <c r="CD191" s="11">
        <f t="shared" si="1105"/>
        <v>182</v>
      </c>
      <c r="CE191" s="11">
        <f t="shared" si="1105"/>
        <v>182</v>
      </c>
      <c r="CF191" s="11">
        <f t="shared" si="1105"/>
        <v>182</v>
      </c>
      <c r="CG191" s="11">
        <f t="shared" si="1105"/>
        <v>182</v>
      </c>
      <c r="CH191" s="11">
        <f t="shared" si="1105"/>
        <v>182</v>
      </c>
      <c r="CI191" s="11">
        <f t="shared" si="1105"/>
        <v>182</v>
      </c>
      <c r="CJ191" s="11">
        <f t="shared" si="1105"/>
        <v>182</v>
      </c>
      <c r="CK191" s="11">
        <f t="shared" si="1105"/>
        <v>182</v>
      </c>
      <c r="CL191" s="11">
        <f t="shared" ref="CL191" si="1106">+CK191+CL190</f>
        <v>182</v>
      </c>
      <c r="CM191" s="11">
        <f t="shared" ref="CM191" si="1107">+CL191+CM190</f>
        <v>182</v>
      </c>
      <c r="CN191" s="11">
        <f t="shared" ref="CN191" si="1108">+CM191+CN190</f>
        <v>182</v>
      </c>
      <c r="CO191" s="11">
        <f t="shared" ref="CO191:CU191" si="1109">+CN191+CO190</f>
        <v>182</v>
      </c>
      <c r="CP191" s="11">
        <f t="shared" si="1109"/>
        <v>182</v>
      </c>
      <c r="CQ191" s="11">
        <f t="shared" si="1109"/>
        <v>182</v>
      </c>
      <c r="CR191" s="11">
        <f t="shared" si="1109"/>
        <v>182</v>
      </c>
      <c r="CS191" s="11">
        <f t="shared" si="1109"/>
        <v>182</v>
      </c>
      <c r="CT191" s="11">
        <f t="shared" si="1109"/>
        <v>182</v>
      </c>
      <c r="CU191" s="11">
        <f t="shared" si="1109"/>
        <v>182</v>
      </c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EQ191" s="4"/>
    </row>
    <row r="192" spans="1:147" ht="12" customHeight="1" x14ac:dyDescent="0.2">
      <c r="A192" s="207"/>
      <c r="B192" s="12" t="s">
        <v>4</v>
      </c>
      <c r="C192" s="12"/>
      <c r="D192" s="26"/>
      <c r="E192" s="26"/>
      <c r="F192" s="27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>
        <v>0</v>
      </c>
      <c r="BR192" s="57">
        <v>0</v>
      </c>
      <c r="BS192" s="57">
        <v>0</v>
      </c>
      <c r="BT192" s="57">
        <v>0</v>
      </c>
      <c r="BU192" s="57">
        <v>0</v>
      </c>
      <c r="BV192" s="57">
        <v>0</v>
      </c>
      <c r="BW192" s="57">
        <v>0</v>
      </c>
      <c r="BX192" s="57">
        <v>0</v>
      </c>
      <c r="BY192" s="57">
        <v>0</v>
      </c>
      <c r="BZ192" s="57">
        <v>0</v>
      </c>
      <c r="CA192" s="57">
        <v>0</v>
      </c>
      <c r="CB192" s="57">
        <v>0</v>
      </c>
      <c r="CC192" s="57">
        <v>2</v>
      </c>
      <c r="CD192" s="57">
        <v>4</v>
      </c>
      <c r="CE192" s="57">
        <v>0</v>
      </c>
      <c r="CF192" s="57">
        <v>1</v>
      </c>
      <c r="CG192" s="57">
        <v>0</v>
      </c>
      <c r="CH192" s="57">
        <v>0</v>
      </c>
      <c r="CI192" s="57">
        <v>0</v>
      </c>
      <c r="CJ192" s="57">
        <v>0</v>
      </c>
      <c r="CK192" s="57">
        <v>0</v>
      </c>
      <c r="CL192" s="57">
        <v>0</v>
      </c>
      <c r="CM192" s="57">
        <v>0</v>
      </c>
      <c r="CN192" s="57">
        <v>2</v>
      </c>
      <c r="CO192" s="57">
        <v>1</v>
      </c>
      <c r="CP192" s="57">
        <v>2</v>
      </c>
      <c r="CQ192" s="57">
        <v>0</v>
      </c>
      <c r="CR192" s="57">
        <v>0</v>
      </c>
      <c r="CS192" s="57">
        <v>0</v>
      </c>
      <c r="CT192" s="57">
        <v>0</v>
      </c>
      <c r="CU192" s="57">
        <v>0</v>
      </c>
      <c r="CV192" s="57"/>
      <c r="CW192" s="57"/>
      <c r="CX192" s="57"/>
      <c r="CY192" s="57"/>
      <c r="CZ192" s="57"/>
      <c r="DA192" s="57"/>
      <c r="DB192" s="57"/>
      <c r="DC192" s="57"/>
      <c r="DD192" s="57"/>
      <c r="DE192" s="57"/>
      <c r="DF192" s="57"/>
      <c r="DG192" s="57"/>
      <c r="DH192" s="57"/>
      <c r="DI192" s="57"/>
      <c r="DJ192" s="57"/>
      <c r="DK192" s="57"/>
      <c r="DL192" s="57"/>
      <c r="DM192" s="57"/>
      <c r="DN192" s="57">
        <f>SUM(J192:DM192)</f>
        <v>12</v>
      </c>
      <c r="DO192" s="35"/>
      <c r="EQ192" s="4"/>
    </row>
    <row r="193" spans="1:147" ht="12" customHeight="1" thickBot="1" x14ac:dyDescent="0.25">
      <c r="A193" s="208"/>
      <c r="B193" s="23" t="s">
        <v>8</v>
      </c>
      <c r="C193" s="23"/>
      <c r="D193" s="28"/>
      <c r="E193" s="28"/>
      <c r="F193" s="29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>
        <f t="shared" ref="BQ193:BX193" si="1110">+BP193+BQ192</f>
        <v>0</v>
      </c>
      <c r="BR193" s="24">
        <f t="shared" si="1110"/>
        <v>0</v>
      </c>
      <c r="BS193" s="24">
        <f t="shared" si="1110"/>
        <v>0</v>
      </c>
      <c r="BT193" s="24">
        <f t="shared" si="1110"/>
        <v>0</v>
      </c>
      <c r="BU193" s="24">
        <f t="shared" si="1110"/>
        <v>0</v>
      </c>
      <c r="BV193" s="24">
        <f t="shared" si="1110"/>
        <v>0</v>
      </c>
      <c r="BW193" s="24">
        <f t="shared" si="1110"/>
        <v>0</v>
      </c>
      <c r="BX193" s="24">
        <f t="shared" si="1110"/>
        <v>0</v>
      </c>
      <c r="BY193" s="24">
        <f t="shared" ref="BY193" si="1111">+BX193+BY192</f>
        <v>0</v>
      </c>
      <c r="BZ193" s="24">
        <f t="shared" ref="BZ193" si="1112">+BY193+BZ192</f>
        <v>0</v>
      </c>
      <c r="CA193" s="24">
        <f t="shared" ref="CA193" si="1113">+BZ193+CA192</f>
        <v>0</v>
      </c>
      <c r="CB193" s="24">
        <f t="shared" ref="CB193" si="1114">+CA193+CB192</f>
        <v>0</v>
      </c>
      <c r="CC193" s="24">
        <f t="shared" ref="CC193:CK193" si="1115">+CB193+CC192</f>
        <v>2</v>
      </c>
      <c r="CD193" s="24">
        <f t="shared" si="1115"/>
        <v>6</v>
      </c>
      <c r="CE193" s="24">
        <f t="shared" si="1115"/>
        <v>6</v>
      </c>
      <c r="CF193" s="24">
        <f t="shared" si="1115"/>
        <v>7</v>
      </c>
      <c r="CG193" s="24">
        <f t="shared" si="1115"/>
        <v>7</v>
      </c>
      <c r="CH193" s="24">
        <f t="shared" si="1115"/>
        <v>7</v>
      </c>
      <c r="CI193" s="24">
        <f t="shared" si="1115"/>
        <v>7</v>
      </c>
      <c r="CJ193" s="24">
        <f t="shared" si="1115"/>
        <v>7</v>
      </c>
      <c r="CK193" s="24">
        <f t="shared" si="1115"/>
        <v>7</v>
      </c>
      <c r="CL193" s="24">
        <f t="shared" ref="CL193" si="1116">+CK193+CL192</f>
        <v>7</v>
      </c>
      <c r="CM193" s="24">
        <f t="shared" ref="CM193" si="1117">+CL193+CM192</f>
        <v>7</v>
      </c>
      <c r="CN193" s="24">
        <f t="shared" ref="CN193" si="1118">+CM193+CN192</f>
        <v>9</v>
      </c>
      <c r="CO193" s="24">
        <f t="shared" ref="CO193:CU193" si="1119">+CN193+CO192</f>
        <v>10</v>
      </c>
      <c r="CP193" s="24">
        <f t="shared" si="1119"/>
        <v>12</v>
      </c>
      <c r="CQ193" s="24">
        <f t="shared" si="1119"/>
        <v>12</v>
      </c>
      <c r="CR193" s="24">
        <f t="shared" si="1119"/>
        <v>12</v>
      </c>
      <c r="CS193" s="24">
        <f t="shared" si="1119"/>
        <v>12</v>
      </c>
      <c r="CT193" s="24">
        <f t="shared" si="1119"/>
        <v>12</v>
      </c>
      <c r="CU193" s="24">
        <f t="shared" si="1119"/>
        <v>12</v>
      </c>
      <c r="CV193" s="24"/>
      <c r="CW193" s="24"/>
      <c r="CX193" s="24"/>
      <c r="CY193" s="24"/>
      <c r="CZ193" s="24"/>
      <c r="DA193" s="24"/>
      <c r="DB193" s="24"/>
      <c r="DC193" s="24"/>
      <c r="DD193" s="24"/>
      <c r="DE193" s="24"/>
      <c r="DF193" s="24"/>
      <c r="DG193" s="24"/>
      <c r="DH193" s="24"/>
      <c r="DI193" s="24"/>
      <c r="DJ193" s="24"/>
      <c r="DK193" s="24"/>
      <c r="DL193" s="24"/>
      <c r="DM193" s="24"/>
      <c r="DN193" s="24"/>
      <c r="DO193" s="38"/>
      <c r="EQ193" s="4"/>
    </row>
    <row r="194" spans="1:147" ht="12" customHeight="1" thickTop="1" x14ac:dyDescent="0.2">
      <c r="A194" s="207">
        <v>28</v>
      </c>
      <c r="B194" s="34" t="s">
        <v>36</v>
      </c>
      <c r="C194" s="12" t="s">
        <v>98</v>
      </c>
      <c r="D194" s="209" t="s">
        <v>76</v>
      </c>
      <c r="E194" s="209">
        <v>182</v>
      </c>
      <c r="F194" s="210">
        <v>44835</v>
      </c>
      <c r="G194" s="26">
        <v>182</v>
      </c>
      <c r="H194" s="26">
        <v>182</v>
      </c>
      <c r="I194" s="11">
        <f>+DN195</f>
        <v>182</v>
      </c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>
        <v>118</v>
      </c>
      <c r="BP194" s="60">
        <v>36</v>
      </c>
      <c r="BQ194" s="60">
        <v>9</v>
      </c>
      <c r="BR194" s="60">
        <v>6</v>
      </c>
      <c r="BS194" s="60">
        <v>1</v>
      </c>
      <c r="BT194" s="60">
        <v>3</v>
      </c>
      <c r="BU194" s="60">
        <v>5</v>
      </c>
      <c r="BV194" s="60">
        <v>5</v>
      </c>
      <c r="BW194" s="60">
        <v>3</v>
      </c>
      <c r="BX194" s="60">
        <v>3</v>
      </c>
      <c r="BY194" s="60">
        <v>0</v>
      </c>
      <c r="BZ194" s="60">
        <v>0</v>
      </c>
      <c r="CA194" s="60">
        <v>0</v>
      </c>
      <c r="CB194" s="60">
        <v>0</v>
      </c>
      <c r="CC194" s="60">
        <v>1</v>
      </c>
      <c r="CD194" s="60">
        <v>0</v>
      </c>
      <c r="CE194" s="60">
        <v>0</v>
      </c>
      <c r="CF194" s="60">
        <v>0</v>
      </c>
      <c r="CG194" s="60">
        <v>0</v>
      </c>
      <c r="CH194" s="60">
        <v>2</v>
      </c>
      <c r="CI194" s="60">
        <v>1</v>
      </c>
      <c r="CJ194" s="60">
        <v>0</v>
      </c>
      <c r="CK194" s="60">
        <v>0</v>
      </c>
      <c r="CL194" s="60">
        <v>0</v>
      </c>
      <c r="CM194" s="60">
        <v>3</v>
      </c>
      <c r="CN194" s="60">
        <v>7</v>
      </c>
      <c r="CO194" s="60">
        <v>3</v>
      </c>
      <c r="CP194" s="60">
        <v>0</v>
      </c>
      <c r="CQ194" s="60">
        <v>0</v>
      </c>
      <c r="CR194" s="60">
        <v>1</v>
      </c>
      <c r="CS194" s="60">
        <v>0</v>
      </c>
      <c r="CT194" s="60">
        <v>0</v>
      </c>
      <c r="CU194" s="60">
        <v>0</v>
      </c>
      <c r="CV194" s="60"/>
      <c r="CW194" s="60"/>
      <c r="CX194" s="60"/>
      <c r="CY194" s="60"/>
      <c r="CZ194" s="60"/>
      <c r="DA194" s="60"/>
      <c r="DB194" s="60"/>
      <c r="DC194" s="60"/>
      <c r="DD194" s="60"/>
      <c r="DE194" s="60"/>
      <c r="DF194" s="60"/>
      <c r="DG194" s="60"/>
      <c r="DH194" s="60"/>
      <c r="DI194" s="60"/>
      <c r="DJ194" s="60"/>
      <c r="DK194" s="60"/>
      <c r="DL194" s="60"/>
      <c r="DM194" s="60"/>
      <c r="DN194" s="57">
        <f>SUM(J194:DM194)</f>
        <v>207</v>
      </c>
      <c r="DO194" s="11">
        <f>H194-I194</f>
        <v>0</v>
      </c>
      <c r="EQ194" s="4"/>
    </row>
    <row r="195" spans="1:147" ht="12" customHeight="1" x14ac:dyDescent="0.2">
      <c r="A195" s="207"/>
      <c r="B195" s="12" t="s">
        <v>6</v>
      </c>
      <c r="C195" s="12"/>
      <c r="D195" s="209"/>
      <c r="E195" s="209"/>
      <c r="F195" s="210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>
        <f t="shared" ref="BO195:BY195" si="1120">+BO194+BN195-BO198</f>
        <v>118</v>
      </c>
      <c r="BP195" s="11">
        <f t="shared" si="1120"/>
        <v>154</v>
      </c>
      <c r="BQ195" s="11">
        <f t="shared" si="1120"/>
        <v>163</v>
      </c>
      <c r="BR195" s="11">
        <f t="shared" si="1120"/>
        <v>168</v>
      </c>
      <c r="BS195" s="11">
        <f t="shared" si="1120"/>
        <v>166</v>
      </c>
      <c r="BT195" s="11">
        <f t="shared" si="1120"/>
        <v>169</v>
      </c>
      <c r="BU195" s="11">
        <f>+BU194+BT195-BU198</f>
        <v>171</v>
      </c>
      <c r="BV195" s="11">
        <f t="shared" si="1120"/>
        <v>176</v>
      </c>
      <c r="BW195" s="11">
        <f t="shared" si="1120"/>
        <v>179</v>
      </c>
      <c r="BX195" s="11">
        <f t="shared" si="1120"/>
        <v>182</v>
      </c>
      <c r="BY195" s="11">
        <f t="shared" si="1120"/>
        <v>182</v>
      </c>
      <c r="BZ195" s="11">
        <f t="shared" ref="BZ195" si="1121">+BZ194+BY195-BZ198</f>
        <v>182</v>
      </c>
      <c r="CA195" s="11">
        <f t="shared" ref="CA195" si="1122">+CA194+BZ195-CA198</f>
        <v>182</v>
      </c>
      <c r="CB195" s="11">
        <f t="shared" ref="CB195" si="1123">+CB194+CA195-CB198</f>
        <v>182</v>
      </c>
      <c r="CC195" s="11">
        <f t="shared" ref="CC195" si="1124">+CC194+CB195-CC198</f>
        <v>180</v>
      </c>
      <c r="CD195" s="11">
        <f t="shared" ref="CD195" si="1125">+CD194+CC195-CD198</f>
        <v>176</v>
      </c>
      <c r="CE195" s="11">
        <f t="shared" ref="CE195" si="1126">+CE194+CD195-CE198</f>
        <v>174</v>
      </c>
      <c r="CF195" s="11">
        <f t="shared" ref="CF195" si="1127">+CF194+CE195-CF198</f>
        <v>174</v>
      </c>
      <c r="CG195" s="11">
        <f t="shared" ref="CG195" si="1128">+CG194+CF195-CG198</f>
        <v>174</v>
      </c>
      <c r="CH195" s="11">
        <f t="shared" ref="CH195:CL195" si="1129">+CH194+CG195-CH198</f>
        <v>173</v>
      </c>
      <c r="CI195" s="11">
        <f t="shared" si="1129"/>
        <v>174</v>
      </c>
      <c r="CJ195" s="11">
        <f t="shared" si="1129"/>
        <v>174</v>
      </c>
      <c r="CK195" s="11">
        <f t="shared" si="1129"/>
        <v>174</v>
      </c>
      <c r="CL195" s="11">
        <f t="shared" si="1129"/>
        <v>174</v>
      </c>
      <c r="CM195" s="11">
        <f t="shared" ref="CM195" si="1130">+CM194+CL195-CM198</f>
        <v>175</v>
      </c>
      <c r="CN195" s="11">
        <f t="shared" ref="CN195" si="1131">+CN194+CM195-CN198</f>
        <v>182</v>
      </c>
      <c r="CO195" s="11">
        <f t="shared" ref="CO195:CU195" si="1132">+CO194+CN195-CO198</f>
        <v>182</v>
      </c>
      <c r="CP195" s="11">
        <f t="shared" si="1132"/>
        <v>182</v>
      </c>
      <c r="CQ195" s="11">
        <f t="shared" si="1132"/>
        <v>181</v>
      </c>
      <c r="CR195" s="11">
        <f t="shared" si="1132"/>
        <v>182</v>
      </c>
      <c r="CS195" s="11">
        <f t="shared" si="1132"/>
        <v>182</v>
      </c>
      <c r="CT195" s="11">
        <f t="shared" si="1132"/>
        <v>182</v>
      </c>
      <c r="CU195" s="11">
        <f t="shared" si="1132"/>
        <v>182</v>
      </c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52"/>
      <c r="DL195" s="52"/>
      <c r="DM195" s="52"/>
      <c r="DN195" s="52">
        <f>+DN194-DN198</f>
        <v>182</v>
      </c>
      <c r="DO195" s="11"/>
      <c r="EQ195" s="4"/>
    </row>
    <row r="196" spans="1:147" ht="12" customHeight="1" x14ac:dyDescent="0.2">
      <c r="A196" s="207"/>
      <c r="B196" s="13" t="s">
        <v>3</v>
      </c>
      <c r="C196" s="13"/>
      <c r="D196" s="209"/>
      <c r="E196" s="209"/>
      <c r="F196" s="210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>
        <v>25</v>
      </c>
      <c r="BP196" s="14">
        <v>19</v>
      </c>
      <c r="BQ196" s="14">
        <v>18</v>
      </c>
      <c r="BR196" s="14">
        <v>18</v>
      </c>
      <c r="BS196" s="14">
        <v>18</v>
      </c>
      <c r="BT196" s="14">
        <v>18</v>
      </c>
      <c r="BU196" s="14">
        <v>18</v>
      </c>
      <c r="BV196" s="14">
        <v>18</v>
      </c>
      <c r="BW196" s="14">
        <v>2</v>
      </c>
      <c r="BX196" s="14">
        <v>2</v>
      </c>
      <c r="BY196" s="14">
        <v>2</v>
      </c>
      <c r="BZ196" s="14">
        <v>2</v>
      </c>
      <c r="CA196" s="14">
        <v>2</v>
      </c>
      <c r="CB196" s="14">
        <v>2</v>
      </c>
      <c r="CC196" s="14">
        <v>2</v>
      </c>
      <c r="CD196" s="14">
        <v>2</v>
      </c>
      <c r="CE196" s="14">
        <v>2</v>
      </c>
      <c r="CF196" s="14">
        <v>2</v>
      </c>
      <c r="CG196" s="14">
        <v>10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EQ196" s="4"/>
    </row>
    <row r="197" spans="1:147" ht="12" customHeight="1" x14ac:dyDescent="0.2">
      <c r="A197" s="207"/>
      <c r="B197" s="12" t="s">
        <v>7</v>
      </c>
      <c r="C197" s="12"/>
      <c r="D197" s="209"/>
      <c r="E197" s="209"/>
      <c r="F197" s="210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>
        <f t="shared" ref="BO197:BQ197" si="1133">+BN197+BO196</f>
        <v>25</v>
      </c>
      <c r="BP197" s="11">
        <f t="shared" si="1133"/>
        <v>44</v>
      </c>
      <c r="BQ197" s="11">
        <f t="shared" si="1133"/>
        <v>62</v>
      </c>
      <c r="BR197" s="11">
        <f t="shared" ref="BR197" si="1134">+BQ197+BR196</f>
        <v>80</v>
      </c>
      <c r="BS197" s="11">
        <f t="shared" ref="BS197" si="1135">+BR197+BS196</f>
        <v>98</v>
      </c>
      <c r="BT197" s="11">
        <f t="shared" ref="BT197" si="1136">+BS197+BT196</f>
        <v>116</v>
      </c>
      <c r="BU197" s="11">
        <f t="shared" ref="BU197" si="1137">+BT197+BU196</f>
        <v>134</v>
      </c>
      <c r="BV197" s="11">
        <f t="shared" ref="BV197" si="1138">+BU197+BV196</f>
        <v>152</v>
      </c>
      <c r="BW197" s="11">
        <f t="shared" ref="BW197" si="1139">+BV197+BW196</f>
        <v>154</v>
      </c>
      <c r="BX197" s="11">
        <f t="shared" ref="BX197" si="1140">+BW197+BX196</f>
        <v>156</v>
      </c>
      <c r="BY197" s="11">
        <f t="shared" ref="BY197" si="1141">+BX197+BY196</f>
        <v>158</v>
      </c>
      <c r="BZ197" s="11">
        <f t="shared" ref="BZ197" si="1142">+BY197+BZ196</f>
        <v>160</v>
      </c>
      <c r="CA197" s="11">
        <f t="shared" ref="CA197" si="1143">+BZ197+CA196</f>
        <v>162</v>
      </c>
      <c r="CB197" s="11">
        <f t="shared" ref="CB197" si="1144">+CA197+CB196</f>
        <v>164</v>
      </c>
      <c r="CC197" s="11">
        <f t="shared" ref="CC197" si="1145">+CB197+CC196</f>
        <v>166</v>
      </c>
      <c r="CD197" s="11">
        <f t="shared" ref="CD197" si="1146">+CC197+CD196</f>
        <v>168</v>
      </c>
      <c r="CE197" s="11">
        <f t="shared" ref="CE197" si="1147">+CD197+CE196</f>
        <v>170</v>
      </c>
      <c r="CF197" s="11">
        <f t="shared" ref="CF197" si="1148">+CE197+CF196</f>
        <v>172</v>
      </c>
      <c r="CG197" s="11">
        <f t="shared" ref="CG197" si="1149">+CF197+CG196</f>
        <v>182</v>
      </c>
      <c r="CH197" s="11">
        <f t="shared" ref="CH197:CL197" si="1150">+CG197+CH196</f>
        <v>182</v>
      </c>
      <c r="CI197" s="11">
        <f t="shared" si="1150"/>
        <v>182</v>
      </c>
      <c r="CJ197" s="11">
        <f t="shared" si="1150"/>
        <v>182</v>
      </c>
      <c r="CK197" s="11">
        <f t="shared" si="1150"/>
        <v>182</v>
      </c>
      <c r="CL197" s="11">
        <f t="shared" si="1150"/>
        <v>182</v>
      </c>
      <c r="CM197" s="11">
        <f t="shared" ref="CM197" si="1151">+CL197+CM196</f>
        <v>182</v>
      </c>
      <c r="CN197" s="11">
        <f t="shared" ref="CN197" si="1152">+CM197+CN196</f>
        <v>182</v>
      </c>
      <c r="CO197" s="11">
        <f t="shared" ref="CO197:CU197" si="1153">+CN197+CO196</f>
        <v>182</v>
      </c>
      <c r="CP197" s="11">
        <f t="shared" si="1153"/>
        <v>182</v>
      </c>
      <c r="CQ197" s="11">
        <f t="shared" si="1153"/>
        <v>182</v>
      </c>
      <c r="CR197" s="11">
        <f t="shared" si="1153"/>
        <v>182</v>
      </c>
      <c r="CS197" s="11">
        <f t="shared" si="1153"/>
        <v>182</v>
      </c>
      <c r="CT197" s="11">
        <f t="shared" si="1153"/>
        <v>182</v>
      </c>
      <c r="CU197" s="11">
        <f t="shared" si="1153"/>
        <v>182</v>
      </c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EQ197" s="4"/>
    </row>
    <row r="198" spans="1:147" ht="12" customHeight="1" x14ac:dyDescent="0.2">
      <c r="A198" s="207"/>
      <c r="B198" s="12" t="s">
        <v>4</v>
      </c>
      <c r="C198" s="12"/>
      <c r="D198" s="26"/>
      <c r="E198" s="26"/>
      <c r="F198" s="27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>
        <v>0</v>
      </c>
      <c r="BP198" s="57">
        <v>0</v>
      </c>
      <c r="BQ198" s="57">
        <v>0</v>
      </c>
      <c r="BR198" s="57">
        <v>1</v>
      </c>
      <c r="BS198" s="57">
        <v>3</v>
      </c>
      <c r="BT198" s="57">
        <v>0</v>
      </c>
      <c r="BU198" s="57">
        <v>3</v>
      </c>
      <c r="BV198" s="57">
        <v>0</v>
      </c>
      <c r="BW198" s="57">
        <v>0</v>
      </c>
      <c r="BX198" s="57">
        <v>0</v>
      </c>
      <c r="BY198" s="57">
        <v>0</v>
      </c>
      <c r="BZ198" s="57">
        <v>0</v>
      </c>
      <c r="CA198" s="57">
        <v>0</v>
      </c>
      <c r="CB198" s="57">
        <v>0</v>
      </c>
      <c r="CC198" s="57">
        <v>3</v>
      </c>
      <c r="CD198" s="57">
        <v>4</v>
      </c>
      <c r="CE198" s="57">
        <v>2</v>
      </c>
      <c r="CF198" s="57">
        <v>0</v>
      </c>
      <c r="CG198" s="57">
        <v>0</v>
      </c>
      <c r="CH198" s="57">
        <v>3</v>
      </c>
      <c r="CI198" s="57">
        <v>0</v>
      </c>
      <c r="CJ198" s="57">
        <v>0</v>
      </c>
      <c r="CK198" s="57">
        <v>0</v>
      </c>
      <c r="CL198" s="57">
        <v>0</v>
      </c>
      <c r="CM198" s="57">
        <v>2</v>
      </c>
      <c r="CN198" s="57">
        <v>0</v>
      </c>
      <c r="CO198" s="57">
        <v>3</v>
      </c>
      <c r="CP198" s="57">
        <v>0</v>
      </c>
      <c r="CQ198" s="57">
        <v>1</v>
      </c>
      <c r="CR198" s="57">
        <v>0</v>
      </c>
      <c r="CS198" s="57">
        <v>0</v>
      </c>
      <c r="CT198" s="57">
        <v>0</v>
      </c>
      <c r="CU198" s="57">
        <v>0</v>
      </c>
      <c r="CV198" s="57"/>
      <c r="CW198" s="57"/>
      <c r="CX198" s="57"/>
      <c r="CY198" s="57"/>
      <c r="CZ198" s="57"/>
      <c r="DA198" s="57"/>
      <c r="DB198" s="57"/>
      <c r="DC198" s="57"/>
      <c r="DD198" s="57"/>
      <c r="DE198" s="57"/>
      <c r="DF198" s="57"/>
      <c r="DG198" s="57"/>
      <c r="DH198" s="57"/>
      <c r="DI198" s="57"/>
      <c r="DJ198" s="57"/>
      <c r="DK198" s="57"/>
      <c r="DL198" s="57"/>
      <c r="DM198" s="57"/>
      <c r="DN198" s="57">
        <f>SUM(J198:DM198)</f>
        <v>25</v>
      </c>
      <c r="DO198" s="35"/>
      <c r="EQ198" s="4"/>
    </row>
    <row r="199" spans="1:147" ht="12" customHeight="1" thickBot="1" x14ac:dyDescent="0.25">
      <c r="A199" s="208"/>
      <c r="B199" s="23" t="s">
        <v>8</v>
      </c>
      <c r="C199" s="23"/>
      <c r="D199" s="28"/>
      <c r="E199" s="28"/>
      <c r="F199" s="29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>
        <f t="shared" ref="BO199:BX199" si="1154">+BN199+BO198</f>
        <v>0</v>
      </c>
      <c r="BP199" s="24">
        <f t="shared" si="1154"/>
        <v>0</v>
      </c>
      <c r="BQ199" s="24">
        <f t="shared" si="1154"/>
        <v>0</v>
      </c>
      <c r="BR199" s="24">
        <f t="shared" si="1154"/>
        <v>1</v>
      </c>
      <c r="BS199" s="24">
        <f t="shared" si="1154"/>
        <v>4</v>
      </c>
      <c r="BT199" s="24">
        <f t="shared" si="1154"/>
        <v>4</v>
      </c>
      <c r="BU199" s="24">
        <f t="shared" si="1154"/>
        <v>7</v>
      </c>
      <c r="BV199" s="24">
        <f t="shared" si="1154"/>
        <v>7</v>
      </c>
      <c r="BW199" s="24">
        <f t="shared" si="1154"/>
        <v>7</v>
      </c>
      <c r="BX199" s="24">
        <f t="shared" si="1154"/>
        <v>7</v>
      </c>
      <c r="BY199" s="24">
        <f t="shared" ref="BY199" si="1155">+BX199+BY198</f>
        <v>7</v>
      </c>
      <c r="BZ199" s="24">
        <f t="shared" ref="BZ199" si="1156">+BY199+BZ198</f>
        <v>7</v>
      </c>
      <c r="CA199" s="24">
        <f t="shared" ref="CA199" si="1157">+BZ199+CA198</f>
        <v>7</v>
      </c>
      <c r="CB199" s="24">
        <f t="shared" ref="CB199" si="1158">+CA199+CB198</f>
        <v>7</v>
      </c>
      <c r="CC199" s="24">
        <f t="shared" ref="CC199" si="1159">+CB199+CC198</f>
        <v>10</v>
      </c>
      <c r="CD199" s="24">
        <f t="shared" ref="CD199" si="1160">+CC199+CD198</f>
        <v>14</v>
      </c>
      <c r="CE199" s="24">
        <f t="shared" ref="CE199" si="1161">+CD199+CE198</f>
        <v>16</v>
      </c>
      <c r="CF199" s="24">
        <f t="shared" ref="CF199" si="1162">+CE199+CF198</f>
        <v>16</v>
      </c>
      <c r="CG199" s="24">
        <f t="shared" ref="CG199" si="1163">+CF199+CG198</f>
        <v>16</v>
      </c>
      <c r="CH199" s="24">
        <f t="shared" ref="CH199:CL199" si="1164">+CG199+CH198</f>
        <v>19</v>
      </c>
      <c r="CI199" s="24">
        <f t="shared" si="1164"/>
        <v>19</v>
      </c>
      <c r="CJ199" s="24">
        <f t="shared" si="1164"/>
        <v>19</v>
      </c>
      <c r="CK199" s="24">
        <f t="shared" si="1164"/>
        <v>19</v>
      </c>
      <c r="CL199" s="24">
        <f t="shared" si="1164"/>
        <v>19</v>
      </c>
      <c r="CM199" s="24">
        <f t="shared" ref="CM199" si="1165">+CL199+CM198</f>
        <v>21</v>
      </c>
      <c r="CN199" s="24">
        <f t="shared" ref="CN199" si="1166">+CM199+CN198</f>
        <v>21</v>
      </c>
      <c r="CO199" s="24">
        <f t="shared" ref="CO199:CU199" si="1167">+CN199+CO198</f>
        <v>24</v>
      </c>
      <c r="CP199" s="24">
        <f t="shared" si="1167"/>
        <v>24</v>
      </c>
      <c r="CQ199" s="24">
        <f t="shared" si="1167"/>
        <v>25</v>
      </c>
      <c r="CR199" s="24">
        <f t="shared" si="1167"/>
        <v>25</v>
      </c>
      <c r="CS199" s="24">
        <f t="shared" si="1167"/>
        <v>25</v>
      </c>
      <c r="CT199" s="24">
        <f t="shared" si="1167"/>
        <v>25</v>
      </c>
      <c r="CU199" s="24">
        <f t="shared" si="1167"/>
        <v>25</v>
      </c>
      <c r="CV199" s="24"/>
      <c r="CW199" s="24"/>
      <c r="CX199" s="24"/>
      <c r="CY199" s="24"/>
      <c r="CZ199" s="24"/>
      <c r="DA199" s="24"/>
      <c r="DB199" s="24"/>
      <c r="DC199" s="24"/>
      <c r="DD199" s="24"/>
      <c r="DE199" s="24"/>
      <c r="DF199" s="24"/>
      <c r="DG199" s="24"/>
      <c r="DH199" s="24"/>
      <c r="DI199" s="24"/>
      <c r="DJ199" s="24"/>
      <c r="DK199" s="24"/>
      <c r="DL199" s="24"/>
      <c r="DM199" s="24"/>
      <c r="DN199" s="24"/>
      <c r="DO199" s="38"/>
      <c r="EQ199" s="4"/>
    </row>
    <row r="200" spans="1:147" ht="12" customHeight="1" thickTop="1" x14ac:dyDescent="0.2">
      <c r="A200" s="207">
        <v>29</v>
      </c>
      <c r="B200" s="34" t="s">
        <v>37</v>
      </c>
      <c r="C200" s="12" t="s">
        <v>98</v>
      </c>
      <c r="D200" s="209" t="s">
        <v>76</v>
      </c>
      <c r="E200" s="209">
        <v>182</v>
      </c>
      <c r="F200" s="210">
        <v>44807</v>
      </c>
      <c r="G200" s="26">
        <v>184</v>
      </c>
      <c r="H200" s="26">
        <v>184</v>
      </c>
      <c r="I200" s="11">
        <f>+DN201</f>
        <v>183</v>
      </c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60"/>
      <c r="BG200" s="60"/>
      <c r="BH200" s="60"/>
      <c r="BI200" s="60"/>
      <c r="BJ200" s="60"/>
      <c r="BK200" s="60"/>
      <c r="BL200" s="60"/>
      <c r="BM200" s="60"/>
      <c r="BN200" s="60">
        <v>116</v>
      </c>
      <c r="BO200" s="60">
        <v>46</v>
      </c>
      <c r="BP200" s="60">
        <v>16</v>
      </c>
      <c r="BQ200" s="60">
        <v>2</v>
      </c>
      <c r="BR200" s="60">
        <v>2</v>
      </c>
      <c r="BS200" s="60">
        <v>1</v>
      </c>
      <c r="BT200" s="60">
        <v>1</v>
      </c>
      <c r="BU200" s="60">
        <v>3</v>
      </c>
      <c r="BV200" s="60">
        <v>1</v>
      </c>
      <c r="BW200" s="60">
        <v>2</v>
      </c>
      <c r="BX200" s="60">
        <v>0</v>
      </c>
      <c r="BY200" s="60">
        <v>0</v>
      </c>
      <c r="BZ200" s="60">
        <v>2</v>
      </c>
      <c r="CA200" s="60">
        <v>8</v>
      </c>
      <c r="CB200" s="60">
        <v>2</v>
      </c>
      <c r="CC200" s="60">
        <v>1</v>
      </c>
      <c r="CD200" s="60">
        <v>3</v>
      </c>
      <c r="CE200" s="60">
        <v>1</v>
      </c>
      <c r="CF200" s="60">
        <v>0</v>
      </c>
      <c r="CG200" s="60">
        <v>0</v>
      </c>
      <c r="CH200" s="60">
        <v>1</v>
      </c>
      <c r="CI200" s="60">
        <v>0</v>
      </c>
      <c r="CJ200" s="60">
        <v>0</v>
      </c>
      <c r="CK200" s="60">
        <v>0</v>
      </c>
      <c r="CL200" s="60">
        <v>0</v>
      </c>
      <c r="CM200" s="60">
        <v>0</v>
      </c>
      <c r="CN200" s="60">
        <v>0</v>
      </c>
      <c r="CO200" s="60">
        <v>0</v>
      </c>
      <c r="CP200" s="60">
        <v>1</v>
      </c>
      <c r="CQ200" s="60">
        <v>1</v>
      </c>
      <c r="CR200" s="60">
        <v>0</v>
      </c>
      <c r="CS200" s="60">
        <v>1</v>
      </c>
      <c r="CT200" s="60">
        <v>0</v>
      </c>
      <c r="CU200" s="60">
        <v>1</v>
      </c>
      <c r="CV200" s="60"/>
      <c r="CW200" s="60"/>
      <c r="CX200" s="60"/>
      <c r="CY200" s="60"/>
      <c r="CZ200" s="60"/>
      <c r="DA200" s="60"/>
      <c r="DB200" s="60"/>
      <c r="DC200" s="60"/>
      <c r="DD200" s="60"/>
      <c r="DE200" s="60"/>
      <c r="DF200" s="60"/>
      <c r="DG200" s="60"/>
      <c r="DH200" s="60"/>
      <c r="DI200" s="60"/>
      <c r="DJ200" s="60"/>
      <c r="DK200" s="60"/>
      <c r="DL200" s="60"/>
      <c r="DM200" s="60"/>
      <c r="DN200" s="57">
        <f>SUM(J200:DM200)</f>
        <v>212</v>
      </c>
      <c r="DO200" s="11">
        <f>H200-I200</f>
        <v>1</v>
      </c>
      <c r="EQ200" s="4"/>
    </row>
    <row r="201" spans="1:147" ht="12" customHeight="1" x14ac:dyDescent="0.2">
      <c r="A201" s="207"/>
      <c r="B201" s="12" t="s">
        <v>6</v>
      </c>
      <c r="C201" s="12"/>
      <c r="D201" s="209"/>
      <c r="E201" s="209"/>
      <c r="F201" s="210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>
        <f t="shared" ref="BN201:BW201" si="1168">+BN200+BM201-BN204</f>
        <v>116</v>
      </c>
      <c r="BO201" s="11">
        <f t="shared" si="1168"/>
        <v>162</v>
      </c>
      <c r="BP201" s="11">
        <f t="shared" si="1168"/>
        <v>178</v>
      </c>
      <c r="BQ201" s="11">
        <f t="shared" si="1168"/>
        <v>180</v>
      </c>
      <c r="BR201" s="11">
        <f t="shared" si="1168"/>
        <v>182</v>
      </c>
      <c r="BS201" s="11">
        <f t="shared" si="1168"/>
        <v>182</v>
      </c>
      <c r="BT201" s="11">
        <f t="shared" si="1168"/>
        <v>182</v>
      </c>
      <c r="BU201" s="11">
        <f t="shared" si="1168"/>
        <v>183</v>
      </c>
      <c r="BV201" s="11">
        <f t="shared" si="1168"/>
        <v>184</v>
      </c>
      <c r="BW201" s="11">
        <f t="shared" si="1168"/>
        <v>186</v>
      </c>
      <c r="BX201" s="11">
        <f t="shared" ref="BX201" si="1169">+BX200+BW201-BX204</f>
        <v>186</v>
      </c>
      <c r="BY201" s="11">
        <f t="shared" ref="BY201" si="1170">+BY200+BX201-BY204</f>
        <v>186</v>
      </c>
      <c r="BZ201" s="11">
        <f t="shared" ref="BZ201:CA201" si="1171">+BZ200+BY201-BZ204</f>
        <v>186</v>
      </c>
      <c r="CA201" s="11">
        <f t="shared" si="1171"/>
        <v>184</v>
      </c>
      <c r="CB201" s="11">
        <f t="shared" ref="CB201" si="1172">+CB200+CA201-CB204</f>
        <v>186</v>
      </c>
      <c r="CC201" s="11">
        <f t="shared" ref="CC201" si="1173">+CC200+CB201-CC204</f>
        <v>182</v>
      </c>
      <c r="CD201" s="11">
        <f t="shared" ref="CD201:CK201" si="1174">+CD200+CC201-CD204</f>
        <v>183</v>
      </c>
      <c r="CE201" s="11">
        <f t="shared" si="1174"/>
        <v>184</v>
      </c>
      <c r="CF201" s="11">
        <f t="shared" si="1174"/>
        <v>184</v>
      </c>
      <c r="CG201" s="11">
        <f t="shared" si="1174"/>
        <v>184</v>
      </c>
      <c r="CH201" s="11">
        <f t="shared" si="1174"/>
        <v>184</v>
      </c>
      <c r="CI201" s="11">
        <f t="shared" si="1174"/>
        <v>184</v>
      </c>
      <c r="CJ201" s="11">
        <f t="shared" si="1174"/>
        <v>184</v>
      </c>
      <c r="CK201" s="11">
        <f t="shared" si="1174"/>
        <v>184</v>
      </c>
      <c r="CL201" s="11">
        <f t="shared" ref="CL201" si="1175">+CL200+CK201-CL204</f>
        <v>184</v>
      </c>
      <c r="CM201" s="11">
        <f t="shared" ref="CM201" si="1176">+CM200+CL201-CM204</f>
        <v>184</v>
      </c>
      <c r="CN201" s="11">
        <f t="shared" ref="CN201" si="1177">+CN200+CM201-CN204</f>
        <v>184</v>
      </c>
      <c r="CO201" s="11">
        <f t="shared" ref="CO201" si="1178">+CO200+CN201-CO204</f>
        <v>184</v>
      </c>
      <c r="CP201" s="11">
        <f t="shared" ref="CP201:CU201" si="1179">+CP200+CO201-CP204</f>
        <v>184</v>
      </c>
      <c r="CQ201" s="11">
        <f t="shared" si="1179"/>
        <v>183</v>
      </c>
      <c r="CR201" s="11">
        <f t="shared" si="1179"/>
        <v>183</v>
      </c>
      <c r="CS201" s="11">
        <f t="shared" si="1179"/>
        <v>184</v>
      </c>
      <c r="CT201" s="11">
        <f t="shared" si="1179"/>
        <v>183</v>
      </c>
      <c r="CU201" s="11">
        <f t="shared" si="1179"/>
        <v>183</v>
      </c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52"/>
      <c r="DM201" s="52"/>
      <c r="DN201" s="52">
        <f>+DN200-DN204</f>
        <v>183</v>
      </c>
      <c r="DO201" s="11"/>
      <c r="EQ201" s="4"/>
    </row>
    <row r="202" spans="1:147" ht="12" customHeight="1" x14ac:dyDescent="0.2">
      <c r="A202" s="207"/>
      <c r="B202" s="13" t="s">
        <v>3</v>
      </c>
      <c r="C202" s="13"/>
      <c r="D202" s="209"/>
      <c r="E202" s="209"/>
      <c r="F202" s="210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>
        <v>50</v>
      </c>
      <c r="BO202" s="14">
        <v>35</v>
      </c>
      <c r="BP202" s="14">
        <v>30</v>
      </c>
      <c r="BQ202" s="14">
        <v>28</v>
      </c>
      <c r="BR202" s="14">
        <v>28</v>
      </c>
      <c r="BS202" s="14">
        <v>13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4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0</v>
      </c>
      <c r="CS202" s="14">
        <v>0</v>
      </c>
      <c r="CT202" s="14">
        <v>0</v>
      </c>
      <c r="CU202" s="14">
        <v>0</v>
      </c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EQ202" s="4"/>
    </row>
    <row r="203" spans="1:147" ht="12" customHeight="1" x14ac:dyDescent="0.2">
      <c r="A203" s="207"/>
      <c r="B203" s="12" t="s">
        <v>7</v>
      </c>
      <c r="C203" s="12"/>
      <c r="D203" s="209"/>
      <c r="E203" s="209"/>
      <c r="F203" s="210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>
        <f t="shared" ref="BN203:BQ203" si="1180">+BM203+BN202</f>
        <v>50</v>
      </c>
      <c r="BO203" s="11">
        <f t="shared" si="1180"/>
        <v>85</v>
      </c>
      <c r="BP203" s="11">
        <f t="shared" si="1180"/>
        <v>115</v>
      </c>
      <c r="BQ203" s="11">
        <f t="shared" si="1180"/>
        <v>143</v>
      </c>
      <c r="BR203" s="11">
        <f t="shared" ref="BR203" si="1181">+BQ203+BR202</f>
        <v>171</v>
      </c>
      <c r="BS203" s="11">
        <f t="shared" ref="BS203:BW203" si="1182">+BR203+BS202</f>
        <v>184</v>
      </c>
      <c r="BT203" s="11">
        <f t="shared" si="1182"/>
        <v>184</v>
      </c>
      <c r="BU203" s="11">
        <f t="shared" si="1182"/>
        <v>184</v>
      </c>
      <c r="BV203" s="11">
        <f t="shared" si="1182"/>
        <v>184</v>
      </c>
      <c r="BW203" s="11">
        <f t="shared" si="1182"/>
        <v>184</v>
      </c>
      <c r="BX203" s="11">
        <f t="shared" ref="BX203" si="1183">+BW203+BX202</f>
        <v>184</v>
      </c>
      <c r="BY203" s="11">
        <f t="shared" ref="BY203" si="1184">+BX203+BY202</f>
        <v>184</v>
      </c>
      <c r="BZ203" s="11">
        <f t="shared" ref="BZ203:CA203" si="1185">+BY203+BZ202</f>
        <v>184</v>
      </c>
      <c r="CA203" s="11">
        <f t="shared" si="1185"/>
        <v>184</v>
      </c>
      <c r="CB203" s="11">
        <f t="shared" ref="CB203" si="1186">+CA203+CB202</f>
        <v>184</v>
      </c>
      <c r="CC203" s="11">
        <f t="shared" ref="CC203:CJ203" si="1187">+CB203+CC202</f>
        <v>184</v>
      </c>
      <c r="CD203" s="11">
        <f t="shared" si="1187"/>
        <v>184</v>
      </c>
      <c r="CE203" s="11">
        <f t="shared" si="1187"/>
        <v>184</v>
      </c>
      <c r="CF203" s="11">
        <f t="shared" si="1187"/>
        <v>184</v>
      </c>
      <c r="CG203" s="11">
        <f t="shared" si="1187"/>
        <v>184</v>
      </c>
      <c r="CH203" s="11">
        <f t="shared" si="1187"/>
        <v>184</v>
      </c>
      <c r="CI203" s="11">
        <f t="shared" si="1187"/>
        <v>184</v>
      </c>
      <c r="CJ203" s="11">
        <f t="shared" si="1187"/>
        <v>184</v>
      </c>
      <c r="CK203" s="11">
        <f t="shared" ref="CK203" si="1188">+CJ203+CK202</f>
        <v>184</v>
      </c>
      <c r="CL203" s="11">
        <f t="shared" ref="CL203" si="1189">+CK203+CL202</f>
        <v>184</v>
      </c>
      <c r="CM203" s="11">
        <f t="shared" ref="CM203" si="1190">+CL203+CM202</f>
        <v>184</v>
      </c>
      <c r="CN203" s="11">
        <f t="shared" ref="CN203" si="1191">+CM203+CN202</f>
        <v>184</v>
      </c>
      <c r="CO203" s="11">
        <f t="shared" ref="CO203" si="1192">+CN203+CO202</f>
        <v>184</v>
      </c>
      <c r="CP203" s="11">
        <f t="shared" ref="CP203:CU203" si="1193">+CO203+CP202</f>
        <v>184</v>
      </c>
      <c r="CQ203" s="11">
        <f t="shared" si="1193"/>
        <v>184</v>
      </c>
      <c r="CR203" s="11">
        <f t="shared" si="1193"/>
        <v>184</v>
      </c>
      <c r="CS203" s="11">
        <f t="shared" si="1193"/>
        <v>184</v>
      </c>
      <c r="CT203" s="11">
        <f t="shared" si="1193"/>
        <v>184</v>
      </c>
      <c r="CU203" s="11">
        <f t="shared" si="1193"/>
        <v>184</v>
      </c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EQ203" s="4"/>
    </row>
    <row r="204" spans="1:147" ht="12" customHeight="1" x14ac:dyDescent="0.2">
      <c r="A204" s="207"/>
      <c r="B204" s="12" t="s">
        <v>4</v>
      </c>
      <c r="C204" s="12"/>
      <c r="D204" s="26"/>
      <c r="E204" s="26"/>
      <c r="F204" s="27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57"/>
      <c r="BG204" s="57"/>
      <c r="BH204" s="57"/>
      <c r="BI204" s="57"/>
      <c r="BJ204" s="57"/>
      <c r="BK204" s="57"/>
      <c r="BL204" s="57"/>
      <c r="BM204" s="57"/>
      <c r="BN204" s="57">
        <v>0</v>
      </c>
      <c r="BO204" s="57">
        <v>0</v>
      </c>
      <c r="BP204" s="57">
        <v>0</v>
      </c>
      <c r="BQ204" s="57">
        <v>0</v>
      </c>
      <c r="BR204" s="57">
        <v>0</v>
      </c>
      <c r="BS204" s="57">
        <v>1</v>
      </c>
      <c r="BT204" s="57">
        <v>1</v>
      </c>
      <c r="BU204" s="57">
        <v>2</v>
      </c>
      <c r="BV204" s="57">
        <v>0</v>
      </c>
      <c r="BW204" s="57">
        <v>0</v>
      </c>
      <c r="BX204" s="57">
        <v>0</v>
      </c>
      <c r="BY204" s="57">
        <v>0</v>
      </c>
      <c r="BZ204" s="57">
        <v>2</v>
      </c>
      <c r="CA204" s="57">
        <v>10</v>
      </c>
      <c r="CB204" s="57">
        <v>0</v>
      </c>
      <c r="CC204" s="57">
        <v>5</v>
      </c>
      <c r="CD204" s="57">
        <v>2</v>
      </c>
      <c r="CE204" s="57">
        <v>0</v>
      </c>
      <c r="CF204" s="57">
        <v>0</v>
      </c>
      <c r="CG204" s="57">
        <v>0</v>
      </c>
      <c r="CH204" s="57">
        <v>1</v>
      </c>
      <c r="CI204" s="57">
        <v>0</v>
      </c>
      <c r="CJ204" s="57">
        <v>0</v>
      </c>
      <c r="CK204" s="57">
        <v>0</v>
      </c>
      <c r="CL204" s="57">
        <v>0</v>
      </c>
      <c r="CM204" s="57">
        <v>0</v>
      </c>
      <c r="CN204" s="57">
        <v>0</v>
      </c>
      <c r="CO204" s="57">
        <v>0</v>
      </c>
      <c r="CP204" s="57">
        <v>1</v>
      </c>
      <c r="CQ204" s="57">
        <v>2</v>
      </c>
      <c r="CR204" s="57">
        <v>0</v>
      </c>
      <c r="CS204" s="57">
        <v>0</v>
      </c>
      <c r="CT204" s="57">
        <v>1</v>
      </c>
      <c r="CU204" s="57">
        <v>1</v>
      </c>
      <c r="CV204" s="57"/>
      <c r="CW204" s="57"/>
      <c r="CX204" s="57"/>
      <c r="CY204" s="57"/>
      <c r="CZ204" s="57"/>
      <c r="DA204" s="57"/>
      <c r="DB204" s="57"/>
      <c r="DC204" s="57"/>
      <c r="DD204" s="57"/>
      <c r="DE204" s="57"/>
      <c r="DF204" s="57"/>
      <c r="DG204" s="57"/>
      <c r="DH204" s="57"/>
      <c r="DI204" s="57"/>
      <c r="DJ204" s="57"/>
      <c r="DK204" s="57"/>
      <c r="DL204" s="57"/>
      <c r="DM204" s="57"/>
      <c r="DN204" s="57">
        <f>SUM(J204:DM204)</f>
        <v>29</v>
      </c>
      <c r="DO204" s="35"/>
      <c r="EQ204" s="4"/>
    </row>
    <row r="205" spans="1:147" ht="12" customHeight="1" thickBot="1" x14ac:dyDescent="0.25">
      <c r="A205" s="208"/>
      <c r="B205" s="23" t="s">
        <v>8</v>
      </c>
      <c r="C205" s="23"/>
      <c r="D205" s="28"/>
      <c r="E205" s="28"/>
      <c r="F205" s="29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>
        <f t="shared" ref="BN205:BW205" si="1194">+BM205+BN204</f>
        <v>0</v>
      </c>
      <c r="BO205" s="24">
        <f t="shared" si="1194"/>
        <v>0</v>
      </c>
      <c r="BP205" s="24">
        <f t="shared" si="1194"/>
        <v>0</v>
      </c>
      <c r="BQ205" s="24">
        <f t="shared" si="1194"/>
        <v>0</v>
      </c>
      <c r="BR205" s="24">
        <f t="shared" si="1194"/>
        <v>0</v>
      </c>
      <c r="BS205" s="24">
        <f t="shared" si="1194"/>
        <v>1</v>
      </c>
      <c r="BT205" s="24">
        <f t="shared" si="1194"/>
        <v>2</v>
      </c>
      <c r="BU205" s="24">
        <f t="shared" si="1194"/>
        <v>4</v>
      </c>
      <c r="BV205" s="24">
        <f t="shared" si="1194"/>
        <v>4</v>
      </c>
      <c r="BW205" s="24">
        <f t="shared" si="1194"/>
        <v>4</v>
      </c>
      <c r="BX205" s="24">
        <f t="shared" ref="BX205" si="1195">+BW205+BX204</f>
        <v>4</v>
      </c>
      <c r="BY205" s="24">
        <f t="shared" ref="BY205" si="1196">+BX205+BY204</f>
        <v>4</v>
      </c>
      <c r="BZ205" s="24">
        <f t="shared" ref="BZ205:CA205" si="1197">+BY205+BZ204</f>
        <v>6</v>
      </c>
      <c r="CA205" s="24">
        <f t="shared" si="1197"/>
        <v>16</v>
      </c>
      <c r="CB205" s="24">
        <f t="shared" ref="CB205" si="1198">+CA205+CB204</f>
        <v>16</v>
      </c>
      <c r="CC205" s="24">
        <f t="shared" ref="CC205:CK205" si="1199">+CB205+CC204</f>
        <v>21</v>
      </c>
      <c r="CD205" s="24">
        <f t="shared" si="1199"/>
        <v>23</v>
      </c>
      <c r="CE205" s="24">
        <f t="shared" si="1199"/>
        <v>23</v>
      </c>
      <c r="CF205" s="24">
        <f t="shared" si="1199"/>
        <v>23</v>
      </c>
      <c r="CG205" s="24">
        <f t="shared" si="1199"/>
        <v>23</v>
      </c>
      <c r="CH205" s="24">
        <f t="shared" si="1199"/>
        <v>24</v>
      </c>
      <c r="CI205" s="24">
        <f t="shared" si="1199"/>
        <v>24</v>
      </c>
      <c r="CJ205" s="24">
        <f t="shared" si="1199"/>
        <v>24</v>
      </c>
      <c r="CK205" s="24">
        <f t="shared" si="1199"/>
        <v>24</v>
      </c>
      <c r="CL205" s="24">
        <f t="shared" ref="CL205" si="1200">+CK205+CL204</f>
        <v>24</v>
      </c>
      <c r="CM205" s="24">
        <f t="shared" ref="CM205" si="1201">+CL205+CM204</f>
        <v>24</v>
      </c>
      <c r="CN205" s="24">
        <f t="shared" ref="CN205" si="1202">+CM205+CN204</f>
        <v>24</v>
      </c>
      <c r="CO205" s="24">
        <f t="shared" ref="CO205" si="1203">+CN205+CO204</f>
        <v>24</v>
      </c>
      <c r="CP205" s="24">
        <f t="shared" ref="CP205:CU205" si="1204">+CO205+CP204</f>
        <v>25</v>
      </c>
      <c r="CQ205" s="24">
        <f t="shared" si="1204"/>
        <v>27</v>
      </c>
      <c r="CR205" s="24">
        <f t="shared" si="1204"/>
        <v>27</v>
      </c>
      <c r="CS205" s="24">
        <f t="shared" si="1204"/>
        <v>27</v>
      </c>
      <c r="CT205" s="24">
        <f t="shared" si="1204"/>
        <v>28</v>
      </c>
      <c r="CU205" s="24">
        <f t="shared" si="1204"/>
        <v>29</v>
      </c>
      <c r="CV205" s="24"/>
      <c r="CW205" s="24"/>
      <c r="CX205" s="24"/>
      <c r="CY205" s="24"/>
      <c r="CZ205" s="24"/>
      <c r="DA205" s="24"/>
      <c r="DB205" s="24"/>
      <c r="DC205" s="24"/>
      <c r="DD205" s="24"/>
      <c r="DE205" s="24"/>
      <c r="DF205" s="24"/>
      <c r="DG205" s="24"/>
      <c r="DH205" s="24"/>
      <c r="DI205" s="24"/>
      <c r="DJ205" s="24"/>
      <c r="DK205" s="24"/>
      <c r="DL205" s="24"/>
      <c r="DM205" s="24"/>
      <c r="DN205" s="24"/>
      <c r="DO205" s="38"/>
      <c r="EQ205" s="4"/>
    </row>
    <row r="206" spans="1:147" ht="12" customHeight="1" thickTop="1" x14ac:dyDescent="0.2">
      <c r="A206" s="207">
        <v>30</v>
      </c>
      <c r="B206" s="34" t="s">
        <v>38</v>
      </c>
      <c r="C206" s="12" t="s">
        <v>98</v>
      </c>
      <c r="D206" s="209" t="s">
        <v>76</v>
      </c>
      <c r="E206" s="209">
        <v>182</v>
      </c>
      <c r="F206" s="210">
        <v>44807</v>
      </c>
      <c r="G206" s="26">
        <v>150</v>
      </c>
      <c r="H206" s="26">
        <v>150</v>
      </c>
      <c r="I206" s="11">
        <f>+DN207</f>
        <v>145</v>
      </c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60"/>
      <c r="BG206" s="60"/>
      <c r="BH206" s="60">
        <v>6</v>
      </c>
      <c r="BI206" s="60">
        <v>6</v>
      </c>
      <c r="BJ206" s="60">
        <v>9</v>
      </c>
      <c r="BK206" s="60">
        <v>22</v>
      </c>
      <c r="BL206" s="60">
        <v>13</v>
      </c>
      <c r="BM206" s="60">
        <v>12</v>
      </c>
      <c r="BN206" s="60">
        <v>14</v>
      </c>
      <c r="BO206" s="60">
        <v>4</v>
      </c>
      <c r="BP206" s="60">
        <v>4</v>
      </c>
      <c r="BQ206" s="60">
        <v>4</v>
      </c>
      <c r="BR206" s="60">
        <v>6</v>
      </c>
      <c r="BS206" s="60">
        <v>6</v>
      </c>
      <c r="BT206" s="60">
        <v>6</v>
      </c>
      <c r="BU206" s="60">
        <v>4</v>
      </c>
      <c r="BV206" s="60">
        <v>5</v>
      </c>
      <c r="BW206" s="60">
        <v>5</v>
      </c>
      <c r="BX206" s="60">
        <v>5</v>
      </c>
      <c r="BY206" s="60">
        <v>1</v>
      </c>
      <c r="BZ206" s="60">
        <v>1</v>
      </c>
      <c r="CA206" s="60">
        <v>1</v>
      </c>
      <c r="CB206" s="60">
        <v>1</v>
      </c>
      <c r="CC206" s="60">
        <v>3</v>
      </c>
      <c r="CD206" s="60">
        <v>3</v>
      </c>
      <c r="CE206" s="60">
        <v>1</v>
      </c>
      <c r="CF206" s="60">
        <v>3</v>
      </c>
      <c r="CG206" s="60">
        <v>0</v>
      </c>
      <c r="CH206" s="60">
        <v>0</v>
      </c>
      <c r="CI206" s="60">
        <v>1</v>
      </c>
      <c r="CJ206" s="60">
        <v>0</v>
      </c>
      <c r="CK206" s="60">
        <v>1</v>
      </c>
      <c r="CL206" s="60">
        <v>0</v>
      </c>
      <c r="CM206" s="60">
        <v>3</v>
      </c>
      <c r="CN206" s="60">
        <v>4</v>
      </c>
      <c r="CO206" s="60">
        <v>1</v>
      </c>
      <c r="CP206" s="60">
        <v>5</v>
      </c>
      <c r="CQ206" s="60">
        <v>5</v>
      </c>
      <c r="CR206" s="60">
        <v>7</v>
      </c>
      <c r="CS206" s="60">
        <v>1</v>
      </c>
      <c r="CT206" s="60">
        <v>1</v>
      </c>
      <c r="CU206" s="60">
        <v>3</v>
      </c>
      <c r="CV206" s="60"/>
      <c r="CW206" s="60"/>
      <c r="CX206" s="60"/>
      <c r="CY206" s="60"/>
      <c r="CZ206" s="60"/>
      <c r="DA206" s="60"/>
      <c r="DB206" s="60"/>
      <c r="DC206" s="60"/>
      <c r="DD206" s="60"/>
      <c r="DE206" s="60"/>
      <c r="DF206" s="60"/>
      <c r="DG206" s="60"/>
      <c r="DH206" s="60"/>
      <c r="DI206" s="60"/>
      <c r="DJ206" s="60"/>
      <c r="DK206" s="60"/>
      <c r="DL206" s="60"/>
      <c r="DM206" s="60"/>
      <c r="DN206" s="57">
        <f>SUM(J206:DM206)</f>
        <v>177</v>
      </c>
      <c r="DO206" s="11">
        <f>H206-I206</f>
        <v>5</v>
      </c>
      <c r="EQ206" s="4"/>
    </row>
    <row r="207" spans="1:147" ht="12" customHeight="1" x14ac:dyDescent="0.2">
      <c r="A207" s="207"/>
      <c r="B207" s="12" t="s">
        <v>6</v>
      </c>
      <c r="C207" s="12"/>
      <c r="D207" s="209"/>
      <c r="E207" s="209"/>
      <c r="F207" s="210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>
        <f t="shared" ref="BH207" si="1205">+BH206+BG207-BH210</f>
        <v>6</v>
      </c>
      <c r="BI207" s="11">
        <f t="shared" ref="BI207" si="1206">+BI206+BH207-BI210</f>
        <v>12</v>
      </c>
      <c r="BJ207" s="11">
        <f t="shared" ref="BJ207" si="1207">+BJ206+BI207-BJ210</f>
        <v>21</v>
      </c>
      <c r="BK207" s="11">
        <f t="shared" ref="BK207" si="1208">+BK206+BJ207-BK210</f>
        <v>43</v>
      </c>
      <c r="BL207" s="11">
        <f t="shared" ref="BL207" si="1209">+BL206+BK207-BL210</f>
        <v>56</v>
      </c>
      <c r="BM207" s="11">
        <f t="shared" ref="BM207" si="1210">+BM206+BL207-BM210</f>
        <v>68</v>
      </c>
      <c r="BN207" s="11">
        <f t="shared" ref="BN207" si="1211">+BN206+BM207-BN210</f>
        <v>82</v>
      </c>
      <c r="BO207" s="11">
        <f t="shared" ref="BO207" si="1212">+BO206+BN207-BO210</f>
        <v>86</v>
      </c>
      <c r="BP207" s="11">
        <f t="shared" ref="BP207" si="1213">+BP206+BO207-BP210</f>
        <v>90</v>
      </c>
      <c r="BQ207" s="11">
        <f t="shared" ref="BQ207" si="1214">+BQ206+BP207-BQ210</f>
        <v>94</v>
      </c>
      <c r="BR207" s="11">
        <f t="shared" ref="BR207" si="1215">+BR206+BQ207-BR210</f>
        <v>100</v>
      </c>
      <c r="BS207" s="11">
        <f t="shared" ref="BS207" si="1216">+BS206+BR207-BS210</f>
        <v>106</v>
      </c>
      <c r="BT207" s="11">
        <f t="shared" ref="BT207" si="1217">+BT206+BS207-BT210</f>
        <v>112</v>
      </c>
      <c r="BU207" s="11">
        <f t="shared" ref="BU207" si="1218">+BU206+BT207-BU210</f>
        <v>116</v>
      </c>
      <c r="BV207" s="11">
        <f t="shared" ref="BV207:BY207" si="1219">+BV206+BU207-BV210</f>
        <v>121</v>
      </c>
      <c r="BW207" s="11">
        <f t="shared" si="1219"/>
        <v>126</v>
      </c>
      <c r="BX207" s="11">
        <f t="shared" si="1219"/>
        <v>127</v>
      </c>
      <c r="BY207" s="11">
        <f t="shared" si="1219"/>
        <v>128</v>
      </c>
      <c r="BZ207" s="11">
        <f t="shared" ref="BZ207" si="1220">+BZ206+BY207-BZ210</f>
        <v>128</v>
      </c>
      <c r="CA207" s="11">
        <f t="shared" ref="CA207:CE207" si="1221">+CA206+BZ207-CA210</f>
        <v>129</v>
      </c>
      <c r="CB207" s="11">
        <f t="shared" si="1221"/>
        <v>129</v>
      </c>
      <c r="CC207" s="11">
        <f t="shared" si="1221"/>
        <v>131</v>
      </c>
      <c r="CD207" s="11">
        <f t="shared" si="1221"/>
        <v>131</v>
      </c>
      <c r="CE207" s="11">
        <f t="shared" si="1221"/>
        <v>131</v>
      </c>
      <c r="CF207" s="11">
        <f>+CF206+CE207-CF210</f>
        <v>132</v>
      </c>
      <c r="CG207" s="11">
        <f t="shared" ref="CG207" si="1222">+CG206+CF207-CG210</f>
        <v>132</v>
      </c>
      <c r="CH207" s="11">
        <f t="shared" ref="CH207" si="1223">+CH206+CG207-CH210</f>
        <v>132</v>
      </c>
      <c r="CI207" s="11">
        <f t="shared" ref="CI207" si="1224">+CI206+CH207-CI210</f>
        <v>132</v>
      </c>
      <c r="CJ207" s="11">
        <f t="shared" ref="CJ207:CM207" si="1225">+CJ206+CI207-CJ210</f>
        <v>130</v>
      </c>
      <c r="CK207" s="11">
        <f t="shared" si="1225"/>
        <v>126</v>
      </c>
      <c r="CL207" s="11">
        <f t="shared" si="1225"/>
        <v>125</v>
      </c>
      <c r="CM207" s="11">
        <f t="shared" si="1225"/>
        <v>123</v>
      </c>
      <c r="CN207" s="11">
        <f t="shared" ref="CN207" si="1226">+CN206+CM207-CN210</f>
        <v>127</v>
      </c>
      <c r="CO207" s="11">
        <f t="shared" ref="CO207:CU207" si="1227">+CO206+CN207-CO210</f>
        <v>127</v>
      </c>
      <c r="CP207" s="11">
        <f t="shared" si="1227"/>
        <v>130</v>
      </c>
      <c r="CQ207" s="11">
        <f t="shared" si="1227"/>
        <v>134</v>
      </c>
      <c r="CR207" s="11">
        <f t="shared" si="1227"/>
        <v>141</v>
      </c>
      <c r="CS207" s="11">
        <f t="shared" si="1227"/>
        <v>142</v>
      </c>
      <c r="CT207" s="11">
        <f t="shared" si="1227"/>
        <v>143</v>
      </c>
      <c r="CU207" s="11">
        <f t="shared" si="1227"/>
        <v>145</v>
      </c>
      <c r="CV207" s="52"/>
      <c r="CW207" s="52"/>
      <c r="CX207" s="52"/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>
        <f>+DN206-DN210</f>
        <v>145</v>
      </c>
      <c r="DO207" s="11"/>
      <c r="EQ207" s="4"/>
    </row>
    <row r="208" spans="1:147" ht="12" customHeight="1" x14ac:dyDescent="0.2">
      <c r="A208" s="207"/>
      <c r="B208" s="13" t="s">
        <v>3</v>
      </c>
      <c r="C208" s="13"/>
      <c r="D208" s="209"/>
      <c r="E208" s="209"/>
      <c r="F208" s="210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>
        <v>8</v>
      </c>
      <c r="BI208" s="14">
        <v>8</v>
      </c>
      <c r="BJ208" s="14">
        <v>8</v>
      </c>
      <c r="BK208" s="14">
        <v>8</v>
      </c>
      <c r="BL208" s="14">
        <v>8</v>
      </c>
      <c r="BM208" s="14">
        <v>8</v>
      </c>
      <c r="BN208" s="14">
        <v>8</v>
      </c>
      <c r="BO208" s="14">
        <v>8</v>
      </c>
      <c r="BP208" s="14">
        <v>8</v>
      </c>
      <c r="BQ208" s="14">
        <v>8</v>
      </c>
      <c r="BR208" s="14">
        <v>6</v>
      </c>
      <c r="BS208" s="14">
        <v>6</v>
      </c>
      <c r="BT208" s="14">
        <v>6</v>
      </c>
      <c r="BU208" s="14">
        <v>6</v>
      </c>
      <c r="BV208" s="14">
        <v>6</v>
      </c>
      <c r="BW208" s="14">
        <v>6</v>
      </c>
      <c r="BX208" s="14">
        <v>6</v>
      </c>
      <c r="BY208" s="14">
        <v>6</v>
      </c>
      <c r="BZ208" s="14">
        <v>6</v>
      </c>
      <c r="CA208" s="14">
        <v>6</v>
      </c>
      <c r="CB208" s="14">
        <v>0</v>
      </c>
      <c r="CC208" s="14">
        <v>0</v>
      </c>
      <c r="CD208" s="14">
        <v>0</v>
      </c>
      <c r="CE208" s="14">
        <v>0</v>
      </c>
      <c r="CF208" s="14">
        <v>2</v>
      </c>
      <c r="CG208" s="14">
        <v>2</v>
      </c>
      <c r="CH208" s="14">
        <v>2</v>
      </c>
      <c r="CI208" s="14">
        <v>2</v>
      </c>
      <c r="CJ208" s="14">
        <v>2</v>
      </c>
      <c r="CK208" s="14">
        <v>0</v>
      </c>
      <c r="CL208" s="14">
        <v>0</v>
      </c>
      <c r="CM208" s="14">
        <v>0</v>
      </c>
      <c r="CN208" s="14">
        <v>0</v>
      </c>
      <c r="CO208" s="14">
        <v>0</v>
      </c>
      <c r="CP208" s="14">
        <v>0</v>
      </c>
      <c r="CQ208" s="14">
        <v>0</v>
      </c>
      <c r="CR208" s="14">
        <v>0</v>
      </c>
      <c r="CS208" s="14">
        <v>0</v>
      </c>
      <c r="CT208" s="14">
        <v>0</v>
      </c>
      <c r="CU208" s="14">
        <v>0</v>
      </c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EQ208" s="4"/>
    </row>
    <row r="209" spans="1:147" ht="12" customHeight="1" x14ac:dyDescent="0.2">
      <c r="A209" s="207"/>
      <c r="B209" s="12" t="s">
        <v>7</v>
      </c>
      <c r="C209" s="12"/>
      <c r="D209" s="209"/>
      <c r="E209" s="209"/>
      <c r="F209" s="210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>
        <f t="shared" ref="BH209" si="1228">+BG209+BH208</f>
        <v>8</v>
      </c>
      <c r="BI209" s="11">
        <f t="shared" ref="BI209" si="1229">+BH209+BI208</f>
        <v>16</v>
      </c>
      <c r="BJ209" s="11">
        <f t="shared" ref="BJ209" si="1230">+BI209+BJ208</f>
        <v>24</v>
      </c>
      <c r="BK209" s="11">
        <f t="shared" ref="BK209" si="1231">+BJ209+BK208</f>
        <v>32</v>
      </c>
      <c r="BL209" s="11">
        <f t="shared" ref="BL209" si="1232">+BK209+BL208</f>
        <v>40</v>
      </c>
      <c r="BM209" s="11">
        <f t="shared" ref="BM209" si="1233">+BL209+BM208</f>
        <v>48</v>
      </c>
      <c r="BN209" s="11">
        <f t="shared" ref="BN209" si="1234">+BM209+BN208</f>
        <v>56</v>
      </c>
      <c r="BO209" s="11">
        <f t="shared" ref="BO209" si="1235">+BN209+BO208</f>
        <v>64</v>
      </c>
      <c r="BP209" s="11">
        <f t="shared" ref="BP209" si="1236">+BO209+BP208</f>
        <v>72</v>
      </c>
      <c r="BQ209" s="11">
        <f t="shared" ref="BQ209" si="1237">+BP209+BQ208</f>
        <v>80</v>
      </c>
      <c r="BR209" s="11">
        <f t="shared" ref="BR209" si="1238">+BQ209+BR208</f>
        <v>86</v>
      </c>
      <c r="BS209" s="11">
        <f t="shared" ref="BS209" si="1239">+BR209+BS208</f>
        <v>92</v>
      </c>
      <c r="BT209" s="11">
        <f t="shared" ref="BT209" si="1240">+BS209+BT208</f>
        <v>98</v>
      </c>
      <c r="BU209" s="11">
        <f t="shared" ref="BU209" si="1241">+BT209+BU208</f>
        <v>104</v>
      </c>
      <c r="BV209" s="11">
        <f t="shared" ref="BV209" si="1242">+BU209+BV208</f>
        <v>110</v>
      </c>
      <c r="BW209" s="11">
        <f t="shared" ref="BW209" si="1243">+BV209+BW208</f>
        <v>116</v>
      </c>
      <c r="BX209" s="11">
        <f t="shared" ref="BX209" si="1244">+BW209+BX208</f>
        <v>122</v>
      </c>
      <c r="BY209" s="11">
        <f t="shared" ref="BY209" si="1245">+BX209+BY208</f>
        <v>128</v>
      </c>
      <c r="BZ209" s="11">
        <f t="shared" ref="BZ209" si="1246">+BY209+BZ208</f>
        <v>134</v>
      </c>
      <c r="CA209" s="11">
        <f t="shared" ref="CA209:CF209" si="1247">+BZ209+CA208</f>
        <v>140</v>
      </c>
      <c r="CB209" s="11">
        <f t="shared" si="1247"/>
        <v>140</v>
      </c>
      <c r="CC209" s="11">
        <f t="shared" si="1247"/>
        <v>140</v>
      </c>
      <c r="CD209" s="11">
        <f t="shared" si="1247"/>
        <v>140</v>
      </c>
      <c r="CE209" s="11">
        <f t="shared" si="1247"/>
        <v>140</v>
      </c>
      <c r="CF209" s="11">
        <f t="shared" si="1247"/>
        <v>142</v>
      </c>
      <c r="CG209" s="11">
        <f t="shared" ref="CG209" si="1248">+CF209+CG208</f>
        <v>144</v>
      </c>
      <c r="CH209" s="11">
        <f t="shared" ref="CH209" si="1249">+CG209+CH208</f>
        <v>146</v>
      </c>
      <c r="CI209" s="11">
        <f t="shared" ref="CI209" si="1250">+CH209+CI208</f>
        <v>148</v>
      </c>
      <c r="CJ209" s="11">
        <f t="shared" ref="CJ209:CM209" si="1251">+CI209+CJ208</f>
        <v>150</v>
      </c>
      <c r="CK209" s="11">
        <f t="shared" si="1251"/>
        <v>150</v>
      </c>
      <c r="CL209" s="11">
        <f t="shared" si="1251"/>
        <v>150</v>
      </c>
      <c r="CM209" s="11">
        <f t="shared" si="1251"/>
        <v>150</v>
      </c>
      <c r="CN209" s="11">
        <f t="shared" ref="CN209" si="1252">+CM209+CN208</f>
        <v>150</v>
      </c>
      <c r="CO209" s="11">
        <f t="shared" ref="CO209:CU209" si="1253">+CN209+CO208</f>
        <v>150</v>
      </c>
      <c r="CP209" s="11">
        <f t="shared" si="1253"/>
        <v>150</v>
      </c>
      <c r="CQ209" s="11">
        <f t="shared" si="1253"/>
        <v>150</v>
      </c>
      <c r="CR209" s="11">
        <f t="shared" si="1253"/>
        <v>150</v>
      </c>
      <c r="CS209" s="11">
        <f t="shared" si="1253"/>
        <v>150</v>
      </c>
      <c r="CT209" s="11">
        <f t="shared" si="1253"/>
        <v>150</v>
      </c>
      <c r="CU209" s="11">
        <f t="shared" si="1253"/>
        <v>150</v>
      </c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EQ209" s="4"/>
    </row>
    <row r="210" spans="1:147" ht="12" customHeight="1" x14ac:dyDescent="0.2">
      <c r="A210" s="207"/>
      <c r="B210" s="12" t="s">
        <v>4</v>
      </c>
      <c r="C210" s="12"/>
      <c r="D210" s="26"/>
      <c r="E210" s="26"/>
      <c r="F210" s="27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57"/>
      <c r="BG210" s="57"/>
      <c r="BH210" s="57">
        <v>0</v>
      </c>
      <c r="BI210" s="57">
        <v>0</v>
      </c>
      <c r="BJ210" s="57">
        <v>0</v>
      </c>
      <c r="BK210" s="57">
        <v>0</v>
      </c>
      <c r="BL210" s="57">
        <v>0</v>
      </c>
      <c r="BM210" s="57">
        <v>0</v>
      </c>
      <c r="BN210" s="57">
        <v>0</v>
      </c>
      <c r="BO210" s="57">
        <v>0</v>
      </c>
      <c r="BP210" s="57">
        <v>0</v>
      </c>
      <c r="BQ210" s="57">
        <v>0</v>
      </c>
      <c r="BR210" s="57">
        <v>0</v>
      </c>
      <c r="BS210" s="57">
        <v>0</v>
      </c>
      <c r="BT210" s="57">
        <v>0</v>
      </c>
      <c r="BU210" s="57">
        <v>0</v>
      </c>
      <c r="BV210" s="57">
        <v>0</v>
      </c>
      <c r="BW210" s="57">
        <v>0</v>
      </c>
      <c r="BX210" s="57">
        <v>4</v>
      </c>
      <c r="BY210" s="57">
        <v>0</v>
      </c>
      <c r="BZ210" s="57">
        <v>1</v>
      </c>
      <c r="CA210" s="57">
        <v>0</v>
      </c>
      <c r="CB210" s="57">
        <v>1</v>
      </c>
      <c r="CC210" s="57">
        <v>1</v>
      </c>
      <c r="CD210" s="57">
        <v>3</v>
      </c>
      <c r="CE210" s="57">
        <v>1</v>
      </c>
      <c r="CF210" s="57">
        <v>2</v>
      </c>
      <c r="CG210" s="57">
        <v>0</v>
      </c>
      <c r="CH210" s="57">
        <v>0</v>
      </c>
      <c r="CI210" s="57">
        <v>1</v>
      </c>
      <c r="CJ210" s="57">
        <v>2</v>
      </c>
      <c r="CK210" s="57">
        <v>5</v>
      </c>
      <c r="CL210" s="57">
        <v>1</v>
      </c>
      <c r="CM210" s="57">
        <v>5</v>
      </c>
      <c r="CN210" s="57">
        <v>0</v>
      </c>
      <c r="CO210" s="57">
        <v>1</v>
      </c>
      <c r="CP210" s="57">
        <v>2</v>
      </c>
      <c r="CQ210" s="57">
        <v>1</v>
      </c>
      <c r="CR210" s="57">
        <v>0</v>
      </c>
      <c r="CS210" s="57">
        <v>0</v>
      </c>
      <c r="CT210" s="57">
        <v>0</v>
      </c>
      <c r="CU210" s="57">
        <v>1</v>
      </c>
      <c r="CV210" s="57"/>
      <c r="CW210" s="57"/>
      <c r="CX210" s="57"/>
      <c r="CY210" s="57"/>
      <c r="CZ210" s="57"/>
      <c r="DA210" s="57"/>
      <c r="DB210" s="57"/>
      <c r="DC210" s="57"/>
      <c r="DD210" s="57"/>
      <c r="DE210" s="57"/>
      <c r="DF210" s="57"/>
      <c r="DG210" s="57"/>
      <c r="DH210" s="57"/>
      <c r="DI210" s="57"/>
      <c r="DJ210" s="57"/>
      <c r="DK210" s="57"/>
      <c r="DL210" s="57"/>
      <c r="DM210" s="57"/>
      <c r="DN210" s="57">
        <f>SUM(J210:DM210)</f>
        <v>32</v>
      </c>
      <c r="DO210" s="35"/>
      <c r="EQ210" s="4"/>
    </row>
    <row r="211" spans="1:147" ht="12" customHeight="1" thickBot="1" x14ac:dyDescent="0.25">
      <c r="A211" s="208"/>
      <c r="B211" s="23" t="s">
        <v>8</v>
      </c>
      <c r="C211" s="23"/>
      <c r="D211" s="28"/>
      <c r="E211" s="28"/>
      <c r="F211" s="29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>
        <f t="shared" ref="BH211" si="1254">+BG211+BH210</f>
        <v>0</v>
      </c>
      <c r="BI211" s="24">
        <f t="shared" ref="BI211" si="1255">+BH211+BI210</f>
        <v>0</v>
      </c>
      <c r="BJ211" s="24">
        <f t="shared" ref="BJ211" si="1256">+BI211+BJ210</f>
        <v>0</v>
      </c>
      <c r="BK211" s="24">
        <f t="shared" ref="BK211" si="1257">+BJ211+BK210</f>
        <v>0</v>
      </c>
      <c r="BL211" s="24">
        <f t="shared" ref="BL211" si="1258">+BK211+BL210</f>
        <v>0</v>
      </c>
      <c r="BM211" s="24">
        <f t="shared" ref="BM211" si="1259">+BL211+BM210</f>
        <v>0</v>
      </c>
      <c r="BN211" s="24">
        <f t="shared" ref="BN211" si="1260">+BM211+BN210</f>
        <v>0</v>
      </c>
      <c r="BO211" s="24">
        <f t="shared" ref="BO211" si="1261">+BN211+BO210</f>
        <v>0</v>
      </c>
      <c r="BP211" s="24">
        <f t="shared" ref="BP211" si="1262">+BO211+BP210</f>
        <v>0</v>
      </c>
      <c r="BQ211" s="24">
        <f t="shared" ref="BQ211" si="1263">+BP211+BQ210</f>
        <v>0</v>
      </c>
      <c r="BR211" s="24">
        <f t="shared" ref="BR211" si="1264">+BQ211+BR210</f>
        <v>0</v>
      </c>
      <c r="BS211" s="24">
        <f t="shared" ref="BS211" si="1265">+BR211+BS210</f>
        <v>0</v>
      </c>
      <c r="BT211" s="24">
        <f t="shared" ref="BT211" si="1266">+BS211+BT210</f>
        <v>0</v>
      </c>
      <c r="BU211" s="24">
        <f t="shared" ref="BU211" si="1267">+BT211+BU210</f>
        <v>0</v>
      </c>
      <c r="BV211" s="24">
        <f t="shared" ref="BV211:BY211" si="1268">+BU211+BV210</f>
        <v>0</v>
      </c>
      <c r="BW211" s="24">
        <f t="shared" si="1268"/>
        <v>0</v>
      </c>
      <c r="BX211" s="24">
        <f t="shared" si="1268"/>
        <v>4</v>
      </c>
      <c r="BY211" s="24">
        <f t="shared" si="1268"/>
        <v>4</v>
      </c>
      <c r="BZ211" s="24">
        <f t="shared" ref="BZ211" si="1269">+BY211+BZ210</f>
        <v>5</v>
      </c>
      <c r="CA211" s="24">
        <f t="shared" ref="CA211:CF211" si="1270">+BZ211+CA210</f>
        <v>5</v>
      </c>
      <c r="CB211" s="24">
        <f t="shared" si="1270"/>
        <v>6</v>
      </c>
      <c r="CC211" s="24">
        <f t="shared" si="1270"/>
        <v>7</v>
      </c>
      <c r="CD211" s="24">
        <f t="shared" si="1270"/>
        <v>10</v>
      </c>
      <c r="CE211" s="24">
        <f t="shared" si="1270"/>
        <v>11</v>
      </c>
      <c r="CF211" s="24">
        <f t="shared" si="1270"/>
        <v>13</v>
      </c>
      <c r="CG211" s="24">
        <f t="shared" ref="CG211" si="1271">+CF211+CG210</f>
        <v>13</v>
      </c>
      <c r="CH211" s="24">
        <f t="shared" ref="CH211" si="1272">+CG211+CH210</f>
        <v>13</v>
      </c>
      <c r="CI211" s="24">
        <f t="shared" ref="CI211" si="1273">+CH211+CI210</f>
        <v>14</v>
      </c>
      <c r="CJ211" s="24">
        <f t="shared" ref="CJ211:CM211" si="1274">+CI211+CJ210</f>
        <v>16</v>
      </c>
      <c r="CK211" s="24">
        <f t="shared" si="1274"/>
        <v>21</v>
      </c>
      <c r="CL211" s="24">
        <f t="shared" si="1274"/>
        <v>22</v>
      </c>
      <c r="CM211" s="24">
        <f t="shared" si="1274"/>
        <v>27</v>
      </c>
      <c r="CN211" s="24">
        <f t="shared" ref="CN211" si="1275">+CM211+CN210</f>
        <v>27</v>
      </c>
      <c r="CO211" s="24">
        <f t="shared" ref="CO211:CU211" si="1276">+CN211+CO210</f>
        <v>28</v>
      </c>
      <c r="CP211" s="24">
        <f t="shared" si="1276"/>
        <v>30</v>
      </c>
      <c r="CQ211" s="24">
        <f t="shared" si="1276"/>
        <v>31</v>
      </c>
      <c r="CR211" s="24">
        <f t="shared" si="1276"/>
        <v>31</v>
      </c>
      <c r="CS211" s="24">
        <f t="shared" si="1276"/>
        <v>31</v>
      </c>
      <c r="CT211" s="24">
        <f t="shared" si="1276"/>
        <v>31</v>
      </c>
      <c r="CU211" s="24">
        <f t="shared" si="1276"/>
        <v>32</v>
      </c>
      <c r="CV211" s="24"/>
      <c r="CW211" s="24"/>
      <c r="CX211" s="24"/>
      <c r="CY211" s="24"/>
      <c r="CZ211" s="24"/>
      <c r="DA211" s="24"/>
      <c r="DB211" s="24"/>
      <c r="DC211" s="24"/>
      <c r="DD211" s="24"/>
      <c r="DE211" s="24"/>
      <c r="DF211" s="24"/>
      <c r="DG211" s="24"/>
      <c r="DH211" s="24"/>
      <c r="DI211" s="24"/>
      <c r="DJ211" s="24"/>
      <c r="DK211" s="24"/>
      <c r="DL211" s="24"/>
      <c r="DM211" s="24"/>
      <c r="DN211" s="24"/>
      <c r="DO211" s="38"/>
      <c r="EQ211" s="4"/>
    </row>
    <row r="212" spans="1:147" ht="12" customHeight="1" thickTop="1" x14ac:dyDescent="0.2">
      <c r="A212" s="207"/>
      <c r="B212" s="34" t="s">
        <v>39</v>
      </c>
      <c r="C212" s="12" t="s">
        <v>119</v>
      </c>
      <c r="D212" s="209" t="s">
        <v>78</v>
      </c>
      <c r="E212" s="209">
        <v>186</v>
      </c>
      <c r="F212" s="210">
        <v>42705</v>
      </c>
      <c r="G212" s="11">
        <v>240</v>
      </c>
      <c r="H212" s="11">
        <v>240</v>
      </c>
      <c r="I212" s="11">
        <f>+DN213</f>
        <v>115</v>
      </c>
      <c r="J212" s="11">
        <v>-5</v>
      </c>
      <c r="K212" s="11">
        <v>5</v>
      </c>
      <c r="L212" s="11">
        <v>9</v>
      </c>
      <c r="M212" s="11">
        <v>4</v>
      </c>
      <c r="N212" s="11">
        <v>5</v>
      </c>
      <c r="O212" s="11">
        <v>2</v>
      </c>
      <c r="P212" s="11">
        <v>5</v>
      </c>
      <c r="Q212" s="11">
        <v>2</v>
      </c>
      <c r="R212" s="11">
        <v>6</v>
      </c>
      <c r="S212" s="11">
        <v>9</v>
      </c>
      <c r="T212" s="11">
        <v>6</v>
      </c>
      <c r="U212" s="11">
        <v>1</v>
      </c>
      <c r="V212" s="11">
        <v>2</v>
      </c>
      <c r="W212" s="11">
        <v>3</v>
      </c>
      <c r="X212" s="11">
        <v>7</v>
      </c>
      <c r="Y212" s="11">
        <v>5</v>
      </c>
      <c r="Z212" s="11">
        <v>5</v>
      </c>
      <c r="AA212" s="11">
        <v>3</v>
      </c>
      <c r="AB212" s="11">
        <v>2</v>
      </c>
      <c r="AC212" s="11">
        <v>3</v>
      </c>
      <c r="AD212" s="11">
        <f>5-1</f>
        <v>4</v>
      </c>
      <c r="AE212" s="11">
        <v>4</v>
      </c>
      <c r="AF212" s="11">
        <v>6</v>
      </c>
      <c r="AG212" s="11">
        <v>0</v>
      </c>
      <c r="AH212" s="11">
        <f>2-1</f>
        <v>1</v>
      </c>
      <c r="AI212" s="11">
        <v>1</v>
      </c>
      <c r="AJ212" s="11">
        <v>0</v>
      </c>
      <c r="AK212" s="11">
        <v>1</v>
      </c>
      <c r="AL212" s="11">
        <v>-3</v>
      </c>
      <c r="AM212" s="11">
        <v>5</v>
      </c>
      <c r="AN212" s="11">
        <v>6</v>
      </c>
      <c r="AO212" s="11">
        <v>1</v>
      </c>
      <c r="AP212" s="11">
        <v>4</v>
      </c>
      <c r="AQ212" s="11">
        <v>5</v>
      </c>
      <c r="AR212" s="11">
        <v>2</v>
      </c>
      <c r="AS212" s="11">
        <v>6</v>
      </c>
      <c r="AT212" s="11">
        <v>0</v>
      </c>
      <c r="AU212" s="11">
        <v>1</v>
      </c>
      <c r="AV212" s="11">
        <v>1</v>
      </c>
      <c r="AW212" s="11">
        <v>0</v>
      </c>
      <c r="AX212" s="11">
        <v>2</v>
      </c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57">
        <f>SUM(J212:DM212)</f>
        <v>126</v>
      </c>
      <c r="DO212" s="11">
        <f>H212-I212</f>
        <v>125</v>
      </c>
    </row>
    <row r="213" spans="1:147" ht="12" customHeight="1" x14ac:dyDescent="0.2">
      <c r="A213" s="207"/>
      <c r="B213" s="12" t="s">
        <v>6</v>
      </c>
      <c r="C213" s="12"/>
      <c r="D213" s="209"/>
      <c r="E213" s="209"/>
      <c r="F213" s="210"/>
      <c r="G213" s="11"/>
      <c r="H213" s="11"/>
      <c r="I213" s="11"/>
      <c r="J213" s="11">
        <f>+J212+(207-90)</f>
        <v>112</v>
      </c>
      <c r="K213" s="11">
        <f>+J213+K212</f>
        <v>117</v>
      </c>
      <c r="L213" s="11">
        <f t="shared" ref="L213:AD213" si="1277">+K213+L212</f>
        <v>126</v>
      </c>
      <c r="M213" s="11">
        <f t="shared" si="1277"/>
        <v>130</v>
      </c>
      <c r="N213" s="11">
        <f t="shared" si="1277"/>
        <v>135</v>
      </c>
      <c r="O213" s="11">
        <f t="shared" si="1277"/>
        <v>137</v>
      </c>
      <c r="P213" s="11">
        <f t="shared" si="1277"/>
        <v>142</v>
      </c>
      <c r="Q213" s="11">
        <f t="shared" si="1277"/>
        <v>144</v>
      </c>
      <c r="R213" s="11">
        <f t="shared" si="1277"/>
        <v>150</v>
      </c>
      <c r="S213" s="11">
        <f t="shared" si="1277"/>
        <v>159</v>
      </c>
      <c r="T213" s="11">
        <f t="shared" si="1277"/>
        <v>165</v>
      </c>
      <c r="U213" s="11">
        <f t="shared" si="1277"/>
        <v>166</v>
      </c>
      <c r="V213" s="11">
        <f t="shared" si="1277"/>
        <v>168</v>
      </c>
      <c r="W213" s="11">
        <f t="shared" si="1277"/>
        <v>171</v>
      </c>
      <c r="X213" s="11">
        <f t="shared" si="1277"/>
        <v>178</v>
      </c>
      <c r="Y213" s="11">
        <f t="shared" si="1277"/>
        <v>183</v>
      </c>
      <c r="Z213" s="11">
        <f t="shared" si="1277"/>
        <v>188</v>
      </c>
      <c r="AA213" s="11">
        <f t="shared" si="1277"/>
        <v>191</v>
      </c>
      <c r="AB213" s="11">
        <f t="shared" si="1277"/>
        <v>193</v>
      </c>
      <c r="AC213" s="11">
        <f t="shared" si="1277"/>
        <v>196</v>
      </c>
      <c r="AD213" s="11">
        <f t="shared" si="1277"/>
        <v>200</v>
      </c>
      <c r="AE213" s="11">
        <f t="shared" ref="AE213" si="1278">+AD213+AE212</f>
        <v>204</v>
      </c>
      <c r="AF213" s="11">
        <f t="shared" ref="AF213" si="1279">+AE213+AF212</f>
        <v>210</v>
      </c>
      <c r="AG213" s="11">
        <f t="shared" ref="AG213:AH213" si="1280">+AF213+AG212</f>
        <v>210</v>
      </c>
      <c r="AH213" s="11">
        <f t="shared" si="1280"/>
        <v>211</v>
      </c>
      <c r="AI213" s="11">
        <f t="shared" ref="AI213" si="1281">+AH213+AI212</f>
        <v>212</v>
      </c>
      <c r="AJ213" s="11">
        <f t="shared" ref="AJ213" si="1282">+AI213+AJ212</f>
        <v>212</v>
      </c>
      <c r="AK213" s="11">
        <f t="shared" ref="AK213" si="1283">+AJ213+AK212</f>
        <v>213</v>
      </c>
      <c r="AL213" s="11">
        <f t="shared" ref="AL213:AP213" si="1284">+AK213+AL212</f>
        <v>210</v>
      </c>
      <c r="AM213" s="11">
        <f t="shared" si="1284"/>
        <v>215</v>
      </c>
      <c r="AN213" s="11">
        <f t="shared" si="1284"/>
        <v>221</v>
      </c>
      <c r="AO213" s="11">
        <f t="shared" si="1284"/>
        <v>222</v>
      </c>
      <c r="AP213" s="11">
        <f t="shared" si="1284"/>
        <v>226</v>
      </c>
      <c r="AQ213" s="11">
        <f t="shared" ref="AQ213:AT213" si="1285">+AP213+AQ212-AQ216</f>
        <v>230</v>
      </c>
      <c r="AR213" s="11">
        <f t="shared" si="1285"/>
        <v>232</v>
      </c>
      <c r="AS213" s="11">
        <f t="shared" si="1285"/>
        <v>238</v>
      </c>
      <c r="AT213" s="11">
        <f t="shared" si="1285"/>
        <v>238</v>
      </c>
      <c r="AU213" s="11">
        <f>+AT213+AU212-AU216</f>
        <v>239</v>
      </c>
      <c r="AV213" s="11">
        <f>+AU213+AV212-AV216</f>
        <v>239</v>
      </c>
      <c r="AW213" s="11">
        <f>+AV213+AW212-AW216</f>
        <v>239</v>
      </c>
      <c r="AX213" s="11">
        <f>+AW213+AX212-AX216</f>
        <v>240</v>
      </c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52">
        <f>+DN212-DN216</f>
        <v>115</v>
      </c>
      <c r="DO213" s="11"/>
    </row>
    <row r="214" spans="1:147" s="15" customFormat="1" ht="12" customHeight="1" x14ac:dyDescent="0.2">
      <c r="A214" s="207"/>
      <c r="B214" s="13" t="s">
        <v>3</v>
      </c>
      <c r="C214" s="13"/>
      <c r="D214" s="209"/>
      <c r="E214" s="209"/>
      <c r="F214" s="210"/>
      <c r="G214" s="14"/>
      <c r="H214" s="14"/>
      <c r="I214" s="14"/>
      <c r="J214" s="14">
        <v>6</v>
      </c>
      <c r="K214" s="14">
        <v>6</v>
      </c>
      <c r="L214" s="14">
        <v>6</v>
      </c>
      <c r="M214" s="14">
        <v>6</v>
      </c>
      <c r="N214" s="14">
        <v>6</v>
      </c>
      <c r="O214" s="14">
        <v>6</v>
      </c>
      <c r="P214" s="14">
        <v>6</v>
      </c>
      <c r="Q214" s="14">
        <v>6</v>
      </c>
      <c r="R214" s="14">
        <v>6</v>
      </c>
      <c r="S214" s="14">
        <v>6</v>
      </c>
      <c r="T214" s="14">
        <v>6</v>
      </c>
      <c r="U214" s="14">
        <v>6</v>
      </c>
      <c r="V214" s="14">
        <v>6</v>
      </c>
      <c r="W214" s="14">
        <v>6</v>
      </c>
      <c r="X214" s="14">
        <v>6</v>
      </c>
      <c r="Y214" s="14">
        <v>6</v>
      </c>
      <c r="Z214" s="14">
        <v>6</v>
      </c>
      <c r="AA214" s="14">
        <v>6</v>
      </c>
      <c r="AB214" s="14">
        <v>6</v>
      </c>
      <c r="AC214" s="14">
        <v>6</v>
      </c>
      <c r="AD214" s="14">
        <v>6</v>
      </c>
      <c r="AE214" s="14">
        <v>6</v>
      </c>
      <c r="AF214" s="14">
        <v>6</v>
      </c>
      <c r="AG214" s="14">
        <v>6</v>
      </c>
      <c r="AH214" s="14">
        <v>6</v>
      </c>
      <c r="AI214" s="14">
        <v>6</v>
      </c>
      <c r="AJ214" s="14">
        <v>6</v>
      </c>
      <c r="AK214" s="14">
        <v>6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</row>
    <row r="215" spans="1:147" ht="12" customHeight="1" x14ac:dyDescent="0.2">
      <c r="A215" s="207"/>
      <c r="B215" s="12" t="s">
        <v>7</v>
      </c>
      <c r="C215" s="12"/>
      <c r="D215" s="209"/>
      <c r="E215" s="209"/>
      <c r="F215" s="210"/>
      <c r="G215" s="11"/>
      <c r="H215" s="11"/>
      <c r="I215" s="11"/>
      <c r="J215" s="11">
        <f>+J214+(12*6)</f>
        <v>78</v>
      </c>
      <c r="K215" s="11">
        <f t="shared" ref="K215" si="1286">+J215+K214</f>
        <v>84</v>
      </c>
      <c r="L215" s="11">
        <f t="shared" ref="L215" si="1287">+K215+L214</f>
        <v>90</v>
      </c>
      <c r="M215" s="11">
        <f t="shared" ref="M215" si="1288">+L215+M214</f>
        <v>96</v>
      </c>
      <c r="N215" s="11">
        <f t="shared" ref="N215" si="1289">+M215+N214</f>
        <v>102</v>
      </c>
      <c r="O215" s="11">
        <f t="shared" ref="O215" si="1290">+N215+O214</f>
        <v>108</v>
      </c>
      <c r="P215" s="11">
        <f t="shared" ref="P215" si="1291">+O215+P214</f>
        <v>114</v>
      </c>
      <c r="Q215" s="11">
        <f t="shared" ref="Q215" si="1292">+P215+Q214</f>
        <v>120</v>
      </c>
      <c r="R215" s="11">
        <f t="shared" ref="R215" si="1293">+Q215+R214</f>
        <v>126</v>
      </c>
      <c r="S215" s="11">
        <f t="shared" ref="S215" si="1294">+R215+S214</f>
        <v>132</v>
      </c>
      <c r="T215" s="11">
        <f t="shared" ref="T215" si="1295">+S215+T214</f>
        <v>138</v>
      </c>
      <c r="U215" s="11">
        <f t="shared" ref="U215" si="1296">+T215+U214</f>
        <v>144</v>
      </c>
      <c r="V215" s="11">
        <f t="shared" ref="V215" si="1297">+U215+V214</f>
        <v>150</v>
      </c>
      <c r="W215" s="11">
        <f t="shared" ref="W215" si="1298">+V215+W214</f>
        <v>156</v>
      </c>
      <c r="X215" s="11">
        <f t="shared" ref="X215" si="1299">+W215+X214</f>
        <v>162</v>
      </c>
      <c r="Y215" s="11">
        <f t="shared" ref="Y215" si="1300">+X215+Y214</f>
        <v>168</v>
      </c>
      <c r="Z215" s="11">
        <f t="shared" ref="Z215" si="1301">+Y215+Z214</f>
        <v>174</v>
      </c>
      <c r="AA215" s="11">
        <f t="shared" ref="AA215" si="1302">+Z215+AA214</f>
        <v>180</v>
      </c>
      <c r="AB215" s="11">
        <f t="shared" ref="AB215" si="1303">+AA215+AB214</f>
        <v>186</v>
      </c>
      <c r="AC215" s="11">
        <f t="shared" ref="AC215:AE215" si="1304">+AB215+AC214</f>
        <v>192</v>
      </c>
      <c r="AD215" s="11">
        <f t="shared" si="1304"/>
        <v>198</v>
      </c>
      <c r="AE215" s="11">
        <f t="shared" si="1304"/>
        <v>204</v>
      </c>
      <c r="AF215" s="11">
        <f t="shared" ref="AF215" si="1305">+AE215+AF214</f>
        <v>210</v>
      </c>
      <c r="AG215" s="11">
        <f t="shared" ref="AG215:AH215" si="1306">+AF215+AG214</f>
        <v>216</v>
      </c>
      <c r="AH215" s="11">
        <f t="shared" si="1306"/>
        <v>222</v>
      </c>
      <c r="AI215" s="11">
        <f t="shared" ref="AI215" si="1307">+AH215+AI214</f>
        <v>228</v>
      </c>
      <c r="AJ215" s="11">
        <f t="shared" ref="AJ215" si="1308">+AI215+AJ214</f>
        <v>234</v>
      </c>
      <c r="AK215" s="11">
        <f t="shared" ref="AK215" si="1309">+AJ215+AK214</f>
        <v>240</v>
      </c>
      <c r="AL215" s="11">
        <f t="shared" ref="AL215:AX215" si="1310">+AK215+AL214</f>
        <v>240</v>
      </c>
      <c r="AM215" s="11">
        <f t="shared" si="1310"/>
        <v>240</v>
      </c>
      <c r="AN215" s="11">
        <f t="shared" si="1310"/>
        <v>240</v>
      </c>
      <c r="AO215" s="11">
        <f t="shared" si="1310"/>
        <v>240</v>
      </c>
      <c r="AP215" s="11">
        <f t="shared" si="1310"/>
        <v>240</v>
      </c>
      <c r="AQ215" s="11">
        <f t="shared" si="1310"/>
        <v>240</v>
      </c>
      <c r="AR215" s="11">
        <f t="shared" si="1310"/>
        <v>240</v>
      </c>
      <c r="AS215" s="11">
        <f t="shared" si="1310"/>
        <v>240</v>
      </c>
      <c r="AT215" s="11">
        <f t="shared" si="1310"/>
        <v>240</v>
      </c>
      <c r="AU215" s="11">
        <f t="shared" si="1310"/>
        <v>240</v>
      </c>
      <c r="AV215" s="11">
        <f t="shared" si="1310"/>
        <v>240</v>
      </c>
      <c r="AW215" s="11">
        <f t="shared" si="1310"/>
        <v>240</v>
      </c>
      <c r="AX215" s="11">
        <f t="shared" si="1310"/>
        <v>240</v>
      </c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</row>
    <row r="216" spans="1:147" ht="12" customHeight="1" x14ac:dyDescent="0.2">
      <c r="A216" s="207"/>
      <c r="B216" s="12" t="s">
        <v>4</v>
      </c>
      <c r="C216" s="12"/>
      <c r="D216" s="26"/>
      <c r="E216" s="26"/>
      <c r="F216" s="27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>
        <v>1</v>
      </c>
      <c r="AI216" s="11"/>
      <c r="AJ216" s="11"/>
      <c r="AK216" s="11"/>
      <c r="AL216" s="11">
        <v>4</v>
      </c>
      <c r="AM216" s="11">
        <v>1</v>
      </c>
      <c r="AN216" s="11">
        <v>0</v>
      </c>
      <c r="AO216" s="11">
        <v>0</v>
      </c>
      <c r="AP216" s="11">
        <v>2</v>
      </c>
      <c r="AQ216" s="11">
        <v>1</v>
      </c>
      <c r="AR216" s="11">
        <v>0</v>
      </c>
      <c r="AS216" s="11">
        <v>0</v>
      </c>
      <c r="AT216" s="11">
        <v>0</v>
      </c>
      <c r="AU216" s="11">
        <v>0</v>
      </c>
      <c r="AV216" s="11">
        <v>1</v>
      </c>
      <c r="AW216" s="11">
        <v>0</v>
      </c>
      <c r="AX216" s="11">
        <v>1</v>
      </c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57">
        <f>SUM(J216:DM216)</f>
        <v>11</v>
      </c>
      <c r="DO216" s="35"/>
      <c r="EQ216" s="4"/>
    </row>
    <row r="217" spans="1:147" ht="12" customHeight="1" thickBot="1" x14ac:dyDescent="0.25">
      <c r="A217" s="208"/>
      <c r="B217" s="23" t="s">
        <v>8</v>
      </c>
      <c r="C217" s="23"/>
      <c r="D217" s="28"/>
      <c r="E217" s="28"/>
      <c r="F217" s="29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5">
        <f>+AH216</f>
        <v>1</v>
      </c>
      <c r="AI217" s="24">
        <f>+AH217+AI216</f>
        <v>1</v>
      </c>
      <c r="AJ217" s="24">
        <f t="shared" ref="AJ217:AP217" si="1311">+AI217+AJ216</f>
        <v>1</v>
      </c>
      <c r="AK217" s="24">
        <f t="shared" si="1311"/>
        <v>1</v>
      </c>
      <c r="AL217" s="24">
        <f t="shared" si="1311"/>
        <v>5</v>
      </c>
      <c r="AM217" s="24">
        <f t="shared" si="1311"/>
        <v>6</v>
      </c>
      <c r="AN217" s="24">
        <f t="shared" si="1311"/>
        <v>6</v>
      </c>
      <c r="AO217" s="24">
        <f t="shared" si="1311"/>
        <v>6</v>
      </c>
      <c r="AP217" s="24">
        <f t="shared" si="1311"/>
        <v>8</v>
      </c>
      <c r="AQ217" s="24">
        <f>+AP217+AQ216</f>
        <v>9</v>
      </c>
      <c r="AR217" s="24">
        <f t="shared" ref="AR217:AX217" si="1312">+AQ217+AR216</f>
        <v>9</v>
      </c>
      <c r="AS217" s="24">
        <f t="shared" si="1312"/>
        <v>9</v>
      </c>
      <c r="AT217" s="24">
        <f t="shared" si="1312"/>
        <v>9</v>
      </c>
      <c r="AU217" s="24">
        <f t="shared" si="1312"/>
        <v>9</v>
      </c>
      <c r="AV217" s="24">
        <f t="shared" si="1312"/>
        <v>10</v>
      </c>
      <c r="AW217" s="24">
        <f t="shared" si="1312"/>
        <v>10</v>
      </c>
      <c r="AX217" s="24">
        <f t="shared" si="1312"/>
        <v>11</v>
      </c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24"/>
      <c r="DC217" s="24"/>
      <c r="DD217" s="24"/>
      <c r="DE217" s="24"/>
      <c r="DF217" s="24"/>
      <c r="DG217" s="24"/>
      <c r="DH217" s="24"/>
      <c r="DI217" s="24"/>
      <c r="DJ217" s="24"/>
      <c r="DK217" s="24"/>
      <c r="DL217" s="24"/>
      <c r="DM217" s="24"/>
      <c r="DN217" s="24"/>
      <c r="DO217" s="38"/>
      <c r="EQ217" s="4"/>
    </row>
    <row r="218" spans="1:147" ht="12" customHeight="1" thickTop="1" x14ac:dyDescent="0.2">
      <c r="A218" s="207"/>
      <c r="B218" s="34" t="s">
        <v>40</v>
      </c>
      <c r="C218" s="12" t="s">
        <v>79</v>
      </c>
      <c r="D218" s="209" t="s">
        <v>78</v>
      </c>
      <c r="E218" s="209">
        <v>199</v>
      </c>
      <c r="F218" s="210">
        <v>42353</v>
      </c>
      <c r="G218" s="11">
        <v>196</v>
      </c>
      <c r="H218" s="11">
        <v>196</v>
      </c>
      <c r="I218" s="11">
        <f>+DN219</f>
        <v>76</v>
      </c>
      <c r="J218" s="11">
        <f>5-1</f>
        <v>4</v>
      </c>
      <c r="K218" s="11">
        <v>1</v>
      </c>
      <c r="L218" s="11">
        <v>4</v>
      </c>
      <c r="M218" s="11">
        <v>3</v>
      </c>
      <c r="N218" s="11">
        <v>3</v>
      </c>
      <c r="O218" s="11">
        <v>3</v>
      </c>
      <c r="P218" s="11">
        <v>3</v>
      </c>
      <c r="Q218" s="11">
        <v>9</v>
      </c>
      <c r="R218" s="11">
        <v>9</v>
      </c>
      <c r="S218" s="11">
        <v>1</v>
      </c>
      <c r="T218" s="11">
        <v>1</v>
      </c>
      <c r="U218" s="11">
        <v>4</v>
      </c>
      <c r="V218" s="11">
        <v>5</v>
      </c>
      <c r="W218" s="11">
        <v>4</v>
      </c>
      <c r="X218" s="11">
        <v>5</v>
      </c>
      <c r="Y218" s="11">
        <v>2</v>
      </c>
      <c r="Z218" s="11">
        <v>1</v>
      </c>
      <c r="AA218" s="11">
        <v>2</v>
      </c>
      <c r="AB218" s="11">
        <v>2</v>
      </c>
      <c r="AC218" s="11">
        <v>2</v>
      </c>
      <c r="AD218" s="11">
        <v>1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1</v>
      </c>
      <c r="AK218" s="11">
        <v>0</v>
      </c>
      <c r="AL218" s="11">
        <v>0</v>
      </c>
      <c r="AM218" s="11">
        <v>0</v>
      </c>
      <c r="AN218" s="11">
        <v>0</v>
      </c>
      <c r="AO218" s="11">
        <v>2</v>
      </c>
      <c r="AP218" s="11">
        <v>0</v>
      </c>
      <c r="AQ218" s="11">
        <v>0</v>
      </c>
      <c r="AR218" s="11">
        <v>2</v>
      </c>
      <c r="AS218" s="11">
        <v>1</v>
      </c>
      <c r="AT218" s="11">
        <v>0</v>
      </c>
      <c r="AU218" s="11">
        <v>0</v>
      </c>
      <c r="AV218" s="11">
        <v>1</v>
      </c>
      <c r="AW218" s="11">
        <v>1</v>
      </c>
      <c r="AX218" s="11">
        <v>0</v>
      </c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57">
        <f>SUM(J218:DM218)</f>
        <v>77</v>
      </c>
      <c r="DO218" s="11">
        <f>H218-I218</f>
        <v>120</v>
      </c>
    </row>
    <row r="219" spans="1:147" ht="12" customHeight="1" x14ac:dyDescent="0.2">
      <c r="A219" s="207"/>
      <c r="B219" s="12" t="s">
        <v>6</v>
      </c>
      <c r="C219" s="12"/>
      <c r="D219" s="209"/>
      <c r="E219" s="209"/>
      <c r="F219" s="210"/>
      <c r="G219" s="11"/>
      <c r="H219" s="11"/>
      <c r="I219" s="11"/>
      <c r="J219" s="11">
        <f>+J218+118</f>
        <v>122</v>
      </c>
      <c r="K219" s="11">
        <f>+J219+K218</f>
        <v>123</v>
      </c>
      <c r="L219" s="11">
        <f t="shared" ref="L219:AE219" si="1313">+K219+L218</f>
        <v>127</v>
      </c>
      <c r="M219" s="11">
        <f t="shared" si="1313"/>
        <v>130</v>
      </c>
      <c r="N219" s="11">
        <f t="shared" si="1313"/>
        <v>133</v>
      </c>
      <c r="O219" s="11">
        <f t="shared" si="1313"/>
        <v>136</v>
      </c>
      <c r="P219" s="11">
        <f t="shared" si="1313"/>
        <v>139</v>
      </c>
      <c r="Q219" s="11">
        <f t="shared" si="1313"/>
        <v>148</v>
      </c>
      <c r="R219" s="11">
        <f t="shared" si="1313"/>
        <v>157</v>
      </c>
      <c r="S219" s="11">
        <f t="shared" si="1313"/>
        <v>158</v>
      </c>
      <c r="T219" s="11">
        <f t="shared" si="1313"/>
        <v>159</v>
      </c>
      <c r="U219" s="11">
        <f t="shared" si="1313"/>
        <v>163</v>
      </c>
      <c r="V219" s="11">
        <f t="shared" si="1313"/>
        <v>168</v>
      </c>
      <c r="W219" s="11">
        <f t="shared" si="1313"/>
        <v>172</v>
      </c>
      <c r="X219" s="11">
        <f t="shared" si="1313"/>
        <v>177</v>
      </c>
      <c r="Y219" s="11">
        <f t="shared" si="1313"/>
        <v>179</v>
      </c>
      <c r="Z219" s="11">
        <f t="shared" si="1313"/>
        <v>180</v>
      </c>
      <c r="AA219" s="11">
        <f t="shared" si="1313"/>
        <v>182</v>
      </c>
      <c r="AB219" s="11">
        <f t="shared" si="1313"/>
        <v>184</v>
      </c>
      <c r="AC219" s="11">
        <f t="shared" si="1313"/>
        <v>186</v>
      </c>
      <c r="AD219" s="11">
        <f t="shared" si="1313"/>
        <v>187</v>
      </c>
      <c r="AE219" s="11">
        <f t="shared" si="1313"/>
        <v>187</v>
      </c>
      <c r="AF219" s="11">
        <f t="shared" ref="AF219" si="1314">+AE219+AF218</f>
        <v>187</v>
      </c>
      <c r="AG219" s="11">
        <f t="shared" ref="AG219:AH219" si="1315">+AF219+AG218</f>
        <v>187</v>
      </c>
      <c r="AH219" s="11">
        <f t="shared" si="1315"/>
        <v>187</v>
      </c>
      <c r="AI219" s="11">
        <f t="shared" ref="AI219" si="1316">+AH219+AI218</f>
        <v>187</v>
      </c>
      <c r="AJ219" s="11">
        <f t="shared" ref="AJ219" si="1317">+AI219+AJ218</f>
        <v>188</v>
      </c>
      <c r="AK219" s="11">
        <f t="shared" ref="AK219" si="1318">+AJ219+AK218</f>
        <v>188</v>
      </c>
      <c r="AL219" s="11">
        <f t="shared" ref="AL219:AX219" si="1319">+AK219+AL218</f>
        <v>188</v>
      </c>
      <c r="AM219" s="11">
        <f t="shared" si="1319"/>
        <v>188</v>
      </c>
      <c r="AN219" s="11">
        <f t="shared" si="1319"/>
        <v>188</v>
      </c>
      <c r="AO219" s="11">
        <f t="shared" si="1319"/>
        <v>190</v>
      </c>
      <c r="AP219" s="11">
        <f t="shared" si="1319"/>
        <v>190</v>
      </c>
      <c r="AQ219" s="11">
        <f t="shared" si="1319"/>
        <v>190</v>
      </c>
      <c r="AR219" s="11">
        <f t="shared" si="1319"/>
        <v>192</v>
      </c>
      <c r="AS219" s="11">
        <f t="shared" si="1319"/>
        <v>193</v>
      </c>
      <c r="AT219" s="11">
        <f t="shared" si="1319"/>
        <v>193</v>
      </c>
      <c r="AU219" s="11">
        <f t="shared" si="1319"/>
        <v>193</v>
      </c>
      <c r="AV219" s="11">
        <f t="shared" si="1319"/>
        <v>194</v>
      </c>
      <c r="AW219" s="11">
        <f t="shared" si="1319"/>
        <v>195</v>
      </c>
      <c r="AX219" s="11">
        <f t="shared" si="1319"/>
        <v>195</v>
      </c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52">
        <f>+DN218-DN222</f>
        <v>76</v>
      </c>
      <c r="DO219" s="11"/>
    </row>
    <row r="220" spans="1:147" s="15" customFormat="1" ht="12" customHeight="1" x14ac:dyDescent="0.2">
      <c r="A220" s="207"/>
      <c r="B220" s="13" t="s">
        <v>3</v>
      </c>
      <c r="C220" s="13"/>
      <c r="D220" s="209"/>
      <c r="E220" s="209"/>
      <c r="F220" s="210"/>
      <c r="G220" s="14"/>
      <c r="H220" s="14"/>
      <c r="I220" s="14"/>
      <c r="J220" s="14">
        <v>3</v>
      </c>
      <c r="K220" s="14">
        <v>3</v>
      </c>
      <c r="L220" s="14">
        <v>3</v>
      </c>
      <c r="M220" s="14">
        <v>3</v>
      </c>
      <c r="N220" s="14">
        <v>3</v>
      </c>
      <c r="O220" s="14">
        <v>3</v>
      </c>
      <c r="P220" s="14">
        <v>3</v>
      </c>
      <c r="Q220" s="14">
        <v>3</v>
      </c>
      <c r="R220" s="14">
        <v>3</v>
      </c>
      <c r="S220" s="14">
        <v>3</v>
      </c>
      <c r="T220" s="14">
        <v>3</v>
      </c>
      <c r="U220" s="14">
        <v>3</v>
      </c>
      <c r="V220" s="14">
        <v>3</v>
      </c>
      <c r="W220" s="14">
        <v>3</v>
      </c>
      <c r="X220" s="14">
        <v>3</v>
      </c>
      <c r="Y220" s="14">
        <v>3</v>
      </c>
      <c r="Z220" s="14">
        <v>3</v>
      </c>
      <c r="AA220" s="14">
        <v>3</v>
      </c>
      <c r="AB220" s="14">
        <v>3</v>
      </c>
      <c r="AC220" s="14">
        <v>3</v>
      </c>
      <c r="AD220" s="14">
        <v>3</v>
      </c>
      <c r="AE220" s="14">
        <v>3</v>
      </c>
      <c r="AF220" s="14">
        <v>3</v>
      </c>
      <c r="AG220" s="14">
        <v>3</v>
      </c>
      <c r="AH220" s="14">
        <v>3</v>
      </c>
      <c r="AI220" s="14">
        <v>3</v>
      </c>
      <c r="AJ220" s="14">
        <v>3</v>
      </c>
      <c r="AK220" s="14">
        <v>3</v>
      </c>
      <c r="AL220" s="14">
        <v>3</v>
      </c>
      <c r="AM220" s="14">
        <v>3</v>
      </c>
      <c r="AN220" s="14">
        <v>3</v>
      </c>
      <c r="AO220" s="14">
        <v>3</v>
      </c>
      <c r="AP220" s="14">
        <v>3</v>
      </c>
      <c r="AQ220" s="14">
        <v>1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</row>
    <row r="221" spans="1:147" ht="12" customHeight="1" x14ac:dyDescent="0.2">
      <c r="A221" s="207"/>
      <c r="B221" s="12" t="s">
        <v>7</v>
      </c>
      <c r="C221" s="12"/>
      <c r="D221" s="209"/>
      <c r="E221" s="209"/>
      <c r="F221" s="210"/>
      <c r="G221" s="11"/>
      <c r="H221" s="11"/>
      <c r="I221" s="11"/>
      <c r="J221" s="11">
        <f>+(24*4)+3</f>
        <v>99</v>
      </c>
      <c r="K221" s="11">
        <f t="shared" ref="K221:AX221" si="1320">+J221+K220</f>
        <v>102</v>
      </c>
      <c r="L221" s="11">
        <f t="shared" si="1320"/>
        <v>105</v>
      </c>
      <c r="M221" s="11">
        <f t="shared" si="1320"/>
        <v>108</v>
      </c>
      <c r="N221" s="11">
        <f t="shared" si="1320"/>
        <v>111</v>
      </c>
      <c r="O221" s="11">
        <f t="shared" si="1320"/>
        <v>114</v>
      </c>
      <c r="P221" s="11">
        <f t="shared" si="1320"/>
        <v>117</v>
      </c>
      <c r="Q221" s="11">
        <f t="shared" si="1320"/>
        <v>120</v>
      </c>
      <c r="R221" s="11">
        <f t="shared" si="1320"/>
        <v>123</v>
      </c>
      <c r="S221" s="11">
        <f t="shared" si="1320"/>
        <v>126</v>
      </c>
      <c r="T221" s="11">
        <f t="shared" si="1320"/>
        <v>129</v>
      </c>
      <c r="U221" s="11">
        <f t="shared" si="1320"/>
        <v>132</v>
      </c>
      <c r="V221" s="11">
        <f t="shared" si="1320"/>
        <v>135</v>
      </c>
      <c r="W221" s="11">
        <f t="shared" si="1320"/>
        <v>138</v>
      </c>
      <c r="X221" s="11">
        <f t="shared" si="1320"/>
        <v>141</v>
      </c>
      <c r="Y221" s="11">
        <f t="shared" si="1320"/>
        <v>144</v>
      </c>
      <c r="Z221" s="11">
        <f t="shared" si="1320"/>
        <v>147</v>
      </c>
      <c r="AA221" s="11">
        <f t="shared" si="1320"/>
        <v>150</v>
      </c>
      <c r="AB221" s="11">
        <f t="shared" si="1320"/>
        <v>153</v>
      </c>
      <c r="AC221" s="11">
        <f t="shared" si="1320"/>
        <v>156</v>
      </c>
      <c r="AD221" s="11">
        <f t="shared" si="1320"/>
        <v>159</v>
      </c>
      <c r="AE221" s="11">
        <f t="shared" si="1320"/>
        <v>162</v>
      </c>
      <c r="AF221" s="11">
        <f t="shared" si="1320"/>
        <v>165</v>
      </c>
      <c r="AG221" s="11">
        <f t="shared" si="1320"/>
        <v>168</v>
      </c>
      <c r="AH221" s="11">
        <f t="shared" si="1320"/>
        <v>171</v>
      </c>
      <c r="AI221" s="11">
        <f t="shared" si="1320"/>
        <v>174</v>
      </c>
      <c r="AJ221" s="11">
        <f t="shared" si="1320"/>
        <v>177</v>
      </c>
      <c r="AK221" s="11">
        <f t="shared" si="1320"/>
        <v>180</v>
      </c>
      <c r="AL221" s="11">
        <f t="shared" si="1320"/>
        <v>183</v>
      </c>
      <c r="AM221" s="11">
        <f t="shared" si="1320"/>
        <v>186</v>
      </c>
      <c r="AN221" s="11">
        <f t="shared" si="1320"/>
        <v>189</v>
      </c>
      <c r="AO221" s="11">
        <f t="shared" si="1320"/>
        <v>192</v>
      </c>
      <c r="AP221" s="11">
        <f t="shared" si="1320"/>
        <v>195</v>
      </c>
      <c r="AQ221" s="11">
        <f t="shared" si="1320"/>
        <v>196</v>
      </c>
      <c r="AR221" s="11">
        <f t="shared" si="1320"/>
        <v>196</v>
      </c>
      <c r="AS221" s="11">
        <f t="shared" si="1320"/>
        <v>196</v>
      </c>
      <c r="AT221" s="11">
        <f t="shared" si="1320"/>
        <v>196</v>
      </c>
      <c r="AU221" s="11">
        <f t="shared" si="1320"/>
        <v>196</v>
      </c>
      <c r="AV221" s="11">
        <f t="shared" si="1320"/>
        <v>196</v>
      </c>
      <c r="AW221" s="11">
        <f t="shared" si="1320"/>
        <v>196</v>
      </c>
      <c r="AX221" s="11">
        <f t="shared" si="1320"/>
        <v>196</v>
      </c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</row>
    <row r="222" spans="1:147" ht="12" customHeight="1" x14ac:dyDescent="0.2">
      <c r="A222" s="207"/>
      <c r="B222" s="12" t="s">
        <v>4</v>
      </c>
      <c r="C222" s="12"/>
      <c r="D222" s="26"/>
      <c r="E222" s="26"/>
      <c r="F222" s="27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>
        <v>0</v>
      </c>
      <c r="AQ222" s="11">
        <v>0</v>
      </c>
      <c r="AR222" s="11">
        <v>0</v>
      </c>
      <c r="AS222" s="11">
        <v>1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57">
        <f>SUM(J222:DM222)</f>
        <v>1</v>
      </c>
      <c r="DO222" s="35"/>
      <c r="EQ222" s="4"/>
    </row>
    <row r="223" spans="1:147" ht="12" customHeight="1" thickBot="1" x14ac:dyDescent="0.25">
      <c r="A223" s="208"/>
      <c r="B223" s="23" t="s">
        <v>8</v>
      </c>
      <c r="C223" s="23"/>
      <c r="D223" s="28"/>
      <c r="E223" s="28"/>
      <c r="F223" s="29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5">
        <f>+AH222</f>
        <v>0</v>
      </c>
      <c r="AI223" s="24">
        <f>+AH223+AI222</f>
        <v>0</v>
      </c>
      <c r="AJ223" s="24">
        <f t="shared" ref="AJ223:AX223" si="1321">+AI223+AJ222</f>
        <v>0</v>
      </c>
      <c r="AK223" s="24">
        <f t="shared" si="1321"/>
        <v>0</v>
      </c>
      <c r="AL223" s="24">
        <f t="shared" si="1321"/>
        <v>0</v>
      </c>
      <c r="AM223" s="24">
        <f t="shared" si="1321"/>
        <v>0</v>
      </c>
      <c r="AN223" s="24">
        <f t="shared" si="1321"/>
        <v>0</v>
      </c>
      <c r="AO223" s="24">
        <f t="shared" si="1321"/>
        <v>0</v>
      </c>
      <c r="AP223" s="24">
        <f t="shared" si="1321"/>
        <v>0</v>
      </c>
      <c r="AQ223" s="24">
        <f t="shared" si="1321"/>
        <v>0</v>
      </c>
      <c r="AR223" s="24">
        <f t="shared" si="1321"/>
        <v>0</v>
      </c>
      <c r="AS223" s="24">
        <f t="shared" si="1321"/>
        <v>1</v>
      </c>
      <c r="AT223" s="24">
        <f t="shared" si="1321"/>
        <v>1</v>
      </c>
      <c r="AU223" s="24">
        <f t="shared" si="1321"/>
        <v>1</v>
      </c>
      <c r="AV223" s="24">
        <f t="shared" si="1321"/>
        <v>1</v>
      </c>
      <c r="AW223" s="24">
        <f t="shared" si="1321"/>
        <v>1</v>
      </c>
      <c r="AX223" s="24">
        <f t="shared" si="1321"/>
        <v>1</v>
      </c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24"/>
      <c r="DC223" s="24"/>
      <c r="DD223" s="24"/>
      <c r="DE223" s="24"/>
      <c r="DF223" s="24"/>
      <c r="DG223" s="24"/>
      <c r="DH223" s="24"/>
      <c r="DI223" s="24"/>
      <c r="DJ223" s="24"/>
      <c r="DK223" s="24"/>
      <c r="DL223" s="24"/>
      <c r="DM223" s="24"/>
      <c r="DN223" s="24"/>
      <c r="DO223" s="38"/>
      <c r="EQ223" s="4"/>
    </row>
    <row r="224" spans="1:147" ht="12" customHeight="1" thickTop="1" x14ac:dyDescent="0.2">
      <c r="A224" s="207"/>
      <c r="B224" s="34" t="s">
        <v>41</v>
      </c>
      <c r="C224" s="12" t="s">
        <v>116</v>
      </c>
      <c r="D224" s="209" t="s">
        <v>76</v>
      </c>
      <c r="E224" s="209">
        <v>111.7</v>
      </c>
      <c r="F224" s="210"/>
      <c r="G224" s="11">
        <v>192</v>
      </c>
      <c r="H224" s="11">
        <v>192</v>
      </c>
      <c r="I224" s="11">
        <f>+DN225</f>
        <v>110</v>
      </c>
      <c r="J224" s="49">
        <f>8-4</f>
        <v>4</v>
      </c>
      <c r="K224" s="11">
        <v>2</v>
      </c>
      <c r="L224" s="11">
        <v>5</v>
      </c>
      <c r="M224" s="11">
        <v>5</v>
      </c>
      <c r="N224" s="11">
        <v>10</v>
      </c>
      <c r="O224" s="11">
        <v>10</v>
      </c>
      <c r="P224" s="11">
        <v>12</v>
      </c>
      <c r="Q224" s="11">
        <v>20</v>
      </c>
      <c r="R224" s="11">
        <v>19</v>
      </c>
      <c r="S224" s="11">
        <v>1</v>
      </c>
      <c r="T224" s="11">
        <v>2</v>
      </c>
      <c r="U224" s="11">
        <v>2</v>
      </c>
      <c r="V224" s="11">
        <v>1</v>
      </c>
      <c r="W224" s="11">
        <v>3</v>
      </c>
      <c r="X224" s="11">
        <v>2</v>
      </c>
      <c r="Y224" s="11">
        <v>2</v>
      </c>
      <c r="Z224" s="11">
        <v>1</v>
      </c>
      <c r="AA224" s="11">
        <v>1</v>
      </c>
      <c r="AB224" s="11">
        <v>3</v>
      </c>
      <c r="AC224" s="11">
        <v>2</v>
      </c>
      <c r="AD224" s="11">
        <v>-2</v>
      </c>
      <c r="AE224" s="11">
        <v>0</v>
      </c>
      <c r="AF224" s="11">
        <v>4</v>
      </c>
      <c r="AG224" s="11">
        <v>0</v>
      </c>
      <c r="AH224" s="11">
        <v>2</v>
      </c>
      <c r="AI224" s="11">
        <v>-1</v>
      </c>
      <c r="AJ224" s="11">
        <v>0</v>
      </c>
      <c r="AK224" s="11">
        <v>0</v>
      </c>
      <c r="AL224" s="11">
        <v>0</v>
      </c>
      <c r="AM224" s="11">
        <v>0</v>
      </c>
      <c r="AN224" s="11">
        <v>2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57">
        <f>SUM(J224:DM224)</f>
        <v>112</v>
      </c>
      <c r="DO224" s="11">
        <f>H224-I224</f>
        <v>82</v>
      </c>
    </row>
    <row r="225" spans="1:147" ht="12" customHeight="1" x14ac:dyDescent="0.2">
      <c r="A225" s="207"/>
      <c r="B225" s="12" t="s">
        <v>6</v>
      </c>
      <c r="C225" s="12"/>
      <c r="D225" s="209"/>
      <c r="E225" s="209"/>
      <c r="F225" s="210"/>
      <c r="G225" s="11"/>
      <c r="H225" s="11"/>
      <c r="I225" s="11"/>
      <c r="J225" s="11">
        <f>(190-111)+J224</f>
        <v>83</v>
      </c>
      <c r="K225" s="11">
        <f>+J225+K224</f>
        <v>85</v>
      </c>
      <c r="L225" s="11">
        <f t="shared" ref="L225:AE225" si="1322">+K225+L224</f>
        <v>90</v>
      </c>
      <c r="M225" s="11">
        <f t="shared" si="1322"/>
        <v>95</v>
      </c>
      <c r="N225" s="11">
        <f t="shared" si="1322"/>
        <v>105</v>
      </c>
      <c r="O225" s="11">
        <f t="shared" si="1322"/>
        <v>115</v>
      </c>
      <c r="P225" s="11">
        <f t="shared" si="1322"/>
        <v>127</v>
      </c>
      <c r="Q225" s="11">
        <f t="shared" si="1322"/>
        <v>147</v>
      </c>
      <c r="R225" s="11">
        <f t="shared" si="1322"/>
        <v>166</v>
      </c>
      <c r="S225" s="11">
        <f t="shared" si="1322"/>
        <v>167</v>
      </c>
      <c r="T225" s="11">
        <f t="shared" si="1322"/>
        <v>169</v>
      </c>
      <c r="U225" s="11">
        <f t="shared" si="1322"/>
        <v>171</v>
      </c>
      <c r="V225" s="11">
        <f t="shared" si="1322"/>
        <v>172</v>
      </c>
      <c r="W225" s="11">
        <f t="shared" si="1322"/>
        <v>175</v>
      </c>
      <c r="X225" s="11">
        <f t="shared" si="1322"/>
        <v>177</v>
      </c>
      <c r="Y225" s="11">
        <f t="shared" si="1322"/>
        <v>179</v>
      </c>
      <c r="Z225" s="11">
        <f t="shared" si="1322"/>
        <v>180</v>
      </c>
      <c r="AA225" s="11">
        <f t="shared" si="1322"/>
        <v>181</v>
      </c>
      <c r="AB225" s="11">
        <f t="shared" si="1322"/>
        <v>184</v>
      </c>
      <c r="AC225" s="11">
        <f t="shared" si="1322"/>
        <v>186</v>
      </c>
      <c r="AD225" s="11">
        <f t="shared" si="1322"/>
        <v>184</v>
      </c>
      <c r="AE225" s="11">
        <f t="shared" si="1322"/>
        <v>184</v>
      </c>
      <c r="AF225" s="11">
        <f t="shared" ref="AF225" si="1323">+AE225+AF224</f>
        <v>188</v>
      </c>
      <c r="AG225" s="11">
        <f t="shared" ref="AG225:AH225" si="1324">+AF225+AG224</f>
        <v>188</v>
      </c>
      <c r="AH225" s="11">
        <f t="shared" si="1324"/>
        <v>190</v>
      </c>
      <c r="AI225" s="11">
        <f t="shared" ref="AI225" si="1325">+AH225+AI224</f>
        <v>189</v>
      </c>
      <c r="AJ225" s="11">
        <f t="shared" ref="AJ225" si="1326">+AI225+AJ224</f>
        <v>189</v>
      </c>
      <c r="AK225" s="11">
        <f t="shared" ref="AK225" si="1327">+AJ225+AK224</f>
        <v>189</v>
      </c>
      <c r="AL225" s="11">
        <f t="shared" ref="AL225:AP225" si="1328">+AK225+AL224</f>
        <v>189</v>
      </c>
      <c r="AM225" s="11">
        <f t="shared" si="1328"/>
        <v>189</v>
      </c>
      <c r="AN225" s="11">
        <f t="shared" si="1328"/>
        <v>191</v>
      </c>
      <c r="AO225" s="11">
        <f t="shared" si="1328"/>
        <v>191</v>
      </c>
      <c r="AP225" s="11">
        <f t="shared" si="1328"/>
        <v>191</v>
      </c>
      <c r="AQ225" s="11">
        <f t="shared" ref="AQ225" si="1329">+AP225+AQ224</f>
        <v>191</v>
      </c>
      <c r="AR225" s="11">
        <f t="shared" ref="AR225" si="1330">+AQ225+AR224</f>
        <v>191</v>
      </c>
      <c r="AS225" s="11">
        <f t="shared" ref="AS225" si="1331">+AR225+AS224</f>
        <v>191</v>
      </c>
      <c r="AT225" s="11">
        <f t="shared" ref="AT225:AV225" si="1332">+AS225+AT224</f>
        <v>191</v>
      </c>
      <c r="AU225" s="11">
        <f t="shared" si="1332"/>
        <v>191</v>
      </c>
      <c r="AV225" s="11">
        <f t="shared" si="1332"/>
        <v>191</v>
      </c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52">
        <f>+DN224-DN228</f>
        <v>110</v>
      </c>
      <c r="DO225" s="11"/>
    </row>
    <row r="226" spans="1:147" s="15" customFormat="1" ht="12" customHeight="1" x14ac:dyDescent="0.2">
      <c r="A226" s="207"/>
      <c r="B226" s="13" t="s">
        <v>3</v>
      </c>
      <c r="C226" s="13"/>
      <c r="D226" s="209"/>
      <c r="E226" s="209"/>
      <c r="F226" s="210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</row>
    <row r="227" spans="1:147" ht="12" customHeight="1" x14ac:dyDescent="0.2">
      <c r="A227" s="207"/>
      <c r="B227" s="12" t="s">
        <v>7</v>
      </c>
      <c r="C227" s="12"/>
      <c r="D227" s="209"/>
      <c r="E227" s="209"/>
      <c r="F227" s="210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>
        <v>192</v>
      </c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</row>
    <row r="228" spans="1:147" ht="12" customHeight="1" x14ac:dyDescent="0.2">
      <c r="A228" s="207"/>
      <c r="B228" s="12" t="s">
        <v>4</v>
      </c>
      <c r="C228" s="12"/>
      <c r="D228" s="26"/>
      <c r="E228" s="26"/>
      <c r="F228" s="27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>
        <v>1</v>
      </c>
      <c r="AI228" s="11"/>
      <c r="AJ228" s="11"/>
      <c r="AK228" s="11"/>
      <c r="AL228" s="11"/>
      <c r="AM228" s="11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57">
        <f>SUM(J228:DM228)</f>
        <v>2</v>
      </c>
      <c r="DO228" s="35"/>
      <c r="EQ228" s="4"/>
    </row>
    <row r="229" spans="1:147" ht="12" customHeight="1" thickBot="1" x14ac:dyDescent="0.25">
      <c r="A229" s="208"/>
      <c r="B229" s="23" t="s">
        <v>8</v>
      </c>
      <c r="C229" s="23"/>
      <c r="D229" s="28"/>
      <c r="E229" s="28"/>
      <c r="F229" s="29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5">
        <f>+AH228</f>
        <v>1</v>
      </c>
      <c r="AI229" s="24">
        <f>+AH229+AI228</f>
        <v>1</v>
      </c>
      <c r="AJ229" s="24">
        <f t="shared" ref="AJ229:AV229" si="1333">+AI229+AJ228</f>
        <v>1</v>
      </c>
      <c r="AK229" s="24">
        <f t="shared" si="1333"/>
        <v>1</v>
      </c>
      <c r="AL229" s="24">
        <f t="shared" si="1333"/>
        <v>1</v>
      </c>
      <c r="AM229" s="24">
        <f t="shared" si="1333"/>
        <v>2</v>
      </c>
      <c r="AN229" s="24">
        <f t="shared" si="1333"/>
        <v>2</v>
      </c>
      <c r="AO229" s="24">
        <f t="shared" si="1333"/>
        <v>2</v>
      </c>
      <c r="AP229" s="24">
        <f t="shared" si="1333"/>
        <v>2</v>
      </c>
      <c r="AQ229" s="24">
        <f t="shared" si="1333"/>
        <v>2</v>
      </c>
      <c r="AR229" s="24">
        <f t="shared" si="1333"/>
        <v>2</v>
      </c>
      <c r="AS229" s="24">
        <f t="shared" si="1333"/>
        <v>2</v>
      </c>
      <c r="AT229" s="24">
        <f t="shared" si="1333"/>
        <v>2</v>
      </c>
      <c r="AU229" s="24">
        <f t="shared" si="1333"/>
        <v>2</v>
      </c>
      <c r="AV229" s="24">
        <f t="shared" si="1333"/>
        <v>2</v>
      </c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24"/>
      <c r="DC229" s="24"/>
      <c r="DD229" s="24"/>
      <c r="DE229" s="24"/>
      <c r="DF229" s="24"/>
      <c r="DG229" s="24"/>
      <c r="DH229" s="24"/>
      <c r="DI229" s="24"/>
      <c r="DJ229" s="24"/>
      <c r="DK229" s="24"/>
      <c r="DL229" s="24"/>
      <c r="DM229" s="24"/>
      <c r="DN229" s="24"/>
      <c r="DO229" s="38"/>
      <c r="EQ229" s="4"/>
    </row>
    <row r="230" spans="1:147" ht="12" customHeight="1" thickTop="1" x14ac:dyDescent="0.2">
      <c r="A230" s="207"/>
      <c r="B230" s="34" t="s">
        <v>42</v>
      </c>
      <c r="C230" s="12" t="s">
        <v>119</v>
      </c>
      <c r="D230" s="209" t="s">
        <v>78</v>
      </c>
      <c r="E230" s="209">
        <v>514</v>
      </c>
      <c r="F230" s="210">
        <v>42248</v>
      </c>
      <c r="G230" s="11">
        <v>184</v>
      </c>
      <c r="H230" s="11">
        <v>184</v>
      </c>
      <c r="I230" s="11">
        <f>+DN231</f>
        <v>114</v>
      </c>
      <c r="J230" s="11">
        <f>1-1</f>
        <v>0</v>
      </c>
      <c r="K230" s="11">
        <v>3</v>
      </c>
      <c r="L230" s="11">
        <v>4</v>
      </c>
      <c r="M230" s="11">
        <v>2</v>
      </c>
      <c r="N230" s="11">
        <v>2</v>
      </c>
      <c r="O230" s="11">
        <v>0</v>
      </c>
      <c r="P230" s="11">
        <v>5</v>
      </c>
      <c r="Q230" s="11">
        <v>3</v>
      </c>
      <c r="R230" s="11">
        <v>3</v>
      </c>
      <c r="S230" s="11">
        <v>1</v>
      </c>
      <c r="T230" s="11">
        <v>0</v>
      </c>
      <c r="U230" s="11">
        <v>1</v>
      </c>
      <c r="V230" s="11">
        <v>2</v>
      </c>
      <c r="W230" s="11">
        <v>2</v>
      </c>
      <c r="X230" s="11">
        <v>2</v>
      </c>
      <c r="Y230" s="11">
        <v>3</v>
      </c>
      <c r="Z230" s="11">
        <v>2</v>
      </c>
      <c r="AA230" s="11">
        <v>3</v>
      </c>
      <c r="AB230" s="11">
        <v>3</v>
      </c>
      <c r="AC230" s="11">
        <v>1</v>
      </c>
      <c r="AD230" s="11">
        <v>0</v>
      </c>
      <c r="AE230" s="11">
        <v>2</v>
      </c>
      <c r="AF230" s="11">
        <v>2</v>
      </c>
      <c r="AG230" s="11">
        <v>2</v>
      </c>
      <c r="AH230" s="11">
        <v>3</v>
      </c>
      <c r="AI230" s="11">
        <v>1</v>
      </c>
      <c r="AJ230" s="11">
        <v>2</v>
      </c>
      <c r="AK230" s="11">
        <v>1</v>
      </c>
      <c r="AL230" s="11">
        <v>1</v>
      </c>
      <c r="AM230" s="11">
        <v>1</v>
      </c>
      <c r="AN230" s="11">
        <v>4</v>
      </c>
      <c r="AO230" s="11">
        <v>6</v>
      </c>
      <c r="AP230" s="11">
        <v>10</v>
      </c>
      <c r="AQ230" s="11">
        <v>10</v>
      </c>
      <c r="AR230" s="11">
        <v>12</v>
      </c>
      <c r="AS230" s="11">
        <v>10</v>
      </c>
      <c r="AT230" s="11">
        <v>5</v>
      </c>
      <c r="AU230" s="11">
        <v>4</v>
      </c>
      <c r="AV230" s="11">
        <v>4</v>
      </c>
      <c r="AW230" s="11">
        <v>4</v>
      </c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57">
        <f>SUM(J230:DM230)</f>
        <v>126</v>
      </c>
      <c r="DO230" s="11">
        <f>H230-I230</f>
        <v>70</v>
      </c>
    </row>
    <row r="231" spans="1:147" ht="12" customHeight="1" x14ac:dyDescent="0.2">
      <c r="A231" s="207"/>
      <c r="B231" s="12" t="s">
        <v>6</v>
      </c>
      <c r="C231" s="12"/>
      <c r="D231" s="209"/>
      <c r="E231" s="209"/>
      <c r="F231" s="210"/>
      <c r="G231" s="11"/>
      <c r="H231" s="11"/>
      <c r="I231" s="11"/>
      <c r="J231" s="11">
        <f>+J230+(101-43)</f>
        <v>58</v>
      </c>
      <c r="K231" s="11">
        <f>+J231+K230</f>
        <v>61</v>
      </c>
      <c r="L231" s="11">
        <f t="shared" ref="L231:AE231" si="1334">+K231+L230</f>
        <v>65</v>
      </c>
      <c r="M231" s="11">
        <f t="shared" si="1334"/>
        <v>67</v>
      </c>
      <c r="N231" s="11">
        <f t="shared" si="1334"/>
        <v>69</v>
      </c>
      <c r="O231" s="11">
        <f t="shared" si="1334"/>
        <v>69</v>
      </c>
      <c r="P231" s="11">
        <f t="shared" si="1334"/>
        <v>74</v>
      </c>
      <c r="Q231" s="11">
        <f t="shared" si="1334"/>
        <v>77</v>
      </c>
      <c r="R231" s="11">
        <f t="shared" si="1334"/>
        <v>80</v>
      </c>
      <c r="S231" s="11">
        <f t="shared" si="1334"/>
        <v>81</v>
      </c>
      <c r="T231" s="11">
        <f t="shared" si="1334"/>
        <v>81</v>
      </c>
      <c r="U231" s="11">
        <f t="shared" si="1334"/>
        <v>82</v>
      </c>
      <c r="V231" s="11">
        <f t="shared" si="1334"/>
        <v>84</v>
      </c>
      <c r="W231" s="11">
        <f t="shared" si="1334"/>
        <v>86</v>
      </c>
      <c r="X231" s="11">
        <f t="shared" si="1334"/>
        <v>88</v>
      </c>
      <c r="Y231" s="11">
        <f t="shared" si="1334"/>
        <v>91</v>
      </c>
      <c r="Z231" s="11">
        <f t="shared" si="1334"/>
        <v>93</v>
      </c>
      <c r="AA231" s="11">
        <f t="shared" si="1334"/>
        <v>96</v>
      </c>
      <c r="AB231" s="11">
        <f t="shared" si="1334"/>
        <v>99</v>
      </c>
      <c r="AC231" s="11">
        <f t="shared" si="1334"/>
        <v>100</v>
      </c>
      <c r="AD231" s="11">
        <f t="shared" si="1334"/>
        <v>100</v>
      </c>
      <c r="AE231" s="11">
        <f t="shared" si="1334"/>
        <v>102</v>
      </c>
      <c r="AF231" s="11">
        <f t="shared" ref="AF231" si="1335">+AE231+AF230</f>
        <v>104</v>
      </c>
      <c r="AG231" s="11">
        <f t="shared" ref="AG231:AH231" si="1336">+AF231+AG230</f>
        <v>106</v>
      </c>
      <c r="AH231" s="11">
        <f t="shared" si="1336"/>
        <v>109</v>
      </c>
      <c r="AI231" s="11">
        <f t="shared" ref="AI231" si="1337">+AH231+AI230</f>
        <v>110</v>
      </c>
      <c r="AJ231" s="11">
        <f t="shared" ref="AJ231" si="1338">+AI231+AJ230</f>
        <v>112</v>
      </c>
      <c r="AK231" s="11">
        <f t="shared" ref="AK231" si="1339">+AJ231+AK230</f>
        <v>113</v>
      </c>
      <c r="AL231" s="11">
        <f t="shared" ref="AL231:AW231" si="1340">+AK231+AL230</f>
        <v>114</v>
      </c>
      <c r="AM231" s="11">
        <f t="shared" si="1340"/>
        <v>115</v>
      </c>
      <c r="AN231" s="11">
        <f t="shared" si="1340"/>
        <v>119</v>
      </c>
      <c r="AO231" s="11">
        <f t="shared" si="1340"/>
        <v>125</v>
      </c>
      <c r="AP231" s="11">
        <f t="shared" si="1340"/>
        <v>135</v>
      </c>
      <c r="AQ231" s="11">
        <f t="shared" si="1340"/>
        <v>145</v>
      </c>
      <c r="AR231" s="11">
        <f t="shared" si="1340"/>
        <v>157</v>
      </c>
      <c r="AS231" s="11">
        <f t="shared" si="1340"/>
        <v>167</v>
      </c>
      <c r="AT231" s="11">
        <f t="shared" si="1340"/>
        <v>172</v>
      </c>
      <c r="AU231" s="11">
        <f t="shared" si="1340"/>
        <v>176</v>
      </c>
      <c r="AV231" s="11">
        <f t="shared" si="1340"/>
        <v>180</v>
      </c>
      <c r="AW231" s="11">
        <f t="shared" si="1340"/>
        <v>184</v>
      </c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52">
        <f>+DN230-DN234</f>
        <v>114</v>
      </c>
      <c r="DO231" s="11"/>
    </row>
    <row r="232" spans="1:147" s="15" customFormat="1" ht="12" customHeight="1" x14ac:dyDescent="0.2">
      <c r="A232" s="207"/>
      <c r="B232" s="13" t="s">
        <v>3</v>
      </c>
      <c r="C232" s="13"/>
      <c r="D232" s="209"/>
      <c r="E232" s="209"/>
      <c r="F232" s="210"/>
      <c r="G232" s="14"/>
      <c r="H232" s="14"/>
      <c r="I232" s="14"/>
      <c r="J232" s="14">
        <v>3</v>
      </c>
      <c r="K232" s="14">
        <v>3</v>
      </c>
      <c r="L232" s="14">
        <v>3</v>
      </c>
      <c r="M232" s="14">
        <v>3</v>
      </c>
      <c r="N232" s="14">
        <v>3</v>
      </c>
      <c r="O232" s="14">
        <v>3</v>
      </c>
      <c r="P232" s="14">
        <v>3</v>
      </c>
      <c r="Q232" s="14">
        <v>3</v>
      </c>
      <c r="R232" s="14">
        <v>3</v>
      </c>
      <c r="S232" s="14">
        <v>3</v>
      </c>
      <c r="T232" s="14">
        <v>3</v>
      </c>
      <c r="U232" s="14">
        <v>3</v>
      </c>
      <c r="V232" s="14">
        <v>3</v>
      </c>
      <c r="W232" s="14">
        <v>3</v>
      </c>
      <c r="X232" s="14">
        <v>3</v>
      </c>
      <c r="Y232" s="14">
        <v>3</v>
      </c>
      <c r="Z232" s="14">
        <v>3</v>
      </c>
      <c r="AA232" s="14">
        <v>3</v>
      </c>
      <c r="AB232" s="14">
        <v>3</v>
      </c>
      <c r="AC232" s="14">
        <v>3</v>
      </c>
      <c r="AD232" s="14">
        <v>3</v>
      </c>
      <c r="AE232" s="14">
        <v>3</v>
      </c>
      <c r="AF232" s="14">
        <v>3</v>
      </c>
      <c r="AG232" s="14">
        <v>3</v>
      </c>
      <c r="AH232" s="14">
        <v>3</v>
      </c>
      <c r="AI232" s="14">
        <v>3</v>
      </c>
      <c r="AJ232" s="14">
        <v>3</v>
      </c>
      <c r="AK232" s="14">
        <v>3</v>
      </c>
      <c r="AL232" s="14">
        <v>3</v>
      </c>
      <c r="AM232" s="14">
        <v>3</v>
      </c>
      <c r="AN232" s="14">
        <v>3</v>
      </c>
      <c r="AO232" s="14">
        <v>3</v>
      </c>
      <c r="AP232" s="14">
        <v>3</v>
      </c>
      <c r="AQ232" s="14">
        <v>3</v>
      </c>
      <c r="AR232" s="14">
        <v>3</v>
      </c>
      <c r="AS232" s="14">
        <v>3</v>
      </c>
      <c r="AT232" s="14">
        <v>3</v>
      </c>
      <c r="AU232" s="14">
        <v>3</v>
      </c>
      <c r="AV232" s="14">
        <v>3</v>
      </c>
      <c r="AW232" s="14">
        <v>3</v>
      </c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</row>
    <row r="233" spans="1:147" ht="12" customHeight="1" x14ac:dyDescent="0.2">
      <c r="A233" s="207"/>
      <c r="B233" s="12" t="s">
        <v>7</v>
      </c>
      <c r="C233" s="12"/>
      <c r="D233" s="209"/>
      <c r="E233" s="209"/>
      <c r="F233" s="210"/>
      <c r="G233" s="11"/>
      <c r="H233" s="11"/>
      <c r="I233" s="11"/>
      <c r="J233" s="11">
        <f>+J232+(26+3)</f>
        <v>32</v>
      </c>
      <c r="K233" s="11">
        <f>+J233+K232</f>
        <v>35</v>
      </c>
      <c r="L233" s="11">
        <f t="shared" ref="L233:AE233" si="1341">+K233+L232</f>
        <v>38</v>
      </c>
      <c r="M233" s="11">
        <f t="shared" si="1341"/>
        <v>41</v>
      </c>
      <c r="N233" s="11">
        <f t="shared" si="1341"/>
        <v>44</v>
      </c>
      <c r="O233" s="11">
        <f t="shared" si="1341"/>
        <v>47</v>
      </c>
      <c r="P233" s="11">
        <f t="shared" si="1341"/>
        <v>50</v>
      </c>
      <c r="Q233" s="11">
        <f t="shared" si="1341"/>
        <v>53</v>
      </c>
      <c r="R233" s="11">
        <f t="shared" si="1341"/>
        <v>56</v>
      </c>
      <c r="S233" s="11">
        <f t="shared" si="1341"/>
        <v>59</v>
      </c>
      <c r="T233" s="11">
        <f t="shared" si="1341"/>
        <v>62</v>
      </c>
      <c r="U233" s="11">
        <f t="shared" si="1341"/>
        <v>65</v>
      </c>
      <c r="V233" s="11">
        <f t="shared" si="1341"/>
        <v>68</v>
      </c>
      <c r="W233" s="11">
        <f t="shared" si="1341"/>
        <v>71</v>
      </c>
      <c r="X233" s="11">
        <f t="shared" si="1341"/>
        <v>74</v>
      </c>
      <c r="Y233" s="11">
        <f t="shared" si="1341"/>
        <v>77</v>
      </c>
      <c r="Z233" s="11">
        <f t="shared" si="1341"/>
        <v>80</v>
      </c>
      <c r="AA233" s="11">
        <f t="shared" si="1341"/>
        <v>83</v>
      </c>
      <c r="AB233" s="11">
        <f t="shared" si="1341"/>
        <v>86</v>
      </c>
      <c r="AC233" s="11">
        <f t="shared" si="1341"/>
        <v>89</v>
      </c>
      <c r="AD233" s="11">
        <f t="shared" si="1341"/>
        <v>92</v>
      </c>
      <c r="AE233" s="11">
        <f t="shared" si="1341"/>
        <v>95</v>
      </c>
      <c r="AF233" s="11">
        <f t="shared" ref="AF233" si="1342">+AE233+AF232</f>
        <v>98</v>
      </c>
      <c r="AG233" s="11">
        <f t="shared" ref="AG233:AH233" si="1343">+AF233+AG232</f>
        <v>101</v>
      </c>
      <c r="AH233" s="11">
        <f t="shared" si="1343"/>
        <v>104</v>
      </c>
      <c r="AI233" s="11">
        <f t="shared" ref="AI233" si="1344">+AH233+AI232</f>
        <v>107</v>
      </c>
      <c r="AJ233" s="11">
        <f t="shared" ref="AJ233" si="1345">+AI233+AJ232</f>
        <v>110</v>
      </c>
      <c r="AK233" s="11">
        <f t="shared" ref="AK233" si="1346">+AJ233+AK232</f>
        <v>113</v>
      </c>
      <c r="AL233" s="11">
        <f t="shared" ref="AL233:AW233" si="1347">+AK233+AL232</f>
        <v>116</v>
      </c>
      <c r="AM233" s="11">
        <f t="shared" si="1347"/>
        <v>119</v>
      </c>
      <c r="AN233" s="11">
        <f t="shared" si="1347"/>
        <v>122</v>
      </c>
      <c r="AO233" s="11">
        <f t="shared" si="1347"/>
        <v>125</v>
      </c>
      <c r="AP233" s="11">
        <f t="shared" si="1347"/>
        <v>128</v>
      </c>
      <c r="AQ233" s="11">
        <f t="shared" si="1347"/>
        <v>131</v>
      </c>
      <c r="AR233" s="11">
        <f t="shared" si="1347"/>
        <v>134</v>
      </c>
      <c r="AS233" s="11">
        <f t="shared" si="1347"/>
        <v>137</v>
      </c>
      <c r="AT233" s="11">
        <f t="shared" si="1347"/>
        <v>140</v>
      </c>
      <c r="AU233" s="11">
        <f t="shared" si="1347"/>
        <v>143</v>
      </c>
      <c r="AV233" s="11">
        <f t="shared" si="1347"/>
        <v>146</v>
      </c>
      <c r="AW233" s="11">
        <f t="shared" si="1347"/>
        <v>149</v>
      </c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</row>
    <row r="234" spans="1:147" ht="12" customHeight="1" x14ac:dyDescent="0.2">
      <c r="A234" s="207"/>
      <c r="B234" s="12" t="s">
        <v>4</v>
      </c>
      <c r="C234" s="12"/>
      <c r="D234" s="26"/>
      <c r="E234" s="26"/>
      <c r="F234" s="27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>
        <v>1</v>
      </c>
      <c r="AM234" s="11">
        <v>4</v>
      </c>
      <c r="AN234" s="11">
        <v>1</v>
      </c>
      <c r="AO234" s="11">
        <v>4</v>
      </c>
      <c r="AP234" s="11">
        <v>0</v>
      </c>
      <c r="AQ234" s="11">
        <v>0</v>
      </c>
      <c r="AR234" s="11">
        <v>2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57">
        <f>SUM(J234:DM234)</f>
        <v>12</v>
      </c>
      <c r="DO234" s="35"/>
      <c r="EQ234" s="4"/>
    </row>
    <row r="235" spans="1:147" ht="12" customHeight="1" thickBot="1" x14ac:dyDescent="0.25">
      <c r="A235" s="208"/>
      <c r="B235" s="23" t="s">
        <v>8</v>
      </c>
      <c r="C235" s="23"/>
      <c r="D235" s="28"/>
      <c r="E235" s="28"/>
      <c r="F235" s="29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5">
        <f>+AH234</f>
        <v>0</v>
      </c>
      <c r="AI235" s="24">
        <f>+AH235+AI234</f>
        <v>0</v>
      </c>
      <c r="AJ235" s="24">
        <f t="shared" ref="AJ235:AQ235" si="1348">+AI235+AJ234</f>
        <v>0</v>
      </c>
      <c r="AK235" s="24">
        <f t="shared" si="1348"/>
        <v>0</v>
      </c>
      <c r="AL235" s="24">
        <f t="shared" si="1348"/>
        <v>1</v>
      </c>
      <c r="AM235" s="24">
        <f t="shared" si="1348"/>
        <v>5</v>
      </c>
      <c r="AN235" s="24">
        <f t="shared" si="1348"/>
        <v>6</v>
      </c>
      <c r="AO235" s="24">
        <f t="shared" si="1348"/>
        <v>10</v>
      </c>
      <c r="AP235" s="24">
        <f t="shared" si="1348"/>
        <v>10</v>
      </c>
      <c r="AQ235" s="24">
        <f t="shared" si="1348"/>
        <v>10</v>
      </c>
      <c r="AR235" s="24">
        <f t="shared" ref="AR235" si="1349">+AQ235+AR234</f>
        <v>12</v>
      </c>
      <c r="AS235" s="24">
        <f t="shared" ref="AS235" si="1350">+AR235+AS234</f>
        <v>12</v>
      </c>
      <c r="AT235" s="24">
        <f t="shared" ref="AT235" si="1351">+AS235+AT234</f>
        <v>12</v>
      </c>
      <c r="AU235" s="24">
        <f t="shared" ref="AU235:AW235" si="1352">+AT235+AU234</f>
        <v>12</v>
      </c>
      <c r="AV235" s="24">
        <f t="shared" si="1352"/>
        <v>12</v>
      </c>
      <c r="AW235" s="24">
        <f t="shared" si="1352"/>
        <v>12</v>
      </c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24"/>
      <c r="DC235" s="24"/>
      <c r="DD235" s="24"/>
      <c r="DE235" s="24"/>
      <c r="DF235" s="24"/>
      <c r="DG235" s="24"/>
      <c r="DH235" s="24"/>
      <c r="DI235" s="24"/>
      <c r="DJ235" s="24"/>
      <c r="DK235" s="24"/>
      <c r="DL235" s="24"/>
      <c r="DM235" s="24"/>
      <c r="DN235" s="24"/>
      <c r="DO235" s="38"/>
      <c r="EQ235" s="4"/>
    </row>
    <row r="236" spans="1:147" ht="12" customHeight="1" thickTop="1" x14ac:dyDescent="0.2">
      <c r="A236" s="207"/>
      <c r="B236" s="34" t="s">
        <v>43</v>
      </c>
      <c r="C236" s="12" t="s">
        <v>120</v>
      </c>
      <c r="D236" s="209" t="s">
        <v>78</v>
      </c>
      <c r="E236" s="209">
        <v>200</v>
      </c>
      <c r="F236" s="210">
        <v>42750</v>
      </c>
      <c r="G236" s="11">
        <v>396</v>
      </c>
      <c r="H236" s="11">
        <v>396</v>
      </c>
      <c r="I236" s="11">
        <f>+DN237</f>
        <v>64</v>
      </c>
      <c r="J236" s="11">
        <v>3</v>
      </c>
      <c r="K236" s="11">
        <v>6</v>
      </c>
      <c r="L236" s="11">
        <v>6</v>
      </c>
      <c r="M236" s="11">
        <v>3</v>
      </c>
      <c r="N236" s="11">
        <v>5</v>
      </c>
      <c r="O236" s="11">
        <v>0</v>
      </c>
      <c r="P236" s="11">
        <v>2</v>
      </c>
      <c r="Q236" s="11">
        <v>4</v>
      </c>
      <c r="R236" s="11">
        <v>0</v>
      </c>
      <c r="S236" s="11">
        <v>5</v>
      </c>
      <c r="T236" s="11">
        <v>5</v>
      </c>
      <c r="U236" s="11">
        <v>1</v>
      </c>
      <c r="V236" s="11">
        <v>2</v>
      </c>
      <c r="W236" s="11">
        <v>4</v>
      </c>
      <c r="X236" s="11">
        <v>1</v>
      </c>
      <c r="Y236" s="11">
        <v>0</v>
      </c>
      <c r="Z236" s="11">
        <v>2</v>
      </c>
      <c r="AA236" s="11">
        <v>3</v>
      </c>
      <c r="AB236" s="11">
        <v>1</v>
      </c>
      <c r="AC236" s="11">
        <v>0</v>
      </c>
      <c r="AD236" s="11">
        <v>7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1</v>
      </c>
      <c r="AM236" s="11">
        <v>1</v>
      </c>
      <c r="AN236" s="11">
        <v>0</v>
      </c>
      <c r="AO236" s="11">
        <v>1</v>
      </c>
      <c r="AP236" s="11">
        <v>1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57">
        <f>SUM(J236:DM236)</f>
        <v>64</v>
      </c>
      <c r="DO236" s="11">
        <f>H236-I236</f>
        <v>332</v>
      </c>
    </row>
    <row r="237" spans="1:147" ht="12" customHeight="1" x14ac:dyDescent="0.2">
      <c r="A237" s="207"/>
      <c r="B237" s="12" t="s">
        <v>6</v>
      </c>
      <c r="C237" s="12"/>
      <c r="D237" s="209"/>
      <c r="E237" s="209"/>
      <c r="F237" s="210"/>
      <c r="G237" s="11"/>
      <c r="H237" s="11"/>
      <c r="I237" s="11"/>
      <c r="J237" s="11">
        <f>+J236+332</f>
        <v>335</v>
      </c>
      <c r="K237" s="11">
        <f>+J237+K236</f>
        <v>341</v>
      </c>
      <c r="L237" s="11">
        <f t="shared" ref="L237:AE237" si="1353">+K237+L236</f>
        <v>347</v>
      </c>
      <c r="M237" s="11">
        <f t="shared" si="1353"/>
        <v>350</v>
      </c>
      <c r="N237" s="11">
        <f t="shared" si="1353"/>
        <v>355</v>
      </c>
      <c r="O237" s="11">
        <f t="shared" si="1353"/>
        <v>355</v>
      </c>
      <c r="P237" s="11">
        <f t="shared" si="1353"/>
        <v>357</v>
      </c>
      <c r="Q237" s="11">
        <f t="shared" si="1353"/>
        <v>361</v>
      </c>
      <c r="R237" s="11">
        <f t="shared" si="1353"/>
        <v>361</v>
      </c>
      <c r="S237" s="11">
        <f t="shared" si="1353"/>
        <v>366</v>
      </c>
      <c r="T237" s="11">
        <f t="shared" si="1353"/>
        <v>371</v>
      </c>
      <c r="U237" s="11">
        <f t="shared" si="1353"/>
        <v>372</v>
      </c>
      <c r="V237" s="11">
        <f t="shared" si="1353"/>
        <v>374</v>
      </c>
      <c r="W237" s="11">
        <f t="shared" si="1353"/>
        <v>378</v>
      </c>
      <c r="X237" s="11">
        <f t="shared" si="1353"/>
        <v>379</v>
      </c>
      <c r="Y237" s="11">
        <f t="shared" si="1353"/>
        <v>379</v>
      </c>
      <c r="Z237" s="11">
        <f t="shared" si="1353"/>
        <v>381</v>
      </c>
      <c r="AA237" s="11">
        <f t="shared" si="1353"/>
        <v>384</v>
      </c>
      <c r="AB237" s="11">
        <f t="shared" si="1353"/>
        <v>385</v>
      </c>
      <c r="AC237" s="11">
        <f t="shared" si="1353"/>
        <v>385</v>
      </c>
      <c r="AD237" s="11">
        <f t="shared" si="1353"/>
        <v>392</v>
      </c>
      <c r="AE237" s="11">
        <f t="shared" si="1353"/>
        <v>392</v>
      </c>
      <c r="AF237" s="11">
        <f t="shared" ref="AF237" si="1354">+AE237+AF236</f>
        <v>392</v>
      </c>
      <c r="AG237" s="11">
        <f t="shared" ref="AG237:AH237" si="1355">+AF237+AG236</f>
        <v>392</v>
      </c>
      <c r="AH237" s="11">
        <f t="shared" si="1355"/>
        <v>392</v>
      </c>
      <c r="AI237" s="11">
        <f t="shared" ref="AI237" si="1356">+AH237+AI236</f>
        <v>392</v>
      </c>
      <c r="AJ237" s="11">
        <f t="shared" ref="AJ237" si="1357">+AI237+AJ236</f>
        <v>392</v>
      </c>
      <c r="AK237" s="11">
        <f t="shared" ref="AK237" si="1358">+AJ237+AK236</f>
        <v>392</v>
      </c>
      <c r="AL237" s="11">
        <f t="shared" ref="AL237:AR237" si="1359">+AK237+AL236</f>
        <v>393</v>
      </c>
      <c r="AM237" s="11">
        <f t="shared" si="1359"/>
        <v>394</v>
      </c>
      <c r="AN237" s="11">
        <f t="shared" si="1359"/>
        <v>394</v>
      </c>
      <c r="AO237" s="11">
        <f t="shared" si="1359"/>
        <v>395</v>
      </c>
      <c r="AP237" s="11">
        <f t="shared" si="1359"/>
        <v>396</v>
      </c>
      <c r="AQ237" s="11">
        <f t="shared" si="1359"/>
        <v>396</v>
      </c>
      <c r="AR237" s="11">
        <f t="shared" si="1359"/>
        <v>396</v>
      </c>
      <c r="AS237" s="11">
        <f t="shared" ref="AS237" si="1360">+AR237+AS236</f>
        <v>396</v>
      </c>
      <c r="AT237" s="11">
        <f t="shared" ref="AT237" si="1361">+AS237+AT236</f>
        <v>396</v>
      </c>
      <c r="AU237" s="11">
        <f t="shared" ref="AU237" si="1362">+AT237+AU236</f>
        <v>396</v>
      </c>
      <c r="AV237" s="11">
        <f t="shared" ref="AV237:AW237" si="1363">+AU237+AV236</f>
        <v>396</v>
      </c>
      <c r="AW237" s="11">
        <f t="shared" si="1363"/>
        <v>396</v>
      </c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52">
        <f>+DN236-DN240</f>
        <v>64</v>
      </c>
      <c r="DO237" s="11"/>
    </row>
    <row r="238" spans="1:147" s="15" customFormat="1" ht="12" customHeight="1" x14ac:dyDescent="0.2">
      <c r="A238" s="207"/>
      <c r="B238" s="13" t="s">
        <v>3</v>
      </c>
      <c r="C238" s="13"/>
      <c r="D238" s="209"/>
      <c r="E238" s="209"/>
      <c r="F238" s="210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</row>
    <row r="239" spans="1:147" ht="12" customHeight="1" x14ac:dyDescent="0.2">
      <c r="A239" s="207"/>
      <c r="B239" s="12" t="s">
        <v>7</v>
      </c>
      <c r="C239" s="12"/>
      <c r="D239" s="209"/>
      <c r="E239" s="209"/>
      <c r="F239" s="210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</row>
    <row r="240" spans="1:147" ht="12" customHeight="1" x14ac:dyDescent="0.2">
      <c r="A240" s="207"/>
      <c r="B240" s="12" t="s">
        <v>4</v>
      </c>
      <c r="C240" s="12"/>
      <c r="D240" s="26"/>
      <c r="E240" s="26"/>
      <c r="F240" s="27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57">
        <f>SUM(J240:DM240)</f>
        <v>0</v>
      </c>
      <c r="DO240" s="35"/>
      <c r="EQ240" s="4"/>
    </row>
    <row r="241" spans="1:147" ht="12" customHeight="1" thickBot="1" x14ac:dyDescent="0.25">
      <c r="A241" s="208"/>
      <c r="B241" s="23" t="s">
        <v>8</v>
      </c>
      <c r="C241" s="23"/>
      <c r="D241" s="28"/>
      <c r="E241" s="28"/>
      <c r="F241" s="29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5">
        <f>+AH240</f>
        <v>0</v>
      </c>
      <c r="AI241" s="24">
        <f>+AH241+AI240</f>
        <v>0</v>
      </c>
      <c r="AJ241" s="24">
        <f t="shared" ref="AJ241:AN241" si="1364">+AI241+AJ240</f>
        <v>0</v>
      </c>
      <c r="AK241" s="24">
        <f t="shared" si="1364"/>
        <v>0</v>
      </c>
      <c r="AL241" s="24">
        <f t="shared" si="1364"/>
        <v>0</v>
      </c>
      <c r="AM241" s="24">
        <f t="shared" si="1364"/>
        <v>0</v>
      </c>
      <c r="AN241" s="24">
        <f t="shared" si="1364"/>
        <v>0</v>
      </c>
      <c r="AO241" s="24">
        <v>0</v>
      </c>
      <c r="AP241" s="24">
        <v>0</v>
      </c>
      <c r="AQ241" s="24">
        <v>0</v>
      </c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24"/>
      <c r="DC241" s="24"/>
      <c r="DD241" s="24"/>
      <c r="DE241" s="24"/>
      <c r="DF241" s="24"/>
      <c r="DG241" s="24"/>
      <c r="DH241" s="24"/>
      <c r="DI241" s="24"/>
      <c r="DJ241" s="24"/>
      <c r="DK241" s="24"/>
      <c r="DL241" s="24"/>
      <c r="DM241" s="24"/>
      <c r="DN241" s="24"/>
      <c r="DO241" s="38"/>
      <c r="EQ241" s="4"/>
    </row>
    <row r="242" spans="1:147" ht="12" customHeight="1" thickTop="1" x14ac:dyDescent="0.2">
      <c r="A242" s="207"/>
      <c r="B242" s="34" t="s">
        <v>44</v>
      </c>
      <c r="C242" s="12" t="s">
        <v>117</v>
      </c>
      <c r="D242" s="209" t="s">
        <v>78</v>
      </c>
      <c r="E242" s="209">
        <v>230</v>
      </c>
      <c r="F242" s="210">
        <v>42139</v>
      </c>
      <c r="G242" s="11">
        <v>156</v>
      </c>
      <c r="H242" s="11">
        <v>156</v>
      </c>
      <c r="I242" s="11">
        <f>+DN243</f>
        <v>51</v>
      </c>
      <c r="J242" s="11">
        <v>4</v>
      </c>
      <c r="K242" s="11">
        <v>0</v>
      </c>
      <c r="L242" s="11">
        <v>3</v>
      </c>
      <c r="M242" s="11">
        <v>4</v>
      </c>
      <c r="N242" s="11">
        <v>4</v>
      </c>
      <c r="O242" s="11">
        <v>5</v>
      </c>
      <c r="P242" s="11">
        <v>3</v>
      </c>
      <c r="Q242" s="11">
        <v>4</v>
      </c>
      <c r="R242" s="11">
        <v>1</v>
      </c>
      <c r="S242" s="11">
        <v>1</v>
      </c>
      <c r="T242" s="11">
        <v>1</v>
      </c>
      <c r="U242" s="11">
        <v>1</v>
      </c>
      <c r="V242" s="11">
        <v>0</v>
      </c>
      <c r="W242" s="11">
        <v>2</v>
      </c>
      <c r="X242" s="11">
        <v>4</v>
      </c>
      <c r="Y242" s="11">
        <v>0</v>
      </c>
      <c r="Z242" s="11">
        <v>1</v>
      </c>
      <c r="AA242" s="11">
        <v>2</v>
      </c>
      <c r="AB242" s="11">
        <v>1</v>
      </c>
      <c r="AC242" s="11">
        <v>0</v>
      </c>
      <c r="AD242" s="11">
        <v>1</v>
      </c>
      <c r="AE242" s="11">
        <v>1</v>
      </c>
      <c r="AF242" s="11">
        <v>1</v>
      </c>
      <c r="AG242" s="11">
        <v>1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1</v>
      </c>
      <c r="AO242" s="11">
        <v>1</v>
      </c>
      <c r="AP242" s="11">
        <v>0</v>
      </c>
      <c r="AQ242" s="11">
        <v>1</v>
      </c>
      <c r="AR242" s="11">
        <v>1</v>
      </c>
      <c r="AS242" s="11">
        <v>1</v>
      </c>
      <c r="AT242" s="11">
        <v>1</v>
      </c>
      <c r="AU242" s="11">
        <v>1</v>
      </c>
      <c r="AV242" s="11">
        <v>1</v>
      </c>
      <c r="AW242" s="11">
        <v>0</v>
      </c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57">
        <f>SUM(J242:DM242)</f>
        <v>53</v>
      </c>
      <c r="DO242" s="11">
        <f>H242-I242</f>
        <v>105</v>
      </c>
    </row>
    <row r="243" spans="1:147" ht="12" customHeight="1" x14ac:dyDescent="0.2">
      <c r="A243" s="207"/>
      <c r="B243" s="12" t="s">
        <v>6</v>
      </c>
      <c r="C243" s="12"/>
      <c r="D243" s="209"/>
      <c r="E243" s="209"/>
      <c r="F243" s="210"/>
      <c r="G243" s="11"/>
      <c r="H243" s="11"/>
      <c r="I243" s="11"/>
      <c r="J243" s="11">
        <f>(148-43)+4</f>
        <v>109</v>
      </c>
      <c r="K243" s="11">
        <f>+J243+K242</f>
        <v>109</v>
      </c>
      <c r="L243" s="11">
        <f t="shared" ref="L243:AE243" si="1365">+K243+L242</f>
        <v>112</v>
      </c>
      <c r="M243" s="11">
        <f t="shared" si="1365"/>
        <v>116</v>
      </c>
      <c r="N243" s="11">
        <f t="shared" si="1365"/>
        <v>120</v>
      </c>
      <c r="O243" s="11">
        <f t="shared" si="1365"/>
        <v>125</v>
      </c>
      <c r="P243" s="11">
        <f t="shared" si="1365"/>
        <v>128</v>
      </c>
      <c r="Q243" s="11">
        <f t="shared" si="1365"/>
        <v>132</v>
      </c>
      <c r="R243" s="11">
        <f t="shared" si="1365"/>
        <v>133</v>
      </c>
      <c r="S243" s="11">
        <f t="shared" si="1365"/>
        <v>134</v>
      </c>
      <c r="T243" s="11">
        <f t="shared" si="1365"/>
        <v>135</v>
      </c>
      <c r="U243" s="11">
        <f t="shared" si="1365"/>
        <v>136</v>
      </c>
      <c r="V243" s="11">
        <f t="shared" si="1365"/>
        <v>136</v>
      </c>
      <c r="W243" s="11">
        <f t="shared" si="1365"/>
        <v>138</v>
      </c>
      <c r="X243" s="11">
        <f t="shared" si="1365"/>
        <v>142</v>
      </c>
      <c r="Y243" s="11">
        <f t="shared" si="1365"/>
        <v>142</v>
      </c>
      <c r="Z243" s="11">
        <f t="shared" si="1365"/>
        <v>143</v>
      </c>
      <c r="AA243" s="11">
        <f t="shared" si="1365"/>
        <v>145</v>
      </c>
      <c r="AB243" s="11">
        <f t="shared" si="1365"/>
        <v>146</v>
      </c>
      <c r="AC243" s="11">
        <f t="shared" si="1365"/>
        <v>146</v>
      </c>
      <c r="AD243" s="11">
        <f t="shared" si="1365"/>
        <v>147</v>
      </c>
      <c r="AE243" s="11">
        <f t="shared" si="1365"/>
        <v>148</v>
      </c>
      <c r="AF243" s="11">
        <f t="shared" ref="AF243" si="1366">+AE243+AF242</f>
        <v>149</v>
      </c>
      <c r="AG243" s="11">
        <f t="shared" ref="AG243:AH243" si="1367">+AF243+AG242</f>
        <v>150</v>
      </c>
      <c r="AH243" s="11">
        <f t="shared" si="1367"/>
        <v>150</v>
      </c>
      <c r="AI243" s="11">
        <f t="shared" ref="AI243" si="1368">+AH243+AI242</f>
        <v>150</v>
      </c>
      <c r="AJ243" s="11">
        <f t="shared" ref="AJ243" si="1369">+AI243+AJ242</f>
        <v>150</v>
      </c>
      <c r="AK243" s="11">
        <f t="shared" ref="AK243" si="1370">+AJ243+AK242</f>
        <v>150</v>
      </c>
      <c r="AL243" s="11">
        <f t="shared" ref="AL243:AS243" si="1371">+AK243+AL242</f>
        <v>150</v>
      </c>
      <c r="AM243" s="11">
        <f t="shared" si="1371"/>
        <v>150</v>
      </c>
      <c r="AN243" s="11">
        <f t="shared" si="1371"/>
        <v>151</v>
      </c>
      <c r="AO243" s="11">
        <f t="shared" si="1371"/>
        <v>152</v>
      </c>
      <c r="AP243" s="11">
        <f t="shared" si="1371"/>
        <v>152</v>
      </c>
      <c r="AQ243" s="11">
        <f t="shared" si="1371"/>
        <v>153</v>
      </c>
      <c r="AR243" s="11">
        <f t="shared" si="1371"/>
        <v>154</v>
      </c>
      <c r="AS243" s="11">
        <f t="shared" si="1371"/>
        <v>155</v>
      </c>
      <c r="AT243" s="11">
        <f t="shared" ref="AT243:AU243" si="1372">+AS243+AT242-AT246</f>
        <v>156</v>
      </c>
      <c r="AU243" s="11">
        <f t="shared" si="1372"/>
        <v>156</v>
      </c>
      <c r="AV243" s="11">
        <f>+AU243+AV242-AV246</f>
        <v>156</v>
      </c>
      <c r="AW243" s="11">
        <f>+AV243+AW242-AW246</f>
        <v>156</v>
      </c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52">
        <f>+DN242-DN246</f>
        <v>51</v>
      </c>
      <c r="DO243" s="11"/>
    </row>
    <row r="244" spans="1:147" s="15" customFormat="1" ht="12" customHeight="1" x14ac:dyDescent="0.2">
      <c r="A244" s="207"/>
      <c r="B244" s="13" t="s">
        <v>3</v>
      </c>
      <c r="C244" s="13"/>
      <c r="D244" s="209"/>
      <c r="E244" s="209"/>
      <c r="F244" s="210"/>
      <c r="G244" s="14"/>
      <c r="H244" s="14"/>
      <c r="I244" s="14"/>
      <c r="J244" s="14">
        <v>6</v>
      </c>
      <c r="K244" s="14">
        <v>6</v>
      </c>
      <c r="L244" s="14">
        <v>6</v>
      </c>
      <c r="M244" s="14">
        <v>6</v>
      </c>
      <c r="N244" s="14">
        <v>6</v>
      </c>
      <c r="O244" s="14">
        <v>6</v>
      </c>
      <c r="P244" s="14">
        <v>6</v>
      </c>
      <c r="Q244" s="14">
        <v>6</v>
      </c>
      <c r="R244" s="14">
        <v>6</v>
      </c>
      <c r="S244" s="14">
        <v>6</v>
      </c>
      <c r="T244" s="14">
        <v>6</v>
      </c>
      <c r="U244" s="14">
        <v>6</v>
      </c>
      <c r="V244" s="14">
        <v>6</v>
      </c>
      <c r="W244" s="14">
        <v>6</v>
      </c>
      <c r="X244" s="14">
        <v>6</v>
      </c>
      <c r="Y244" s="14">
        <v>6</v>
      </c>
      <c r="Z244" s="14">
        <v>6</v>
      </c>
      <c r="AA244" s="14">
        <v>6</v>
      </c>
      <c r="AB244" s="14">
        <v>6</v>
      </c>
      <c r="AC244" s="14">
        <v>6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</row>
    <row r="245" spans="1:147" ht="12" customHeight="1" x14ac:dyDescent="0.2">
      <c r="A245" s="207"/>
      <c r="B245" s="12" t="s">
        <v>7</v>
      </c>
      <c r="C245" s="12"/>
      <c r="D245" s="209"/>
      <c r="E245" s="209"/>
      <c r="F245" s="210"/>
      <c r="G245" s="11"/>
      <c r="H245" s="11"/>
      <c r="I245" s="11"/>
      <c r="J245" s="11">
        <v>42</v>
      </c>
      <c r="K245" s="11">
        <f t="shared" ref="K245" si="1373">+J245+K244</f>
        <v>48</v>
      </c>
      <c r="L245" s="11">
        <f t="shared" ref="L245" si="1374">+K245+L244</f>
        <v>54</v>
      </c>
      <c r="M245" s="11">
        <f t="shared" ref="M245" si="1375">+L245+M244</f>
        <v>60</v>
      </c>
      <c r="N245" s="11">
        <f t="shared" ref="N245" si="1376">+M245+N244</f>
        <v>66</v>
      </c>
      <c r="O245" s="11">
        <f t="shared" ref="O245" si="1377">+N245+O244</f>
        <v>72</v>
      </c>
      <c r="P245" s="11">
        <f t="shared" ref="P245" si="1378">+O245+P244</f>
        <v>78</v>
      </c>
      <c r="Q245" s="11">
        <f t="shared" ref="Q245" si="1379">+P245+Q244</f>
        <v>84</v>
      </c>
      <c r="R245" s="11">
        <f t="shared" ref="R245" si="1380">+Q245+R244</f>
        <v>90</v>
      </c>
      <c r="S245" s="11">
        <f t="shared" ref="S245" si="1381">+R245+S244</f>
        <v>96</v>
      </c>
      <c r="T245" s="11">
        <f t="shared" ref="T245" si="1382">+S245+T244</f>
        <v>102</v>
      </c>
      <c r="U245" s="11">
        <f t="shared" ref="U245" si="1383">+T245+U244</f>
        <v>108</v>
      </c>
      <c r="V245" s="11">
        <f t="shared" ref="V245" si="1384">+U245+V244</f>
        <v>114</v>
      </c>
      <c r="W245" s="11">
        <f t="shared" ref="W245" si="1385">+V245+W244</f>
        <v>120</v>
      </c>
      <c r="X245" s="11">
        <f t="shared" ref="X245" si="1386">+W245+X244</f>
        <v>126</v>
      </c>
      <c r="Y245" s="11">
        <f t="shared" ref="Y245" si="1387">+X245+Y244</f>
        <v>132</v>
      </c>
      <c r="Z245" s="11">
        <f t="shared" ref="Z245" si="1388">+Y245+Z244</f>
        <v>138</v>
      </c>
      <c r="AA245" s="11">
        <f t="shared" ref="AA245" si="1389">+Z245+AA244</f>
        <v>144</v>
      </c>
      <c r="AB245" s="11">
        <f t="shared" ref="AB245" si="1390">+AA245+AB244</f>
        <v>150</v>
      </c>
      <c r="AC245" s="11">
        <f t="shared" ref="AC245:AE245" si="1391">+AB245+AC244</f>
        <v>156</v>
      </c>
      <c r="AD245" s="11">
        <f t="shared" si="1391"/>
        <v>156</v>
      </c>
      <c r="AE245" s="11">
        <f t="shared" si="1391"/>
        <v>156</v>
      </c>
      <c r="AF245" s="11">
        <f t="shared" ref="AF245" si="1392">+AE245+AF244</f>
        <v>156</v>
      </c>
      <c r="AG245" s="11">
        <f t="shared" ref="AG245:AH245" si="1393">+AF245+AG244</f>
        <v>156</v>
      </c>
      <c r="AH245" s="11">
        <f t="shared" si="1393"/>
        <v>156</v>
      </c>
      <c r="AI245" s="11">
        <f t="shared" ref="AI245" si="1394">+AH245+AI244</f>
        <v>156</v>
      </c>
      <c r="AJ245" s="11">
        <f t="shared" ref="AJ245" si="1395">+AI245+AJ244</f>
        <v>156</v>
      </c>
      <c r="AK245" s="11">
        <f t="shared" ref="AK245" si="1396">+AJ245+AK244</f>
        <v>156</v>
      </c>
      <c r="AL245" s="11">
        <f t="shared" ref="AL245:AW245" si="1397">+AK245+AL244</f>
        <v>156</v>
      </c>
      <c r="AM245" s="11">
        <f t="shared" si="1397"/>
        <v>156</v>
      </c>
      <c r="AN245" s="11">
        <f t="shared" si="1397"/>
        <v>156</v>
      </c>
      <c r="AO245" s="11">
        <f t="shared" si="1397"/>
        <v>156</v>
      </c>
      <c r="AP245" s="11">
        <f t="shared" si="1397"/>
        <v>156</v>
      </c>
      <c r="AQ245" s="11">
        <f t="shared" si="1397"/>
        <v>156</v>
      </c>
      <c r="AR245" s="11">
        <f t="shared" si="1397"/>
        <v>156</v>
      </c>
      <c r="AS245" s="11">
        <f t="shared" si="1397"/>
        <v>156</v>
      </c>
      <c r="AT245" s="11">
        <f t="shared" si="1397"/>
        <v>156</v>
      </c>
      <c r="AU245" s="11">
        <f t="shared" si="1397"/>
        <v>156</v>
      </c>
      <c r="AV245" s="11">
        <f t="shared" si="1397"/>
        <v>156</v>
      </c>
      <c r="AW245" s="11">
        <f t="shared" si="1397"/>
        <v>156</v>
      </c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</row>
    <row r="246" spans="1:147" ht="12" customHeight="1" x14ac:dyDescent="0.2">
      <c r="A246" s="207"/>
      <c r="B246" s="12" t="s">
        <v>4</v>
      </c>
      <c r="C246" s="12"/>
      <c r="D246" s="26"/>
      <c r="E246" s="26"/>
      <c r="F246" s="27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1</v>
      </c>
      <c r="AV246" s="11">
        <v>1</v>
      </c>
      <c r="AW246" s="11">
        <v>0</v>
      </c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57">
        <f>SUM(J246:DM246)</f>
        <v>2</v>
      </c>
      <c r="DO246" s="35"/>
      <c r="EQ246" s="4"/>
    </row>
    <row r="247" spans="1:147" ht="12" customHeight="1" thickBot="1" x14ac:dyDescent="0.25">
      <c r="A247" s="208"/>
      <c r="B247" s="23" t="s">
        <v>8</v>
      </c>
      <c r="C247" s="23"/>
      <c r="D247" s="28"/>
      <c r="E247" s="28"/>
      <c r="F247" s="29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5">
        <f>+AH246</f>
        <v>0</v>
      </c>
      <c r="AI247" s="24">
        <f>+AH247+AI246</f>
        <v>0</v>
      </c>
      <c r="AJ247" s="24">
        <f t="shared" ref="AJ247:AN247" si="1398">+AI247+AJ246</f>
        <v>0</v>
      </c>
      <c r="AK247" s="24">
        <f t="shared" si="1398"/>
        <v>0</v>
      </c>
      <c r="AL247" s="24">
        <f t="shared" si="1398"/>
        <v>0</v>
      </c>
      <c r="AM247" s="24">
        <f t="shared" si="1398"/>
        <v>0</v>
      </c>
      <c r="AN247" s="24">
        <f t="shared" si="1398"/>
        <v>0</v>
      </c>
      <c r="AO247" s="24">
        <f t="shared" ref="AO247" si="1399">+AN247+AO246</f>
        <v>0</v>
      </c>
      <c r="AP247" s="24">
        <f t="shared" ref="AP247" si="1400">+AO247+AP246</f>
        <v>0</v>
      </c>
      <c r="AQ247" s="24">
        <f t="shared" ref="AQ247" si="1401">+AP247+AQ246</f>
        <v>0</v>
      </c>
      <c r="AR247" s="24">
        <f t="shared" ref="AR247" si="1402">+AQ247+AR246</f>
        <v>0</v>
      </c>
      <c r="AS247" s="24">
        <f t="shared" ref="AS247" si="1403">+AR247+AS246</f>
        <v>0</v>
      </c>
      <c r="AT247" s="24">
        <f t="shared" ref="AT247" si="1404">+AS247+AT246</f>
        <v>0</v>
      </c>
      <c r="AU247" s="24">
        <f t="shared" ref="AU247:AW247" si="1405">+AT247+AU246</f>
        <v>1</v>
      </c>
      <c r="AV247" s="24">
        <f t="shared" si="1405"/>
        <v>2</v>
      </c>
      <c r="AW247" s="24">
        <f t="shared" si="1405"/>
        <v>2</v>
      </c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24"/>
      <c r="DC247" s="24"/>
      <c r="DD247" s="24"/>
      <c r="DE247" s="24"/>
      <c r="DF247" s="24"/>
      <c r="DG247" s="24"/>
      <c r="DH247" s="24"/>
      <c r="DI247" s="24"/>
      <c r="DJ247" s="24"/>
      <c r="DK247" s="24"/>
      <c r="DL247" s="24"/>
      <c r="DM247" s="24"/>
      <c r="DN247" s="24"/>
      <c r="DO247" s="38"/>
      <c r="EQ247" s="4"/>
    </row>
    <row r="248" spans="1:147" ht="12" customHeight="1" thickTop="1" x14ac:dyDescent="0.2">
      <c r="A248" s="207"/>
      <c r="B248" s="34" t="s">
        <v>45</v>
      </c>
      <c r="C248" s="12" t="s">
        <v>104</v>
      </c>
      <c r="D248" s="209" t="s">
        <v>76</v>
      </c>
      <c r="E248" s="209">
        <v>125.9</v>
      </c>
      <c r="F248" s="210">
        <v>43586</v>
      </c>
      <c r="G248" s="11">
        <v>320</v>
      </c>
      <c r="H248" s="11">
        <v>320</v>
      </c>
      <c r="I248" s="11">
        <f>+DN249</f>
        <v>306</v>
      </c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>
        <v>8</v>
      </c>
      <c r="Z248" s="11">
        <v>5</v>
      </c>
      <c r="AA248" s="11">
        <v>12</v>
      </c>
      <c r="AB248" s="11">
        <v>19</v>
      </c>
      <c r="AC248" s="11">
        <v>11</v>
      </c>
      <c r="AD248" s="11">
        <v>28</v>
      </c>
      <c r="AE248" s="11">
        <v>22</v>
      </c>
      <c r="AF248" s="11">
        <v>26</v>
      </c>
      <c r="AG248" s="49">
        <v>27</v>
      </c>
      <c r="AH248" s="11">
        <f>21-1</f>
        <v>20</v>
      </c>
      <c r="AI248" s="11">
        <v>26</v>
      </c>
      <c r="AJ248" s="11">
        <v>25</v>
      </c>
      <c r="AK248" s="11">
        <v>2</v>
      </c>
      <c r="AL248" s="11">
        <v>-1</v>
      </c>
      <c r="AM248" s="11">
        <v>3</v>
      </c>
      <c r="AN248" s="11">
        <v>9</v>
      </c>
      <c r="AO248" s="11">
        <v>3</v>
      </c>
      <c r="AP248" s="11">
        <v>9</v>
      </c>
      <c r="AQ248" s="11">
        <v>14</v>
      </c>
      <c r="AR248" s="11">
        <v>10</v>
      </c>
      <c r="AS248" s="11">
        <v>10</v>
      </c>
      <c r="AT248" s="11">
        <v>6</v>
      </c>
      <c r="AU248" s="11">
        <v>17</v>
      </c>
      <c r="AV248" s="11">
        <v>7</v>
      </c>
      <c r="AW248" s="11">
        <v>2</v>
      </c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57">
        <f>SUM(J248:DM248)</f>
        <v>320</v>
      </c>
      <c r="DO248" s="11">
        <f>H248-I248</f>
        <v>14</v>
      </c>
    </row>
    <row r="249" spans="1:147" ht="12" customHeight="1" x14ac:dyDescent="0.2">
      <c r="A249" s="207"/>
      <c r="B249" s="12" t="s">
        <v>6</v>
      </c>
      <c r="C249" s="12"/>
      <c r="D249" s="209"/>
      <c r="E249" s="209"/>
      <c r="F249" s="210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>
        <f t="shared" ref="Y249:AE249" si="1406">+X249+Y248</f>
        <v>8</v>
      </c>
      <c r="Z249" s="11">
        <f t="shared" si="1406"/>
        <v>13</v>
      </c>
      <c r="AA249" s="11">
        <f t="shared" si="1406"/>
        <v>25</v>
      </c>
      <c r="AB249" s="11">
        <f t="shared" si="1406"/>
        <v>44</v>
      </c>
      <c r="AC249" s="11">
        <f t="shared" si="1406"/>
        <v>55</v>
      </c>
      <c r="AD249" s="11">
        <f t="shared" si="1406"/>
        <v>83</v>
      </c>
      <c r="AE249" s="11">
        <f t="shared" si="1406"/>
        <v>105</v>
      </c>
      <c r="AF249" s="11">
        <f t="shared" ref="AF249" si="1407">+AE249+AF248</f>
        <v>131</v>
      </c>
      <c r="AG249" s="11">
        <f t="shared" ref="AG249:AH249" si="1408">+AF249+AG248</f>
        <v>158</v>
      </c>
      <c r="AH249" s="11">
        <f t="shared" si="1408"/>
        <v>178</v>
      </c>
      <c r="AI249" s="11">
        <f t="shared" ref="AI249" si="1409">+AH249+AI248</f>
        <v>204</v>
      </c>
      <c r="AJ249" s="11">
        <f t="shared" ref="AJ249" si="1410">+AI249+AJ248</f>
        <v>229</v>
      </c>
      <c r="AK249" s="11">
        <f t="shared" ref="AK249" si="1411">+AJ249+AK248</f>
        <v>231</v>
      </c>
      <c r="AL249" s="11">
        <f t="shared" ref="AL249:AW249" si="1412">+AK249+AL248</f>
        <v>230</v>
      </c>
      <c r="AM249" s="11">
        <f t="shared" si="1412"/>
        <v>233</v>
      </c>
      <c r="AN249" s="11">
        <f t="shared" si="1412"/>
        <v>242</v>
      </c>
      <c r="AO249" s="11">
        <f t="shared" si="1412"/>
        <v>245</v>
      </c>
      <c r="AP249" s="11">
        <f t="shared" si="1412"/>
        <v>254</v>
      </c>
      <c r="AQ249" s="11">
        <f t="shared" si="1412"/>
        <v>268</v>
      </c>
      <c r="AR249" s="11">
        <f t="shared" si="1412"/>
        <v>278</v>
      </c>
      <c r="AS249" s="11">
        <f t="shared" si="1412"/>
        <v>288</v>
      </c>
      <c r="AT249" s="11">
        <f t="shared" si="1412"/>
        <v>294</v>
      </c>
      <c r="AU249" s="11">
        <f t="shared" si="1412"/>
        <v>311</v>
      </c>
      <c r="AV249" s="11">
        <f t="shared" si="1412"/>
        <v>318</v>
      </c>
      <c r="AW249" s="11">
        <f t="shared" si="1412"/>
        <v>320</v>
      </c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52">
        <f>+DN248-DN252</f>
        <v>306</v>
      </c>
      <c r="DO249" s="11"/>
    </row>
    <row r="250" spans="1:147" s="15" customFormat="1" ht="12" customHeight="1" x14ac:dyDescent="0.2">
      <c r="A250" s="207"/>
      <c r="B250" s="13" t="s">
        <v>3</v>
      </c>
      <c r="C250" s="13"/>
      <c r="D250" s="209"/>
      <c r="E250" s="209"/>
      <c r="F250" s="210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>
        <v>10</v>
      </c>
      <c r="Z250" s="14">
        <v>10</v>
      </c>
      <c r="AA250" s="14">
        <v>10</v>
      </c>
      <c r="AB250" s="14">
        <v>10</v>
      </c>
      <c r="AC250" s="14">
        <v>10</v>
      </c>
      <c r="AD250" s="14">
        <v>10</v>
      </c>
      <c r="AE250" s="14">
        <v>10</v>
      </c>
      <c r="AF250" s="14">
        <v>10</v>
      </c>
      <c r="AG250" s="14">
        <v>10</v>
      </c>
      <c r="AH250" s="14">
        <v>10</v>
      </c>
      <c r="AI250" s="14">
        <v>10</v>
      </c>
      <c r="AJ250" s="14">
        <v>10</v>
      </c>
      <c r="AK250" s="14">
        <v>10</v>
      </c>
      <c r="AL250" s="14">
        <v>10</v>
      </c>
      <c r="AM250" s="14">
        <v>10</v>
      </c>
      <c r="AN250" s="14">
        <v>10</v>
      </c>
      <c r="AO250" s="14">
        <v>10</v>
      </c>
      <c r="AP250" s="14">
        <v>10</v>
      </c>
      <c r="AQ250" s="14">
        <v>10</v>
      </c>
      <c r="AR250" s="14">
        <v>10</v>
      </c>
      <c r="AS250" s="14">
        <v>10</v>
      </c>
      <c r="AT250" s="14">
        <v>10</v>
      </c>
      <c r="AU250" s="14">
        <v>10</v>
      </c>
      <c r="AV250" s="14">
        <v>10</v>
      </c>
      <c r="AW250" s="14">
        <v>10</v>
      </c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</row>
    <row r="251" spans="1:147" ht="12" customHeight="1" x14ac:dyDescent="0.2">
      <c r="A251" s="207"/>
      <c r="B251" s="12" t="s">
        <v>7</v>
      </c>
      <c r="C251" s="12"/>
      <c r="D251" s="209"/>
      <c r="E251" s="209"/>
      <c r="F251" s="210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>
        <f t="shared" ref="Y251:AE251" si="1413">+X251+Y250</f>
        <v>10</v>
      </c>
      <c r="Z251" s="11">
        <f t="shared" si="1413"/>
        <v>20</v>
      </c>
      <c r="AA251" s="11">
        <f t="shared" si="1413"/>
        <v>30</v>
      </c>
      <c r="AB251" s="11">
        <f t="shared" si="1413"/>
        <v>40</v>
      </c>
      <c r="AC251" s="11">
        <f t="shared" si="1413"/>
        <v>50</v>
      </c>
      <c r="AD251" s="11">
        <f t="shared" si="1413"/>
        <v>60</v>
      </c>
      <c r="AE251" s="11">
        <f t="shared" si="1413"/>
        <v>70</v>
      </c>
      <c r="AF251" s="11">
        <f t="shared" ref="AF251:AH251" si="1414">+AE251+AF250</f>
        <v>80</v>
      </c>
      <c r="AG251" s="11">
        <f t="shared" ref="AG251" si="1415">+AF251+AG250</f>
        <v>90</v>
      </c>
      <c r="AH251" s="11">
        <f t="shared" si="1414"/>
        <v>100</v>
      </c>
      <c r="AI251" s="11">
        <f t="shared" ref="AI251" si="1416">+AH251+AI250</f>
        <v>110</v>
      </c>
      <c r="AJ251" s="11">
        <f t="shared" ref="AJ251" si="1417">+AI251+AJ250</f>
        <v>120</v>
      </c>
      <c r="AK251" s="11">
        <f t="shared" ref="AK251" si="1418">+AJ251+AK250</f>
        <v>130</v>
      </c>
      <c r="AL251" s="11">
        <f t="shared" ref="AL251:AW251" si="1419">+AK251+AL250</f>
        <v>140</v>
      </c>
      <c r="AM251" s="11">
        <f t="shared" si="1419"/>
        <v>150</v>
      </c>
      <c r="AN251" s="11">
        <f t="shared" si="1419"/>
        <v>160</v>
      </c>
      <c r="AO251" s="11">
        <f t="shared" si="1419"/>
        <v>170</v>
      </c>
      <c r="AP251" s="11">
        <f t="shared" si="1419"/>
        <v>180</v>
      </c>
      <c r="AQ251" s="11">
        <f t="shared" si="1419"/>
        <v>190</v>
      </c>
      <c r="AR251" s="11">
        <f t="shared" si="1419"/>
        <v>200</v>
      </c>
      <c r="AS251" s="11">
        <f t="shared" si="1419"/>
        <v>210</v>
      </c>
      <c r="AT251" s="11">
        <f t="shared" si="1419"/>
        <v>220</v>
      </c>
      <c r="AU251" s="11">
        <f t="shared" si="1419"/>
        <v>230</v>
      </c>
      <c r="AV251" s="11">
        <f t="shared" si="1419"/>
        <v>240</v>
      </c>
      <c r="AW251" s="11">
        <f t="shared" si="1419"/>
        <v>250</v>
      </c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</row>
    <row r="252" spans="1:147" ht="12" customHeight="1" x14ac:dyDescent="0.2">
      <c r="A252" s="207"/>
      <c r="B252" s="12" t="s">
        <v>4</v>
      </c>
      <c r="C252" s="12"/>
      <c r="D252" s="26"/>
      <c r="E252" s="26"/>
      <c r="F252" s="27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>
        <v>1</v>
      </c>
      <c r="AL252" s="11">
        <v>2</v>
      </c>
      <c r="AM252" s="11">
        <v>0</v>
      </c>
      <c r="AN252" s="11">
        <v>3</v>
      </c>
      <c r="AO252" s="11">
        <v>5</v>
      </c>
      <c r="AP252" s="11">
        <v>2</v>
      </c>
      <c r="AQ252" s="11">
        <v>0</v>
      </c>
      <c r="AR252" s="11">
        <v>0</v>
      </c>
      <c r="AS252" s="11">
        <v>0</v>
      </c>
      <c r="AT252" s="11">
        <v>1</v>
      </c>
      <c r="AU252" s="11">
        <v>0</v>
      </c>
      <c r="AV252" s="11">
        <v>0</v>
      </c>
      <c r="AW252" s="11">
        <v>0</v>
      </c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57">
        <f>SUM(J252:DM252)</f>
        <v>14</v>
      </c>
      <c r="DO252" s="35"/>
      <c r="EQ252" s="4"/>
    </row>
    <row r="253" spans="1:147" ht="12" customHeight="1" thickBot="1" x14ac:dyDescent="0.25">
      <c r="A253" s="208"/>
      <c r="B253" s="23" t="s">
        <v>8</v>
      </c>
      <c r="C253" s="23"/>
      <c r="D253" s="28"/>
      <c r="E253" s="28"/>
      <c r="F253" s="29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5">
        <f>+AH252</f>
        <v>0</v>
      </c>
      <c r="AI253" s="24">
        <f>+AH253+AI252</f>
        <v>0</v>
      </c>
      <c r="AJ253" s="24">
        <f t="shared" ref="AJ253:AL253" si="1420">+AI253+AJ252</f>
        <v>0</v>
      </c>
      <c r="AK253" s="24">
        <f t="shared" si="1420"/>
        <v>1</v>
      </c>
      <c r="AL253" s="24">
        <f t="shared" si="1420"/>
        <v>3</v>
      </c>
      <c r="AM253" s="24">
        <f t="shared" ref="AM253" si="1421">+AL253+AM252</f>
        <v>3</v>
      </c>
      <c r="AN253" s="24">
        <f t="shared" ref="AN253" si="1422">+AM253+AN252</f>
        <v>6</v>
      </c>
      <c r="AO253" s="24">
        <f t="shared" ref="AO253" si="1423">+AN253+AO252</f>
        <v>11</v>
      </c>
      <c r="AP253" s="24">
        <f t="shared" ref="AP253" si="1424">+AO253+AP252</f>
        <v>13</v>
      </c>
      <c r="AQ253" s="24">
        <f t="shared" ref="AQ253" si="1425">+AP253+AQ252</f>
        <v>13</v>
      </c>
      <c r="AR253" s="24">
        <f t="shared" ref="AR253" si="1426">+AQ253+AR252</f>
        <v>13</v>
      </c>
      <c r="AS253" s="24">
        <f t="shared" ref="AS253" si="1427">+AR253+AS252</f>
        <v>13</v>
      </c>
      <c r="AT253" s="24">
        <f t="shared" ref="AT253" si="1428">+AS253+AT252</f>
        <v>14</v>
      </c>
      <c r="AU253" s="24">
        <f t="shared" ref="AU253" si="1429">+AT253+AU252</f>
        <v>14</v>
      </c>
      <c r="AV253" s="24">
        <f t="shared" ref="AV253:AW253" si="1430">+AU253+AV252</f>
        <v>14</v>
      </c>
      <c r="AW253" s="24">
        <f t="shared" si="1430"/>
        <v>14</v>
      </c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24"/>
      <c r="DC253" s="24"/>
      <c r="DD253" s="24"/>
      <c r="DE253" s="24"/>
      <c r="DF253" s="24"/>
      <c r="DG253" s="24"/>
      <c r="DH253" s="24"/>
      <c r="DI253" s="24"/>
      <c r="DJ253" s="24"/>
      <c r="DK253" s="24"/>
      <c r="DL253" s="24"/>
      <c r="DM253" s="24"/>
      <c r="DN253" s="24"/>
      <c r="DO253" s="38"/>
      <c r="EQ253" s="4"/>
    </row>
    <row r="254" spans="1:147" ht="12" customHeight="1" thickTop="1" x14ac:dyDescent="0.2">
      <c r="A254" s="207"/>
      <c r="B254" s="34" t="s">
        <v>46</v>
      </c>
      <c r="C254" s="12" t="s">
        <v>89</v>
      </c>
      <c r="D254" s="209" t="s">
        <v>76</v>
      </c>
      <c r="E254" s="209">
        <v>111.7</v>
      </c>
      <c r="F254" s="210">
        <v>42658</v>
      </c>
      <c r="G254" s="11">
        <v>176</v>
      </c>
      <c r="H254" s="11">
        <v>176</v>
      </c>
      <c r="I254" s="11">
        <f>+DN255</f>
        <v>164</v>
      </c>
      <c r="J254" s="11">
        <v>118</v>
      </c>
      <c r="K254" s="11">
        <v>13</v>
      </c>
      <c r="L254" s="11">
        <v>5</v>
      </c>
      <c r="M254" s="11">
        <v>4</v>
      </c>
      <c r="N254" s="11">
        <v>1</v>
      </c>
      <c r="O254" s="11">
        <v>5</v>
      </c>
      <c r="P254" s="11">
        <v>2</v>
      </c>
      <c r="Q254" s="11">
        <v>4</v>
      </c>
      <c r="R254" s="11">
        <v>2</v>
      </c>
      <c r="S254" s="11">
        <v>0</v>
      </c>
      <c r="T254" s="11">
        <v>0</v>
      </c>
      <c r="U254" s="11">
        <v>1</v>
      </c>
      <c r="V254" s="11">
        <v>0</v>
      </c>
      <c r="W254" s="11">
        <v>0</v>
      </c>
      <c r="X254" s="11">
        <v>0</v>
      </c>
      <c r="Y254" s="11">
        <v>1</v>
      </c>
      <c r="Z254" s="11">
        <v>0</v>
      </c>
      <c r="AA254" s="11">
        <v>0</v>
      </c>
      <c r="AB254" s="11">
        <v>2</v>
      </c>
      <c r="AC254" s="11">
        <v>0</v>
      </c>
      <c r="AD254" s="11">
        <v>5</v>
      </c>
      <c r="AE254" s="11">
        <f>1-3</f>
        <v>-2</v>
      </c>
      <c r="AF254" s="11">
        <v>2</v>
      </c>
      <c r="AG254" s="11">
        <v>0</v>
      </c>
      <c r="AH254" s="11">
        <v>0</v>
      </c>
      <c r="AI254" s="11">
        <v>-1</v>
      </c>
      <c r="AJ254" s="11">
        <v>0</v>
      </c>
      <c r="AK254" s="11">
        <v>0</v>
      </c>
      <c r="AL254" s="11">
        <v>0</v>
      </c>
      <c r="AM254" s="11">
        <v>0</v>
      </c>
      <c r="AN254" s="11">
        <v>2</v>
      </c>
      <c r="AO254" s="11">
        <v>0</v>
      </c>
      <c r="AP254" s="11">
        <v>2</v>
      </c>
      <c r="AQ254" s="11">
        <v>0</v>
      </c>
      <c r="AR254" s="11">
        <v>0</v>
      </c>
      <c r="AS254" s="11">
        <v>2</v>
      </c>
      <c r="AT254" s="11">
        <v>2</v>
      </c>
      <c r="AU254" s="11">
        <v>0</v>
      </c>
      <c r="AV254" s="11">
        <v>0</v>
      </c>
      <c r="AW254" s="11">
        <v>1</v>
      </c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57">
        <f>SUM(J254:DM254)</f>
        <v>171</v>
      </c>
      <c r="DO254" s="11">
        <f>H254-I254</f>
        <v>12</v>
      </c>
    </row>
    <row r="255" spans="1:147" ht="12" customHeight="1" x14ac:dyDescent="0.2">
      <c r="A255" s="207"/>
      <c r="B255" s="12" t="s">
        <v>6</v>
      </c>
      <c r="C255" s="12"/>
      <c r="D255" s="209"/>
      <c r="E255" s="209"/>
      <c r="F255" s="210"/>
      <c r="G255" s="11"/>
      <c r="H255" s="11"/>
      <c r="I255" s="11"/>
      <c r="J255" s="11">
        <v>118</v>
      </c>
      <c r="K255" s="11">
        <f>+J255+K254</f>
        <v>131</v>
      </c>
      <c r="L255" s="11">
        <f t="shared" ref="L255:AC255" si="1431">+K255+L254</f>
        <v>136</v>
      </c>
      <c r="M255" s="11">
        <f t="shared" si="1431"/>
        <v>140</v>
      </c>
      <c r="N255" s="11">
        <f t="shared" si="1431"/>
        <v>141</v>
      </c>
      <c r="O255" s="11">
        <f t="shared" si="1431"/>
        <v>146</v>
      </c>
      <c r="P255" s="11">
        <f t="shared" si="1431"/>
        <v>148</v>
      </c>
      <c r="Q255" s="11">
        <f t="shared" si="1431"/>
        <v>152</v>
      </c>
      <c r="R255" s="11">
        <f t="shared" si="1431"/>
        <v>154</v>
      </c>
      <c r="S255" s="11">
        <f t="shared" si="1431"/>
        <v>154</v>
      </c>
      <c r="T255" s="11">
        <f t="shared" si="1431"/>
        <v>154</v>
      </c>
      <c r="U255" s="11">
        <f t="shared" si="1431"/>
        <v>155</v>
      </c>
      <c r="V255" s="11">
        <f t="shared" si="1431"/>
        <v>155</v>
      </c>
      <c r="W255" s="11">
        <f t="shared" si="1431"/>
        <v>155</v>
      </c>
      <c r="X255" s="11">
        <f t="shared" si="1431"/>
        <v>155</v>
      </c>
      <c r="Y255" s="11">
        <f t="shared" si="1431"/>
        <v>156</v>
      </c>
      <c r="Z255" s="11">
        <f t="shared" si="1431"/>
        <v>156</v>
      </c>
      <c r="AA255" s="11">
        <f t="shared" si="1431"/>
        <v>156</v>
      </c>
      <c r="AB255" s="11">
        <f t="shared" si="1431"/>
        <v>158</v>
      </c>
      <c r="AC255" s="11">
        <f t="shared" si="1431"/>
        <v>158</v>
      </c>
      <c r="AD255" s="11">
        <f t="shared" ref="AD255" si="1432">+AC255+AD254</f>
        <v>163</v>
      </c>
      <c r="AE255" s="11">
        <f t="shared" ref="AE255" si="1433">+AD255+AE254</f>
        <v>161</v>
      </c>
      <c r="AF255" s="11">
        <f t="shared" ref="AF255" si="1434">+AE255+AF254</f>
        <v>163</v>
      </c>
      <c r="AG255" s="11">
        <f t="shared" ref="AG255:AH255" si="1435">+AF255+AG254</f>
        <v>163</v>
      </c>
      <c r="AH255" s="11">
        <f t="shared" si="1435"/>
        <v>163</v>
      </c>
      <c r="AI255" s="11">
        <f t="shared" ref="AI255" si="1436">+AH255+AI254</f>
        <v>162</v>
      </c>
      <c r="AJ255" s="11">
        <f t="shared" ref="AJ255" si="1437">+AI255+AJ254</f>
        <v>162</v>
      </c>
      <c r="AK255" s="11">
        <f t="shared" ref="AK255" si="1438">+AJ255+AK254</f>
        <v>162</v>
      </c>
      <c r="AL255" s="11">
        <f t="shared" ref="AL255:AV255" si="1439">+AK255+AL254</f>
        <v>162</v>
      </c>
      <c r="AM255" s="11">
        <f t="shared" si="1439"/>
        <v>162</v>
      </c>
      <c r="AN255" s="11">
        <f t="shared" si="1439"/>
        <v>164</v>
      </c>
      <c r="AO255" s="11">
        <f t="shared" si="1439"/>
        <v>164</v>
      </c>
      <c r="AP255" s="11">
        <f t="shared" si="1439"/>
        <v>166</v>
      </c>
      <c r="AQ255" s="11">
        <f t="shared" si="1439"/>
        <v>166</v>
      </c>
      <c r="AR255" s="11">
        <f>+AQ255+AR254</f>
        <v>166</v>
      </c>
      <c r="AS255" s="11">
        <f>+AR255+AS254</f>
        <v>168</v>
      </c>
      <c r="AT255" s="11">
        <f t="shared" si="1439"/>
        <v>170</v>
      </c>
      <c r="AU255" s="11">
        <f t="shared" si="1439"/>
        <v>170</v>
      </c>
      <c r="AV255" s="11">
        <f t="shared" si="1439"/>
        <v>170</v>
      </c>
      <c r="AW255" s="11">
        <f>+AV255+AW254</f>
        <v>171</v>
      </c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52">
        <f>+DN254-DN258</f>
        <v>164</v>
      </c>
      <c r="DO255" s="11"/>
    </row>
    <row r="256" spans="1:147" s="15" customFormat="1" ht="12" customHeight="1" x14ac:dyDescent="0.2">
      <c r="A256" s="207"/>
      <c r="B256" s="13" t="s">
        <v>3</v>
      </c>
      <c r="C256" s="13"/>
      <c r="D256" s="209"/>
      <c r="E256" s="209"/>
      <c r="F256" s="210"/>
      <c r="G256" s="14"/>
      <c r="H256" s="14"/>
      <c r="I256" s="14"/>
      <c r="J256" s="14">
        <v>8</v>
      </c>
      <c r="K256" s="14">
        <v>8</v>
      </c>
      <c r="L256" s="14">
        <v>8</v>
      </c>
      <c r="M256" s="14">
        <v>2</v>
      </c>
      <c r="N256" s="14">
        <v>2</v>
      </c>
      <c r="O256" s="14">
        <v>2</v>
      </c>
      <c r="P256" s="14">
        <v>2</v>
      </c>
      <c r="Q256" s="14">
        <v>2</v>
      </c>
      <c r="R256" s="14">
        <v>2</v>
      </c>
      <c r="S256" s="14">
        <v>2</v>
      </c>
      <c r="T256" s="14">
        <v>2</v>
      </c>
      <c r="U256" s="14">
        <v>2</v>
      </c>
      <c r="V256" s="14">
        <v>2</v>
      </c>
      <c r="W256" s="14">
        <v>2</v>
      </c>
      <c r="X256" s="14">
        <v>2</v>
      </c>
      <c r="Y256" s="14">
        <v>2</v>
      </c>
      <c r="Z256" s="14">
        <v>2</v>
      </c>
      <c r="AA256" s="14">
        <v>2</v>
      </c>
      <c r="AB256" s="14">
        <v>2</v>
      </c>
      <c r="AC256" s="14">
        <v>2</v>
      </c>
      <c r="AD256" s="14">
        <v>2</v>
      </c>
      <c r="AE256" s="14">
        <v>2</v>
      </c>
      <c r="AF256" s="14">
        <v>2</v>
      </c>
      <c r="AG256" s="14">
        <v>2</v>
      </c>
      <c r="AH256" s="14">
        <v>2</v>
      </c>
      <c r="AI256" s="14">
        <v>0</v>
      </c>
      <c r="AJ256" s="14">
        <v>0</v>
      </c>
      <c r="AK256" s="14">
        <v>0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>
        <v>0</v>
      </c>
      <c r="AR256" s="14">
        <v>0</v>
      </c>
      <c r="AS256" s="14">
        <v>0</v>
      </c>
      <c r="AT256" s="14">
        <v>0</v>
      </c>
      <c r="AU256" s="14">
        <v>0</v>
      </c>
      <c r="AV256" s="14">
        <v>0</v>
      </c>
      <c r="AW256" s="14">
        <v>0</v>
      </c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</row>
    <row r="257" spans="1:147" ht="12" customHeight="1" x14ac:dyDescent="0.2">
      <c r="A257" s="207"/>
      <c r="B257" s="12" t="s">
        <v>7</v>
      </c>
      <c r="C257" s="12"/>
      <c r="D257" s="209"/>
      <c r="E257" s="209"/>
      <c r="F257" s="210"/>
      <c r="G257" s="11"/>
      <c r="H257" s="11"/>
      <c r="I257" s="11"/>
      <c r="J257" s="11">
        <v>116</v>
      </c>
      <c r="K257" s="11">
        <f>+J257+K256</f>
        <v>124</v>
      </c>
      <c r="L257" s="11">
        <f t="shared" ref="L257:AC257" si="1440">+K257+L256</f>
        <v>132</v>
      </c>
      <c r="M257" s="11">
        <f t="shared" si="1440"/>
        <v>134</v>
      </c>
      <c r="N257" s="11">
        <f t="shared" si="1440"/>
        <v>136</v>
      </c>
      <c r="O257" s="11">
        <f t="shared" si="1440"/>
        <v>138</v>
      </c>
      <c r="P257" s="11">
        <f t="shared" si="1440"/>
        <v>140</v>
      </c>
      <c r="Q257" s="11">
        <f t="shared" si="1440"/>
        <v>142</v>
      </c>
      <c r="R257" s="11">
        <f t="shared" si="1440"/>
        <v>144</v>
      </c>
      <c r="S257" s="11">
        <f t="shared" si="1440"/>
        <v>146</v>
      </c>
      <c r="T257" s="11">
        <f t="shared" si="1440"/>
        <v>148</v>
      </c>
      <c r="U257" s="11">
        <f t="shared" si="1440"/>
        <v>150</v>
      </c>
      <c r="V257" s="11">
        <f t="shared" si="1440"/>
        <v>152</v>
      </c>
      <c r="W257" s="11">
        <f t="shared" si="1440"/>
        <v>154</v>
      </c>
      <c r="X257" s="11">
        <f t="shared" si="1440"/>
        <v>156</v>
      </c>
      <c r="Y257" s="11">
        <f t="shared" si="1440"/>
        <v>158</v>
      </c>
      <c r="Z257" s="11">
        <f t="shared" si="1440"/>
        <v>160</v>
      </c>
      <c r="AA257" s="11">
        <f t="shared" si="1440"/>
        <v>162</v>
      </c>
      <c r="AB257" s="11">
        <f t="shared" si="1440"/>
        <v>164</v>
      </c>
      <c r="AC257" s="11">
        <f t="shared" si="1440"/>
        <v>166</v>
      </c>
      <c r="AD257" s="11">
        <f t="shared" ref="AD257" si="1441">+AC257+AD256</f>
        <v>168</v>
      </c>
      <c r="AE257" s="11">
        <f t="shared" ref="AE257" si="1442">+AD257+AE256</f>
        <v>170</v>
      </c>
      <c r="AF257" s="11">
        <f t="shared" ref="AF257" si="1443">+AE257+AF256</f>
        <v>172</v>
      </c>
      <c r="AG257" s="11">
        <f t="shared" ref="AG257:AH257" si="1444">+AF257+AG256</f>
        <v>174</v>
      </c>
      <c r="AH257" s="11">
        <f t="shared" si="1444"/>
        <v>176</v>
      </c>
      <c r="AI257" s="11">
        <f t="shared" ref="AI257" si="1445">+AH257+AI256</f>
        <v>176</v>
      </c>
      <c r="AJ257" s="11">
        <f t="shared" ref="AJ257" si="1446">+AI257+AJ256</f>
        <v>176</v>
      </c>
      <c r="AK257" s="11">
        <f t="shared" ref="AK257" si="1447">+AJ257+AK256</f>
        <v>176</v>
      </c>
      <c r="AL257" s="11">
        <f t="shared" ref="AL257:AW257" si="1448">+AK257+AL256</f>
        <v>176</v>
      </c>
      <c r="AM257" s="11">
        <f t="shared" si="1448"/>
        <v>176</v>
      </c>
      <c r="AN257" s="11">
        <f t="shared" si="1448"/>
        <v>176</v>
      </c>
      <c r="AO257" s="11">
        <f t="shared" si="1448"/>
        <v>176</v>
      </c>
      <c r="AP257" s="11">
        <f t="shared" si="1448"/>
        <v>176</v>
      </c>
      <c r="AQ257" s="11">
        <f t="shared" si="1448"/>
        <v>176</v>
      </c>
      <c r="AR257" s="11">
        <f t="shared" si="1448"/>
        <v>176</v>
      </c>
      <c r="AS257" s="11">
        <f>+AR257+AS256</f>
        <v>176</v>
      </c>
      <c r="AT257" s="11">
        <f t="shared" si="1448"/>
        <v>176</v>
      </c>
      <c r="AU257" s="11">
        <f t="shared" si="1448"/>
        <v>176</v>
      </c>
      <c r="AV257" s="11">
        <f t="shared" si="1448"/>
        <v>176</v>
      </c>
      <c r="AW257" s="11">
        <f t="shared" si="1448"/>
        <v>176</v>
      </c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</row>
    <row r="258" spans="1:147" ht="12" customHeight="1" x14ac:dyDescent="0.2">
      <c r="A258" s="207"/>
      <c r="B258" s="12" t="s">
        <v>4</v>
      </c>
      <c r="C258" s="12"/>
      <c r="D258" s="26"/>
      <c r="E258" s="26"/>
      <c r="F258" s="27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>
        <v>2</v>
      </c>
      <c r="AJ258" s="11"/>
      <c r="AK258" s="11"/>
      <c r="AL258" s="11"/>
      <c r="AM258" s="11"/>
      <c r="AN258" s="11"/>
      <c r="AO258" s="11"/>
      <c r="AP258" s="11">
        <v>0</v>
      </c>
      <c r="AQ258" s="11"/>
      <c r="AR258" s="11"/>
      <c r="AS258" s="11">
        <v>2</v>
      </c>
      <c r="AT258" s="11">
        <v>2</v>
      </c>
      <c r="AU258" s="11">
        <v>1</v>
      </c>
      <c r="AV258" s="11">
        <v>0</v>
      </c>
      <c r="AW258" s="11">
        <v>0</v>
      </c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57">
        <f>SUM(J258:DM258)</f>
        <v>7</v>
      </c>
      <c r="DO258" s="35"/>
      <c r="EQ258" s="4"/>
    </row>
    <row r="259" spans="1:147" ht="12" customHeight="1" thickBot="1" x14ac:dyDescent="0.25">
      <c r="A259" s="208"/>
      <c r="B259" s="23" t="s">
        <v>8</v>
      </c>
      <c r="C259" s="23"/>
      <c r="D259" s="28"/>
      <c r="E259" s="28"/>
      <c r="F259" s="29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5">
        <f>+AH258</f>
        <v>0</v>
      </c>
      <c r="AI259" s="24">
        <f>+AH259+AI258</f>
        <v>2</v>
      </c>
      <c r="AJ259" s="24">
        <f t="shared" ref="AJ259:AN259" si="1449">+AI259+AJ258</f>
        <v>2</v>
      </c>
      <c r="AK259" s="24">
        <f t="shared" si="1449"/>
        <v>2</v>
      </c>
      <c r="AL259" s="24">
        <f t="shared" si="1449"/>
        <v>2</v>
      </c>
      <c r="AM259" s="24">
        <f t="shared" si="1449"/>
        <v>2</v>
      </c>
      <c r="AN259" s="24">
        <f t="shared" si="1449"/>
        <v>2</v>
      </c>
      <c r="AO259" s="24">
        <f t="shared" ref="AO259" si="1450">+AN259+AO258</f>
        <v>2</v>
      </c>
      <c r="AP259" s="24">
        <f t="shared" ref="AP259:AS259" si="1451">+AO259+AP258</f>
        <v>2</v>
      </c>
      <c r="AQ259" s="24">
        <f t="shared" si="1451"/>
        <v>2</v>
      </c>
      <c r="AR259" s="24">
        <f t="shared" si="1451"/>
        <v>2</v>
      </c>
      <c r="AS259" s="24">
        <f t="shared" si="1451"/>
        <v>4</v>
      </c>
      <c r="AT259" s="24">
        <f t="shared" ref="AT259" si="1452">+AS259+AT258</f>
        <v>6</v>
      </c>
      <c r="AU259" s="24">
        <f t="shared" ref="AU259:AW259" si="1453">+AT259+AU258</f>
        <v>7</v>
      </c>
      <c r="AV259" s="24">
        <f t="shared" si="1453"/>
        <v>7</v>
      </c>
      <c r="AW259" s="24">
        <f t="shared" si="1453"/>
        <v>7</v>
      </c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  <c r="CT259" s="24"/>
      <c r="CU259" s="24"/>
      <c r="CV259" s="24"/>
      <c r="CW259" s="24"/>
      <c r="CX259" s="24"/>
      <c r="CY259" s="24"/>
      <c r="CZ259" s="24"/>
      <c r="DA259" s="24"/>
      <c r="DB259" s="24"/>
      <c r="DC259" s="24"/>
      <c r="DD259" s="24"/>
      <c r="DE259" s="24"/>
      <c r="DF259" s="24"/>
      <c r="DG259" s="24"/>
      <c r="DH259" s="24"/>
      <c r="DI259" s="24"/>
      <c r="DJ259" s="24"/>
      <c r="DK259" s="24"/>
      <c r="DL259" s="24"/>
      <c r="DM259" s="24"/>
      <c r="DN259" s="24"/>
      <c r="DO259" s="38"/>
      <c r="EQ259" s="4"/>
    </row>
    <row r="260" spans="1:147" ht="12" customHeight="1" thickTop="1" x14ac:dyDescent="0.2">
      <c r="A260" s="207"/>
      <c r="B260" s="34" t="s">
        <v>47</v>
      </c>
      <c r="C260" s="12" t="s">
        <v>91</v>
      </c>
      <c r="D260" s="209" t="s">
        <v>121</v>
      </c>
      <c r="E260" s="209"/>
      <c r="F260" s="210">
        <v>41944</v>
      </c>
      <c r="G260" s="11">
        <v>89</v>
      </c>
      <c r="H260" s="11">
        <v>89</v>
      </c>
      <c r="I260" s="11">
        <f>+DN261</f>
        <v>2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0</v>
      </c>
      <c r="AB260" s="11">
        <v>0</v>
      </c>
      <c r="AC260" s="11">
        <f>2-2</f>
        <v>0</v>
      </c>
      <c r="AD260" s="11">
        <v>0</v>
      </c>
      <c r="AE260" s="11">
        <v>0</v>
      </c>
      <c r="AF260" s="11">
        <v>2</v>
      </c>
      <c r="AG260" s="11">
        <v>2</v>
      </c>
      <c r="AH260" s="11">
        <v>1</v>
      </c>
      <c r="AI260" s="11">
        <v>0</v>
      </c>
      <c r="AJ260" s="11">
        <v>-1</v>
      </c>
      <c r="AK260" s="11">
        <v>1</v>
      </c>
      <c r="AL260" s="11">
        <v>-1</v>
      </c>
      <c r="AM260" s="11">
        <v>1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57">
        <f>SUM(J260:DM260)</f>
        <v>6</v>
      </c>
      <c r="DO260" s="11">
        <f>H260-I260</f>
        <v>87</v>
      </c>
    </row>
    <row r="261" spans="1:147" ht="12" customHeight="1" x14ac:dyDescent="0.2">
      <c r="A261" s="207"/>
      <c r="B261" s="12" t="s">
        <v>6</v>
      </c>
      <c r="C261" s="12"/>
      <c r="D261" s="209"/>
      <c r="E261" s="209"/>
      <c r="F261" s="210"/>
      <c r="G261" s="11"/>
      <c r="H261" s="11"/>
      <c r="I261" s="11"/>
      <c r="J261" s="11">
        <v>81</v>
      </c>
      <c r="K261" s="11">
        <f>+J261+K260</f>
        <v>81</v>
      </c>
      <c r="L261" s="11">
        <f t="shared" ref="L261:AC261" si="1454">+K261+L260</f>
        <v>81</v>
      </c>
      <c r="M261" s="11">
        <f t="shared" si="1454"/>
        <v>81</v>
      </c>
      <c r="N261" s="11">
        <f t="shared" si="1454"/>
        <v>81</v>
      </c>
      <c r="O261" s="11">
        <f t="shared" si="1454"/>
        <v>81</v>
      </c>
      <c r="P261" s="11">
        <f t="shared" si="1454"/>
        <v>81</v>
      </c>
      <c r="Q261" s="11">
        <f t="shared" si="1454"/>
        <v>81</v>
      </c>
      <c r="R261" s="11">
        <f t="shared" si="1454"/>
        <v>81</v>
      </c>
      <c r="S261" s="11">
        <f t="shared" si="1454"/>
        <v>81</v>
      </c>
      <c r="T261" s="11">
        <f t="shared" si="1454"/>
        <v>81</v>
      </c>
      <c r="U261" s="11">
        <f t="shared" si="1454"/>
        <v>81</v>
      </c>
      <c r="V261" s="11">
        <f t="shared" si="1454"/>
        <v>81</v>
      </c>
      <c r="W261" s="11">
        <f t="shared" si="1454"/>
        <v>81</v>
      </c>
      <c r="X261" s="11">
        <f t="shared" si="1454"/>
        <v>81</v>
      </c>
      <c r="Y261" s="11">
        <f t="shared" si="1454"/>
        <v>81</v>
      </c>
      <c r="Z261" s="11">
        <f t="shared" si="1454"/>
        <v>82</v>
      </c>
      <c r="AA261" s="11">
        <f t="shared" si="1454"/>
        <v>82</v>
      </c>
      <c r="AB261" s="11">
        <f t="shared" si="1454"/>
        <v>82</v>
      </c>
      <c r="AC261" s="11">
        <f t="shared" si="1454"/>
        <v>82</v>
      </c>
      <c r="AD261" s="11">
        <f t="shared" ref="AD261" si="1455">+AC261+AD260</f>
        <v>82</v>
      </c>
      <c r="AE261" s="11">
        <f t="shared" ref="AE261" si="1456">+AD261+AE260</f>
        <v>82</v>
      </c>
      <c r="AF261" s="11">
        <f t="shared" ref="AF261" si="1457">+AE261+AF260</f>
        <v>84</v>
      </c>
      <c r="AG261" s="11">
        <f t="shared" ref="AG261:AH261" si="1458">+AF261+AG260</f>
        <v>86</v>
      </c>
      <c r="AH261" s="11">
        <f t="shared" si="1458"/>
        <v>87</v>
      </c>
      <c r="AI261" s="11">
        <f t="shared" ref="AI261" si="1459">+AH261+AI260</f>
        <v>87</v>
      </c>
      <c r="AJ261" s="11">
        <f t="shared" ref="AJ261" si="1460">+AI261+AJ260</f>
        <v>86</v>
      </c>
      <c r="AK261" s="11">
        <f t="shared" ref="AK261" si="1461">+AJ261+AK260</f>
        <v>87</v>
      </c>
      <c r="AL261" s="11">
        <f t="shared" ref="AL261:AX261" si="1462">+AK261+AL260</f>
        <v>86</v>
      </c>
      <c r="AM261" s="11">
        <f t="shared" si="1462"/>
        <v>87</v>
      </c>
      <c r="AN261" s="11">
        <f t="shared" si="1462"/>
        <v>87</v>
      </c>
      <c r="AO261" s="11">
        <f t="shared" si="1462"/>
        <v>87</v>
      </c>
      <c r="AP261" s="11">
        <f t="shared" si="1462"/>
        <v>87</v>
      </c>
      <c r="AQ261" s="11">
        <f t="shared" si="1462"/>
        <v>87</v>
      </c>
      <c r="AR261" s="11">
        <f t="shared" si="1462"/>
        <v>87</v>
      </c>
      <c r="AS261" s="11">
        <f t="shared" si="1462"/>
        <v>87</v>
      </c>
      <c r="AT261" s="11">
        <f t="shared" si="1462"/>
        <v>87</v>
      </c>
      <c r="AU261" s="11">
        <f t="shared" si="1462"/>
        <v>87</v>
      </c>
      <c r="AV261" s="11">
        <f t="shared" si="1462"/>
        <v>87</v>
      </c>
      <c r="AW261" s="11">
        <f t="shared" si="1462"/>
        <v>87</v>
      </c>
      <c r="AX261" s="11">
        <f t="shared" si="1462"/>
        <v>87</v>
      </c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52">
        <f>+DN260-DN264</f>
        <v>2</v>
      </c>
      <c r="DO261" s="11"/>
    </row>
    <row r="262" spans="1:147" s="15" customFormat="1" ht="12" customHeight="1" x14ac:dyDescent="0.2">
      <c r="A262" s="207"/>
      <c r="B262" s="13" t="s">
        <v>3</v>
      </c>
      <c r="C262" s="13"/>
      <c r="D262" s="209"/>
      <c r="E262" s="209"/>
      <c r="F262" s="210"/>
      <c r="G262" s="14"/>
      <c r="H262" s="14"/>
      <c r="I262" s="14"/>
      <c r="J262" s="14">
        <v>2</v>
      </c>
      <c r="K262" s="14">
        <v>2</v>
      </c>
      <c r="L262" s="14">
        <v>2</v>
      </c>
      <c r="M262" s="14">
        <v>2</v>
      </c>
      <c r="N262" s="14">
        <v>2</v>
      </c>
      <c r="O262" s="14">
        <v>2</v>
      </c>
      <c r="P262" s="14">
        <v>2</v>
      </c>
      <c r="Q262" s="14">
        <v>2</v>
      </c>
      <c r="R262" s="14">
        <v>2</v>
      </c>
      <c r="S262" s="14">
        <v>2</v>
      </c>
      <c r="T262" s="14">
        <v>2</v>
      </c>
      <c r="U262" s="14">
        <v>2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>
        <v>0</v>
      </c>
      <c r="AM262" s="14">
        <v>0</v>
      </c>
      <c r="AN262" s="14">
        <v>0</v>
      </c>
      <c r="AO262" s="14">
        <v>0</v>
      </c>
      <c r="AP262" s="14">
        <v>0</v>
      </c>
      <c r="AQ262" s="14">
        <v>0</v>
      </c>
      <c r="AR262" s="14">
        <v>0</v>
      </c>
      <c r="AS262" s="14">
        <v>0</v>
      </c>
      <c r="AT262" s="14">
        <v>0</v>
      </c>
      <c r="AU262" s="14">
        <v>0</v>
      </c>
      <c r="AV262" s="14">
        <v>0</v>
      </c>
      <c r="AW262" s="14">
        <v>0</v>
      </c>
      <c r="AX262" s="14">
        <v>0</v>
      </c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</row>
    <row r="263" spans="1:147" ht="12" customHeight="1" x14ac:dyDescent="0.2">
      <c r="A263" s="207"/>
      <c r="B263" s="12" t="s">
        <v>7</v>
      </c>
      <c r="C263" s="12"/>
      <c r="D263" s="209"/>
      <c r="E263" s="209"/>
      <c r="F263" s="210"/>
      <c r="G263" s="11"/>
      <c r="H263" s="11"/>
      <c r="I263" s="11"/>
      <c r="J263" s="11">
        <f>(12+3)+(26*2)</f>
        <v>67</v>
      </c>
      <c r="K263" s="11">
        <f>+J263+K262</f>
        <v>69</v>
      </c>
      <c r="L263" s="11">
        <f t="shared" ref="L263:Q263" si="1463">+K263+L262</f>
        <v>71</v>
      </c>
      <c r="M263" s="11">
        <f t="shared" si="1463"/>
        <v>73</v>
      </c>
      <c r="N263" s="11">
        <f t="shared" si="1463"/>
        <v>75</v>
      </c>
      <c r="O263" s="11">
        <f t="shared" si="1463"/>
        <v>77</v>
      </c>
      <c r="P263" s="11">
        <f t="shared" si="1463"/>
        <v>79</v>
      </c>
      <c r="Q263" s="11">
        <f t="shared" si="1463"/>
        <v>81</v>
      </c>
      <c r="R263" s="11">
        <f t="shared" ref="R263" si="1464">+Q263+R262</f>
        <v>83</v>
      </c>
      <c r="S263" s="11">
        <f t="shared" ref="S263" si="1465">+R263+S262</f>
        <v>85</v>
      </c>
      <c r="T263" s="11">
        <f t="shared" ref="T263" si="1466">+S263+T262</f>
        <v>87</v>
      </c>
      <c r="U263" s="11">
        <f t="shared" ref="U263" si="1467">+T263+U262</f>
        <v>89</v>
      </c>
      <c r="V263" s="11">
        <f t="shared" ref="V263" si="1468">+U263+V262</f>
        <v>89</v>
      </c>
      <c r="W263" s="11">
        <f t="shared" ref="W263" si="1469">+V263+W262</f>
        <v>89</v>
      </c>
      <c r="X263" s="11">
        <f t="shared" ref="X263" si="1470">+W263+X262</f>
        <v>89</v>
      </c>
      <c r="Y263" s="11">
        <f t="shared" ref="Y263" si="1471">+X263+Y262</f>
        <v>89</v>
      </c>
      <c r="Z263" s="11">
        <f t="shared" ref="Z263" si="1472">+Y263+Z262</f>
        <v>89</v>
      </c>
      <c r="AA263" s="11">
        <f t="shared" ref="AA263" si="1473">+Z263+AA262</f>
        <v>89</v>
      </c>
      <c r="AB263" s="11">
        <f t="shared" ref="AB263" si="1474">+AA263+AB262</f>
        <v>89</v>
      </c>
      <c r="AC263" s="11">
        <f t="shared" ref="AC263" si="1475">+AB263+AC262</f>
        <v>89</v>
      </c>
      <c r="AD263" s="11">
        <f t="shared" ref="AD263" si="1476">+AC263+AD262</f>
        <v>89</v>
      </c>
      <c r="AE263" s="11">
        <f t="shared" ref="AE263" si="1477">+AD263+AE262</f>
        <v>89</v>
      </c>
      <c r="AF263" s="11">
        <f t="shared" ref="AF263" si="1478">+AE263+AF262</f>
        <v>89</v>
      </c>
      <c r="AG263" s="11">
        <f t="shared" ref="AG263:AH263" si="1479">+AF263+AG262</f>
        <v>89</v>
      </c>
      <c r="AH263" s="11">
        <f t="shared" si="1479"/>
        <v>89</v>
      </c>
      <c r="AI263" s="11">
        <f t="shared" ref="AI263" si="1480">+AH263+AI262</f>
        <v>89</v>
      </c>
      <c r="AJ263" s="11">
        <f t="shared" ref="AJ263" si="1481">+AI263+AJ262</f>
        <v>89</v>
      </c>
      <c r="AK263" s="11">
        <f t="shared" ref="AK263" si="1482">+AJ263+AK262</f>
        <v>89</v>
      </c>
      <c r="AL263" s="11">
        <f t="shared" ref="AL263:AX263" si="1483">+AK263+AL262</f>
        <v>89</v>
      </c>
      <c r="AM263" s="11">
        <f t="shared" si="1483"/>
        <v>89</v>
      </c>
      <c r="AN263" s="11">
        <f t="shared" si="1483"/>
        <v>89</v>
      </c>
      <c r="AO263" s="11">
        <f t="shared" si="1483"/>
        <v>89</v>
      </c>
      <c r="AP263" s="11">
        <f t="shared" si="1483"/>
        <v>89</v>
      </c>
      <c r="AQ263" s="11">
        <f t="shared" si="1483"/>
        <v>89</v>
      </c>
      <c r="AR263" s="11">
        <f t="shared" si="1483"/>
        <v>89</v>
      </c>
      <c r="AS263" s="11">
        <f t="shared" si="1483"/>
        <v>89</v>
      </c>
      <c r="AT263" s="11">
        <f t="shared" si="1483"/>
        <v>89</v>
      </c>
      <c r="AU263" s="11">
        <f t="shared" si="1483"/>
        <v>89</v>
      </c>
      <c r="AV263" s="11">
        <f t="shared" si="1483"/>
        <v>89</v>
      </c>
      <c r="AW263" s="11">
        <f t="shared" si="1483"/>
        <v>89</v>
      </c>
      <c r="AX263" s="11">
        <f t="shared" si="1483"/>
        <v>89</v>
      </c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</row>
    <row r="264" spans="1:147" ht="12" customHeight="1" x14ac:dyDescent="0.2">
      <c r="A264" s="207"/>
      <c r="B264" s="12" t="s">
        <v>4</v>
      </c>
      <c r="C264" s="12"/>
      <c r="D264" s="26"/>
      <c r="E264" s="26"/>
      <c r="F264" s="27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>
        <v>2</v>
      </c>
      <c r="AL264" s="11">
        <v>2</v>
      </c>
      <c r="AM264" s="11"/>
      <c r="AN264" s="11"/>
      <c r="AO264" s="11"/>
      <c r="AP264" s="11">
        <v>0</v>
      </c>
      <c r="AQ264" s="11">
        <v>0</v>
      </c>
      <c r="AR264" s="11">
        <v>0</v>
      </c>
      <c r="AS264" s="11"/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57">
        <f>SUM(J264:DM264)</f>
        <v>4</v>
      </c>
      <c r="DO264" s="35"/>
      <c r="EQ264" s="4"/>
    </row>
    <row r="265" spans="1:147" ht="12" customHeight="1" thickBot="1" x14ac:dyDescent="0.25">
      <c r="A265" s="208"/>
      <c r="B265" s="23" t="s">
        <v>8</v>
      </c>
      <c r="C265" s="23"/>
      <c r="D265" s="28"/>
      <c r="E265" s="28"/>
      <c r="F265" s="29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5">
        <f>+AH264</f>
        <v>0</v>
      </c>
      <c r="AI265" s="24">
        <f>+AH265+AI264</f>
        <v>0</v>
      </c>
      <c r="AJ265" s="24">
        <f t="shared" ref="AJ265:AN265" si="1484">+AI265+AJ264</f>
        <v>0</v>
      </c>
      <c r="AK265" s="24">
        <f t="shared" si="1484"/>
        <v>2</v>
      </c>
      <c r="AL265" s="24">
        <f t="shared" si="1484"/>
        <v>4</v>
      </c>
      <c r="AM265" s="24">
        <f t="shared" si="1484"/>
        <v>4</v>
      </c>
      <c r="AN265" s="24">
        <f t="shared" si="1484"/>
        <v>4</v>
      </c>
      <c r="AO265" s="24">
        <f t="shared" ref="AO265" si="1485">+AN265+AO264</f>
        <v>4</v>
      </c>
      <c r="AP265" s="24">
        <f t="shared" ref="AP265" si="1486">+AO265+AP264</f>
        <v>4</v>
      </c>
      <c r="AQ265" s="24">
        <f t="shared" ref="AQ265" si="1487">+AP265+AQ264</f>
        <v>4</v>
      </c>
      <c r="AR265" s="24">
        <f t="shared" ref="AR265" si="1488">+AQ265+AR264</f>
        <v>4</v>
      </c>
      <c r="AS265" s="24">
        <f t="shared" ref="AS265" si="1489">+AR265+AS264</f>
        <v>4</v>
      </c>
      <c r="AT265" s="24">
        <f t="shared" ref="AT265" si="1490">+AS265+AT264</f>
        <v>4</v>
      </c>
      <c r="AU265" s="24">
        <f t="shared" ref="AU265:AX265" si="1491">+AT265+AU264</f>
        <v>4</v>
      </c>
      <c r="AV265" s="24">
        <f t="shared" si="1491"/>
        <v>4</v>
      </c>
      <c r="AW265" s="24">
        <f t="shared" si="1491"/>
        <v>4</v>
      </c>
      <c r="AX265" s="24">
        <f t="shared" si="1491"/>
        <v>4</v>
      </c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24"/>
      <c r="DC265" s="24"/>
      <c r="DD265" s="24"/>
      <c r="DE265" s="24"/>
      <c r="DF265" s="24"/>
      <c r="DG265" s="24"/>
      <c r="DH265" s="24"/>
      <c r="DI265" s="24"/>
      <c r="DJ265" s="24"/>
      <c r="DK265" s="24"/>
      <c r="DL265" s="24"/>
      <c r="DM265" s="24"/>
      <c r="DN265" s="24"/>
      <c r="DO265" s="38"/>
      <c r="EQ265" s="4"/>
    </row>
    <row r="266" spans="1:147" ht="12" customHeight="1" thickTop="1" x14ac:dyDescent="0.2">
      <c r="A266" s="207"/>
      <c r="B266" s="34" t="s">
        <v>48</v>
      </c>
      <c r="C266" s="12" t="s">
        <v>85</v>
      </c>
      <c r="D266" s="209" t="s">
        <v>76</v>
      </c>
      <c r="E266" s="209">
        <v>110</v>
      </c>
      <c r="F266" s="210">
        <v>41518</v>
      </c>
      <c r="G266" s="11">
        <v>96</v>
      </c>
      <c r="H266" s="11">
        <v>96</v>
      </c>
      <c r="I266" s="11">
        <f>+DN267</f>
        <v>12</v>
      </c>
      <c r="J266" s="11">
        <v>0</v>
      </c>
      <c r="K266" s="11">
        <v>0</v>
      </c>
      <c r="L266" s="11">
        <v>0</v>
      </c>
      <c r="M266" s="11">
        <v>1</v>
      </c>
      <c r="N266" s="11">
        <v>0</v>
      </c>
      <c r="O266" s="11">
        <v>0</v>
      </c>
      <c r="P266" s="11">
        <v>3</v>
      </c>
      <c r="Q266" s="11">
        <v>1</v>
      </c>
      <c r="R266" s="11">
        <v>3</v>
      </c>
      <c r="S266" s="11">
        <v>1</v>
      </c>
      <c r="T266" s="11">
        <v>0</v>
      </c>
      <c r="U266" s="11">
        <v>0</v>
      </c>
      <c r="V266" s="11">
        <v>0</v>
      </c>
      <c r="W266" s="11">
        <v>1</v>
      </c>
      <c r="X266" s="11">
        <v>1</v>
      </c>
      <c r="Y266" s="11">
        <v>0</v>
      </c>
      <c r="Z266" s="11">
        <v>1</v>
      </c>
      <c r="AA266" s="11">
        <v>1</v>
      </c>
      <c r="AB266" s="11">
        <v>0</v>
      </c>
      <c r="AC266" s="11">
        <v>1</v>
      </c>
      <c r="AD266" s="11">
        <f>2-2</f>
        <v>0</v>
      </c>
      <c r="AE266" s="11">
        <v>0</v>
      </c>
      <c r="AF266" s="11">
        <v>0</v>
      </c>
      <c r="AG266" s="11">
        <v>0</v>
      </c>
      <c r="AH266" s="11">
        <v>2</v>
      </c>
      <c r="AI266" s="11">
        <v>0</v>
      </c>
      <c r="AJ266" s="11">
        <v>0</v>
      </c>
      <c r="AK266" s="11">
        <v>1</v>
      </c>
      <c r="AL266" s="11">
        <v>0</v>
      </c>
      <c r="AM266" s="11">
        <v>0</v>
      </c>
      <c r="AN266" s="11">
        <v>-1</v>
      </c>
      <c r="AO266" s="11">
        <v>0</v>
      </c>
      <c r="AP266" s="11">
        <v>1</v>
      </c>
      <c r="AQ266" s="11">
        <v>1</v>
      </c>
      <c r="AR266" s="11">
        <v>0</v>
      </c>
      <c r="AS266" s="11">
        <v>0</v>
      </c>
      <c r="AT266" s="11">
        <v>0</v>
      </c>
      <c r="AU266" s="11">
        <v>1</v>
      </c>
      <c r="AV266" s="11">
        <v>0</v>
      </c>
      <c r="AW266" s="11">
        <v>0</v>
      </c>
      <c r="AX266" s="11">
        <v>0</v>
      </c>
      <c r="AY266" s="11">
        <v>1</v>
      </c>
      <c r="AZ266" s="11">
        <v>2</v>
      </c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57">
        <f>SUM(J266:DM266)</f>
        <v>22</v>
      </c>
      <c r="DO266" s="11">
        <f>H266-I266</f>
        <v>84</v>
      </c>
    </row>
    <row r="267" spans="1:147" ht="12" customHeight="1" x14ac:dyDescent="0.2">
      <c r="A267" s="207"/>
      <c r="B267" s="12" t="s">
        <v>6</v>
      </c>
      <c r="C267" s="12"/>
      <c r="D267" s="209"/>
      <c r="E267" s="209"/>
      <c r="F267" s="210"/>
      <c r="G267" s="11"/>
      <c r="H267" s="11"/>
      <c r="I267" s="11"/>
      <c r="J267" s="11">
        <v>77</v>
      </c>
      <c r="K267" s="11">
        <f>+J267+K266</f>
        <v>77</v>
      </c>
      <c r="L267" s="11">
        <f t="shared" ref="L267:AC267" si="1492">+K267+L266</f>
        <v>77</v>
      </c>
      <c r="M267" s="11">
        <f t="shared" si="1492"/>
        <v>78</v>
      </c>
      <c r="N267" s="11">
        <f t="shared" si="1492"/>
        <v>78</v>
      </c>
      <c r="O267" s="11">
        <f t="shared" si="1492"/>
        <v>78</v>
      </c>
      <c r="P267" s="11">
        <f t="shared" si="1492"/>
        <v>81</v>
      </c>
      <c r="Q267" s="11">
        <f t="shared" si="1492"/>
        <v>82</v>
      </c>
      <c r="R267" s="11">
        <f t="shared" si="1492"/>
        <v>85</v>
      </c>
      <c r="S267" s="11">
        <f t="shared" si="1492"/>
        <v>86</v>
      </c>
      <c r="T267" s="11">
        <f t="shared" si="1492"/>
        <v>86</v>
      </c>
      <c r="U267" s="11">
        <f t="shared" si="1492"/>
        <v>86</v>
      </c>
      <c r="V267" s="11">
        <f t="shared" si="1492"/>
        <v>86</v>
      </c>
      <c r="W267" s="11">
        <f t="shared" si="1492"/>
        <v>87</v>
      </c>
      <c r="X267" s="11">
        <f t="shared" si="1492"/>
        <v>88</v>
      </c>
      <c r="Y267" s="11">
        <f t="shared" si="1492"/>
        <v>88</v>
      </c>
      <c r="Z267" s="11">
        <f t="shared" si="1492"/>
        <v>89</v>
      </c>
      <c r="AA267" s="11">
        <f t="shared" si="1492"/>
        <v>90</v>
      </c>
      <c r="AB267" s="11">
        <f t="shared" si="1492"/>
        <v>90</v>
      </c>
      <c r="AC267" s="11">
        <f t="shared" si="1492"/>
        <v>91</v>
      </c>
      <c r="AD267" s="11">
        <f t="shared" ref="AD267" si="1493">+AC267+AD266</f>
        <v>91</v>
      </c>
      <c r="AE267" s="11">
        <f t="shared" ref="AE267" si="1494">+AD267+AE266</f>
        <v>91</v>
      </c>
      <c r="AF267" s="11">
        <f t="shared" ref="AF267" si="1495">+AE267+AF266</f>
        <v>91</v>
      </c>
      <c r="AG267" s="11">
        <f t="shared" ref="AG267:AH267" si="1496">+AF267+AG266</f>
        <v>91</v>
      </c>
      <c r="AH267" s="11">
        <f t="shared" si="1496"/>
        <v>93</v>
      </c>
      <c r="AI267" s="11">
        <f t="shared" ref="AI267" si="1497">+AH267+AI266</f>
        <v>93</v>
      </c>
      <c r="AJ267" s="11">
        <f t="shared" ref="AJ267" si="1498">+AI267+AJ266</f>
        <v>93</v>
      </c>
      <c r="AK267" s="11">
        <f t="shared" ref="AK267" si="1499">+AJ267+AK266</f>
        <v>94</v>
      </c>
      <c r="AL267" s="11">
        <f t="shared" ref="AL267:AV267" si="1500">+AK267+AL266</f>
        <v>94</v>
      </c>
      <c r="AM267" s="11">
        <f t="shared" si="1500"/>
        <v>94</v>
      </c>
      <c r="AN267" s="11">
        <f t="shared" si="1500"/>
        <v>93</v>
      </c>
      <c r="AO267" s="11">
        <f t="shared" si="1500"/>
        <v>93</v>
      </c>
      <c r="AP267" s="11">
        <f t="shared" si="1500"/>
        <v>94</v>
      </c>
      <c r="AQ267" s="11">
        <f t="shared" si="1500"/>
        <v>95</v>
      </c>
      <c r="AR267" s="11">
        <f t="shared" si="1500"/>
        <v>95</v>
      </c>
      <c r="AS267" s="11">
        <f t="shared" si="1500"/>
        <v>95</v>
      </c>
      <c r="AT267" s="11">
        <f t="shared" si="1500"/>
        <v>95</v>
      </c>
      <c r="AU267" s="11">
        <f t="shared" si="1500"/>
        <v>96</v>
      </c>
      <c r="AV267" s="11">
        <f t="shared" si="1500"/>
        <v>96</v>
      </c>
      <c r="AW267" s="11">
        <f>+AV267+AW266-AW270</f>
        <v>95</v>
      </c>
      <c r="AX267" s="11">
        <f>+AW267+AX266-AX270</f>
        <v>95</v>
      </c>
      <c r="AY267" s="11">
        <f>+AX267+AY266-AY270</f>
        <v>95</v>
      </c>
      <c r="AZ267" s="11">
        <f>+AY267+AZ266-AZ270</f>
        <v>95</v>
      </c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52">
        <f>+DN266-DN270</f>
        <v>12</v>
      </c>
      <c r="DO267" s="11"/>
    </row>
    <row r="268" spans="1:147" s="15" customFormat="1" ht="12" customHeight="1" x14ac:dyDescent="0.2">
      <c r="A268" s="207"/>
      <c r="B268" s="13" t="s">
        <v>3</v>
      </c>
      <c r="C268" s="13"/>
      <c r="D268" s="209"/>
      <c r="E268" s="209"/>
      <c r="F268" s="210"/>
      <c r="G268" s="14"/>
      <c r="H268" s="14"/>
      <c r="I268" s="14"/>
      <c r="J268" s="14">
        <v>2</v>
      </c>
      <c r="K268" s="14">
        <v>2</v>
      </c>
      <c r="L268" s="14">
        <v>2</v>
      </c>
      <c r="M268" s="14">
        <v>2</v>
      </c>
      <c r="N268" s="14">
        <v>2</v>
      </c>
      <c r="O268" s="14">
        <v>2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  <c r="AL268" s="14">
        <v>0</v>
      </c>
      <c r="AM268" s="14">
        <v>0</v>
      </c>
      <c r="AN268" s="14">
        <v>0</v>
      </c>
      <c r="AO268" s="14">
        <v>0</v>
      </c>
      <c r="AP268" s="14">
        <v>0</v>
      </c>
      <c r="AQ268" s="14">
        <v>0</v>
      </c>
      <c r="AR268" s="14">
        <v>0</v>
      </c>
      <c r="AS268" s="14">
        <v>0</v>
      </c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</row>
    <row r="269" spans="1:147" ht="12" customHeight="1" x14ac:dyDescent="0.2">
      <c r="A269" s="207"/>
      <c r="B269" s="12" t="s">
        <v>7</v>
      </c>
      <c r="C269" s="12"/>
      <c r="D269" s="209"/>
      <c r="E269" s="209"/>
      <c r="F269" s="210"/>
      <c r="G269" s="11"/>
      <c r="H269" s="11"/>
      <c r="I269" s="11"/>
      <c r="J269" s="11">
        <v>86</v>
      </c>
      <c r="K269" s="11">
        <f>+J269+K268</f>
        <v>88</v>
      </c>
      <c r="L269" s="11">
        <f t="shared" ref="L269:AC269" si="1501">+K269+L268</f>
        <v>90</v>
      </c>
      <c r="M269" s="11">
        <f t="shared" si="1501"/>
        <v>92</v>
      </c>
      <c r="N269" s="11">
        <f t="shared" si="1501"/>
        <v>94</v>
      </c>
      <c r="O269" s="11">
        <f t="shared" si="1501"/>
        <v>96</v>
      </c>
      <c r="P269" s="11">
        <f t="shared" si="1501"/>
        <v>96</v>
      </c>
      <c r="Q269" s="11">
        <f t="shared" si="1501"/>
        <v>96</v>
      </c>
      <c r="R269" s="11">
        <f t="shared" si="1501"/>
        <v>96</v>
      </c>
      <c r="S269" s="11">
        <f t="shared" si="1501"/>
        <v>96</v>
      </c>
      <c r="T269" s="11">
        <f t="shared" si="1501"/>
        <v>96</v>
      </c>
      <c r="U269" s="11">
        <f t="shared" si="1501"/>
        <v>96</v>
      </c>
      <c r="V269" s="11">
        <f t="shared" si="1501"/>
        <v>96</v>
      </c>
      <c r="W269" s="11">
        <f t="shared" si="1501"/>
        <v>96</v>
      </c>
      <c r="X269" s="11">
        <f t="shared" si="1501"/>
        <v>96</v>
      </c>
      <c r="Y269" s="11">
        <f t="shared" si="1501"/>
        <v>96</v>
      </c>
      <c r="Z269" s="11">
        <f t="shared" si="1501"/>
        <v>96</v>
      </c>
      <c r="AA269" s="11">
        <f t="shared" si="1501"/>
        <v>96</v>
      </c>
      <c r="AB269" s="11">
        <f t="shared" si="1501"/>
        <v>96</v>
      </c>
      <c r="AC269" s="11">
        <f t="shared" si="1501"/>
        <v>96</v>
      </c>
      <c r="AD269" s="11">
        <f t="shared" ref="AD269" si="1502">+AC269+AD268</f>
        <v>96</v>
      </c>
      <c r="AE269" s="11">
        <f t="shared" ref="AE269" si="1503">+AD269+AE268</f>
        <v>96</v>
      </c>
      <c r="AF269" s="11">
        <f t="shared" ref="AF269" si="1504">+AE269+AF268</f>
        <v>96</v>
      </c>
      <c r="AG269" s="11">
        <f t="shared" ref="AG269:AH269" si="1505">+AF269+AG268</f>
        <v>96</v>
      </c>
      <c r="AH269" s="11">
        <f t="shared" si="1505"/>
        <v>96</v>
      </c>
      <c r="AI269" s="11">
        <f t="shared" ref="AI269" si="1506">+AH269+AI268</f>
        <v>96</v>
      </c>
      <c r="AJ269" s="11">
        <f t="shared" ref="AJ269" si="1507">+AI269+AJ268</f>
        <v>96</v>
      </c>
      <c r="AK269" s="11">
        <f t="shared" ref="AK269" si="1508">+AJ269+AK268</f>
        <v>96</v>
      </c>
      <c r="AL269" s="11">
        <f t="shared" ref="AL269:AZ269" si="1509">+AK269+AL268</f>
        <v>96</v>
      </c>
      <c r="AM269" s="11">
        <f t="shared" si="1509"/>
        <v>96</v>
      </c>
      <c r="AN269" s="11">
        <f t="shared" si="1509"/>
        <v>96</v>
      </c>
      <c r="AO269" s="11">
        <f t="shared" si="1509"/>
        <v>96</v>
      </c>
      <c r="AP269" s="11">
        <f t="shared" si="1509"/>
        <v>96</v>
      </c>
      <c r="AQ269" s="11">
        <f t="shared" si="1509"/>
        <v>96</v>
      </c>
      <c r="AR269" s="11">
        <f t="shared" si="1509"/>
        <v>96</v>
      </c>
      <c r="AS269" s="11">
        <f t="shared" si="1509"/>
        <v>96</v>
      </c>
      <c r="AT269" s="11">
        <f t="shared" si="1509"/>
        <v>96</v>
      </c>
      <c r="AU269" s="11">
        <f t="shared" si="1509"/>
        <v>96</v>
      </c>
      <c r="AV269" s="11">
        <f>+AU269+AV268</f>
        <v>96</v>
      </c>
      <c r="AW269" s="11">
        <f t="shared" si="1509"/>
        <v>96</v>
      </c>
      <c r="AX269" s="11">
        <f t="shared" si="1509"/>
        <v>96</v>
      </c>
      <c r="AY269" s="11">
        <f t="shared" si="1509"/>
        <v>96</v>
      </c>
      <c r="AZ269" s="11">
        <f t="shared" si="1509"/>
        <v>96</v>
      </c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</row>
    <row r="270" spans="1:147" ht="12" customHeight="1" x14ac:dyDescent="0.2">
      <c r="A270" s="207"/>
      <c r="B270" s="12" t="s">
        <v>4</v>
      </c>
      <c r="C270" s="12"/>
      <c r="D270" s="26"/>
      <c r="E270" s="26"/>
      <c r="F270" s="27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>
        <v>1</v>
      </c>
      <c r="AL270" s="11"/>
      <c r="AM270" s="11"/>
      <c r="AN270" s="11">
        <v>2</v>
      </c>
      <c r="AO270" s="11">
        <v>2</v>
      </c>
      <c r="AP270" s="11">
        <v>0</v>
      </c>
      <c r="AQ270" s="11">
        <v>0</v>
      </c>
      <c r="AR270" s="11"/>
      <c r="AS270" s="11">
        <v>1</v>
      </c>
      <c r="AT270" s="11">
        <v>0</v>
      </c>
      <c r="AU270" s="11">
        <v>0</v>
      </c>
      <c r="AV270" s="11">
        <v>0</v>
      </c>
      <c r="AW270" s="11">
        <v>1</v>
      </c>
      <c r="AX270" s="11">
        <v>0</v>
      </c>
      <c r="AY270" s="11">
        <v>1</v>
      </c>
      <c r="AZ270" s="11">
        <v>2</v>
      </c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57">
        <f>SUM(J270:DM270)</f>
        <v>10</v>
      </c>
      <c r="DO270" s="35"/>
      <c r="EQ270" s="4"/>
    </row>
    <row r="271" spans="1:147" ht="12" customHeight="1" thickBot="1" x14ac:dyDescent="0.25">
      <c r="A271" s="208"/>
      <c r="B271" s="23" t="s">
        <v>8</v>
      </c>
      <c r="C271" s="23"/>
      <c r="D271" s="28"/>
      <c r="E271" s="28"/>
      <c r="F271" s="29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5">
        <f>+AH270</f>
        <v>0</v>
      </c>
      <c r="AI271" s="24">
        <f>+AH271+AI270</f>
        <v>0</v>
      </c>
      <c r="AJ271" s="24">
        <f t="shared" ref="AJ271:AN271" si="1510">+AI271+AJ270</f>
        <v>0</v>
      </c>
      <c r="AK271" s="24">
        <f t="shared" si="1510"/>
        <v>1</v>
      </c>
      <c r="AL271" s="24">
        <f t="shared" si="1510"/>
        <v>1</v>
      </c>
      <c r="AM271" s="24">
        <f t="shared" si="1510"/>
        <v>1</v>
      </c>
      <c r="AN271" s="24">
        <f t="shared" si="1510"/>
        <v>3</v>
      </c>
      <c r="AO271" s="24">
        <f t="shared" ref="AO271:AQ271" si="1511">+AN271+AO270</f>
        <v>5</v>
      </c>
      <c r="AP271" s="24">
        <f t="shared" si="1511"/>
        <v>5</v>
      </c>
      <c r="AQ271" s="24">
        <f t="shared" si="1511"/>
        <v>5</v>
      </c>
      <c r="AR271" s="24">
        <f t="shared" ref="AR271" si="1512">+AQ271+AR270</f>
        <v>5</v>
      </c>
      <c r="AS271" s="24">
        <f t="shared" ref="AS271" si="1513">+AR271+AS270</f>
        <v>6</v>
      </c>
      <c r="AT271" s="24">
        <f t="shared" ref="AT271" si="1514">+AS271+AT270</f>
        <v>6</v>
      </c>
      <c r="AU271" s="24">
        <f t="shared" ref="AU271:AZ271" si="1515">+AT271+AU270</f>
        <v>6</v>
      </c>
      <c r="AV271" s="24">
        <f t="shared" si="1515"/>
        <v>6</v>
      </c>
      <c r="AW271" s="24">
        <f t="shared" si="1515"/>
        <v>7</v>
      </c>
      <c r="AX271" s="24">
        <f t="shared" si="1515"/>
        <v>7</v>
      </c>
      <c r="AY271" s="24">
        <f t="shared" si="1515"/>
        <v>8</v>
      </c>
      <c r="AZ271" s="24">
        <f t="shared" si="1515"/>
        <v>10</v>
      </c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24"/>
      <c r="DC271" s="24"/>
      <c r="DD271" s="24"/>
      <c r="DE271" s="24"/>
      <c r="DF271" s="24"/>
      <c r="DG271" s="24"/>
      <c r="DH271" s="24"/>
      <c r="DI271" s="24"/>
      <c r="DJ271" s="24"/>
      <c r="DK271" s="24"/>
      <c r="DL271" s="24"/>
      <c r="DM271" s="24"/>
      <c r="DN271" s="24"/>
      <c r="DO271" s="38"/>
      <c r="EQ271" s="4"/>
    </row>
    <row r="272" spans="1:147" ht="12" customHeight="1" thickTop="1" x14ac:dyDescent="0.2">
      <c r="A272" s="207"/>
      <c r="B272" s="34" t="s">
        <v>49</v>
      </c>
      <c r="C272" s="12" t="s">
        <v>122</v>
      </c>
      <c r="D272" s="209" t="s">
        <v>123</v>
      </c>
      <c r="E272" s="209">
        <v>171</v>
      </c>
      <c r="F272" s="210">
        <v>41456</v>
      </c>
      <c r="G272" s="11">
        <v>171</v>
      </c>
      <c r="H272" s="11">
        <v>171</v>
      </c>
      <c r="I272" s="11">
        <f>+DN273</f>
        <v>8</v>
      </c>
      <c r="J272" s="11">
        <v>0</v>
      </c>
      <c r="K272" s="11">
        <v>0</v>
      </c>
      <c r="L272" s="11">
        <v>5</v>
      </c>
      <c r="M272" s="11">
        <v>2</v>
      </c>
      <c r="N272" s="11">
        <v>0</v>
      </c>
      <c r="O272" s="11">
        <v>1</v>
      </c>
      <c r="P272" s="11">
        <v>0</v>
      </c>
      <c r="Q272" s="11">
        <v>2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57">
        <f>SUM(J272:DM272)</f>
        <v>10</v>
      </c>
      <c r="DO272" s="11">
        <f>H272-I272</f>
        <v>163</v>
      </c>
    </row>
    <row r="273" spans="1:147" ht="12" customHeight="1" x14ac:dyDescent="0.2">
      <c r="A273" s="207"/>
      <c r="B273" s="12" t="s">
        <v>6</v>
      </c>
      <c r="C273" s="12"/>
      <c r="D273" s="209"/>
      <c r="E273" s="209"/>
      <c r="F273" s="210"/>
      <c r="G273" s="11"/>
      <c r="H273" s="11"/>
      <c r="I273" s="11"/>
      <c r="J273" s="11">
        <v>123</v>
      </c>
      <c r="K273" s="11">
        <f>+J273+K272</f>
        <v>123</v>
      </c>
      <c r="L273" s="11">
        <f t="shared" ref="L273:AE273" si="1516">+K273+L272</f>
        <v>128</v>
      </c>
      <c r="M273" s="11">
        <f t="shared" si="1516"/>
        <v>130</v>
      </c>
      <c r="N273" s="11">
        <f t="shared" si="1516"/>
        <v>130</v>
      </c>
      <c r="O273" s="11">
        <f t="shared" si="1516"/>
        <v>131</v>
      </c>
      <c r="P273" s="11">
        <f t="shared" si="1516"/>
        <v>131</v>
      </c>
      <c r="Q273" s="11">
        <f t="shared" si="1516"/>
        <v>133</v>
      </c>
      <c r="R273" s="11">
        <f t="shared" si="1516"/>
        <v>133</v>
      </c>
      <c r="S273" s="11">
        <f t="shared" si="1516"/>
        <v>133</v>
      </c>
      <c r="T273" s="11">
        <f t="shared" si="1516"/>
        <v>133</v>
      </c>
      <c r="U273" s="11">
        <f t="shared" si="1516"/>
        <v>133</v>
      </c>
      <c r="V273" s="11">
        <f t="shared" si="1516"/>
        <v>133</v>
      </c>
      <c r="W273" s="11">
        <f t="shared" si="1516"/>
        <v>133</v>
      </c>
      <c r="X273" s="11">
        <f t="shared" si="1516"/>
        <v>133</v>
      </c>
      <c r="Y273" s="11">
        <f t="shared" si="1516"/>
        <v>133</v>
      </c>
      <c r="Z273" s="11">
        <f t="shared" si="1516"/>
        <v>133</v>
      </c>
      <c r="AA273" s="11">
        <f t="shared" si="1516"/>
        <v>133</v>
      </c>
      <c r="AB273" s="11">
        <f t="shared" si="1516"/>
        <v>133</v>
      </c>
      <c r="AC273" s="11">
        <f t="shared" si="1516"/>
        <v>133</v>
      </c>
      <c r="AD273" s="11">
        <f t="shared" si="1516"/>
        <v>133</v>
      </c>
      <c r="AE273" s="11">
        <f t="shared" si="1516"/>
        <v>133</v>
      </c>
      <c r="AF273" s="11">
        <f t="shared" ref="AF273" si="1517">+AE273+AF272</f>
        <v>133</v>
      </c>
      <c r="AG273" s="11">
        <f t="shared" ref="AG273" si="1518">+AF273+AG272</f>
        <v>133</v>
      </c>
      <c r="AH273" s="11">
        <f t="shared" ref="AH273" si="1519">+AG273+AH272</f>
        <v>133</v>
      </c>
      <c r="AI273" s="11">
        <f t="shared" ref="AI273" si="1520">+AH273+AI272</f>
        <v>133</v>
      </c>
      <c r="AJ273" s="11">
        <f t="shared" ref="AJ273" si="1521">+AI273+AJ272</f>
        <v>133</v>
      </c>
      <c r="AK273" s="11">
        <f t="shared" ref="AK273" si="1522">+AJ273+AK272</f>
        <v>133</v>
      </c>
      <c r="AL273" s="11">
        <f t="shared" ref="AL273:AP273" si="1523">+AK273+AL272</f>
        <v>133</v>
      </c>
      <c r="AM273" s="11">
        <f t="shared" si="1523"/>
        <v>133</v>
      </c>
      <c r="AN273" s="11">
        <f t="shared" si="1523"/>
        <v>133</v>
      </c>
      <c r="AO273" s="11">
        <f t="shared" si="1523"/>
        <v>133</v>
      </c>
      <c r="AP273" s="11">
        <f t="shared" si="1523"/>
        <v>133</v>
      </c>
      <c r="AQ273" s="11">
        <f t="shared" ref="AQ273:AT273" si="1524">+AP273+AQ272-AQ276</f>
        <v>132</v>
      </c>
      <c r="AR273" s="11">
        <f t="shared" si="1524"/>
        <v>131</v>
      </c>
      <c r="AS273" s="11">
        <f t="shared" si="1524"/>
        <v>131</v>
      </c>
      <c r="AT273" s="11">
        <f t="shared" si="1524"/>
        <v>131</v>
      </c>
      <c r="AU273" s="11">
        <f>+AT273+AU272-AU276</f>
        <v>131</v>
      </c>
      <c r="AV273" s="11">
        <f>+AU273+AV272-AV276</f>
        <v>131</v>
      </c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52">
        <f>+DN272-DN276</f>
        <v>8</v>
      </c>
      <c r="DO273" s="11"/>
    </row>
    <row r="274" spans="1:147" s="15" customFormat="1" ht="12" customHeight="1" x14ac:dyDescent="0.2">
      <c r="A274" s="207"/>
      <c r="B274" s="13" t="s">
        <v>3</v>
      </c>
      <c r="C274" s="13"/>
      <c r="D274" s="209"/>
      <c r="E274" s="209"/>
      <c r="F274" s="210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</row>
    <row r="275" spans="1:147" ht="12" customHeight="1" x14ac:dyDescent="0.2">
      <c r="A275" s="207"/>
      <c r="B275" s="12" t="s">
        <v>7</v>
      </c>
      <c r="C275" s="12"/>
      <c r="D275" s="209"/>
      <c r="E275" s="209"/>
      <c r="F275" s="210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>
        <f>+V274</f>
        <v>0</v>
      </c>
      <c r="W275" s="11">
        <f t="shared" ref="W275:AC275" si="1525">+V275+W274</f>
        <v>0</v>
      </c>
      <c r="X275" s="11">
        <f t="shared" si="1525"/>
        <v>0</v>
      </c>
      <c r="Y275" s="11">
        <f t="shared" si="1525"/>
        <v>0</v>
      </c>
      <c r="Z275" s="11">
        <f t="shared" si="1525"/>
        <v>0</v>
      </c>
      <c r="AA275" s="11">
        <f t="shared" si="1525"/>
        <v>0</v>
      </c>
      <c r="AB275" s="11">
        <f t="shared" si="1525"/>
        <v>0</v>
      </c>
      <c r="AC275" s="11">
        <f t="shared" si="1525"/>
        <v>0</v>
      </c>
      <c r="AD275" s="11">
        <f t="shared" ref="AD275" si="1526">+AC275+AD274</f>
        <v>0</v>
      </c>
      <c r="AE275" s="11">
        <f t="shared" ref="AE275" si="1527">+AD275+AE274</f>
        <v>0</v>
      </c>
      <c r="AF275" s="11">
        <f t="shared" ref="AF275" si="1528">+AE275+AF274</f>
        <v>0</v>
      </c>
      <c r="AG275" s="11">
        <f t="shared" ref="AG275" si="1529">+AF275+AG274</f>
        <v>0</v>
      </c>
      <c r="AH275" s="11">
        <f t="shared" ref="AH275" si="1530">+AG275+AH274</f>
        <v>0</v>
      </c>
      <c r="AI275" s="11">
        <f t="shared" ref="AI275" si="1531">+AH275+AI274</f>
        <v>0</v>
      </c>
      <c r="AJ275" s="11">
        <f t="shared" ref="AJ275" si="1532">+AI275+AJ274</f>
        <v>0</v>
      </c>
      <c r="AK275" s="11">
        <f t="shared" ref="AK275" si="1533">+AJ275+AK274</f>
        <v>0</v>
      </c>
      <c r="AL275" s="11">
        <f t="shared" ref="AL275" si="1534">+AK275+AL274</f>
        <v>0</v>
      </c>
      <c r="AM275" s="11">
        <f t="shared" ref="AM275" si="1535">+AL275+AM274</f>
        <v>0</v>
      </c>
      <c r="AN275" s="11">
        <f t="shared" ref="AN275" si="1536">+AM275+AN274</f>
        <v>0</v>
      </c>
      <c r="AO275" s="11">
        <f t="shared" ref="AO275" si="1537">+AN275+AO274</f>
        <v>0</v>
      </c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</row>
    <row r="276" spans="1:147" ht="12" customHeight="1" x14ac:dyDescent="0.2">
      <c r="A276" s="207"/>
      <c r="B276" s="12" t="s">
        <v>4</v>
      </c>
      <c r="C276" s="12"/>
      <c r="D276" s="26"/>
      <c r="E276" s="26"/>
      <c r="F276" s="27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>
        <v>0</v>
      </c>
      <c r="AQ276" s="11">
        <v>1</v>
      </c>
      <c r="AR276" s="11">
        <v>1</v>
      </c>
      <c r="AS276" s="11"/>
      <c r="AT276" s="11">
        <v>0</v>
      </c>
      <c r="AU276" s="11">
        <v>0</v>
      </c>
      <c r="AV276" s="11">
        <v>0</v>
      </c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57">
        <f>SUM(J276:DM276)</f>
        <v>2</v>
      </c>
      <c r="DO276" s="35"/>
      <c r="EQ276" s="4"/>
    </row>
    <row r="277" spans="1:147" ht="12" customHeight="1" thickBot="1" x14ac:dyDescent="0.25">
      <c r="A277" s="208"/>
      <c r="B277" s="23" t="s">
        <v>8</v>
      </c>
      <c r="C277" s="23"/>
      <c r="D277" s="28"/>
      <c r="E277" s="28"/>
      <c r="F277" s="29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5">
        <f>+AH276</f>
        <v>0</v>
      </c>
      <c r="AI277" s="24">
        <f>+AH277+AI276</f>
        <v>0</v>
      </c>
      <c r="AJ277" s="24">
        <f t="shared" ref="AJ277:AN277" si="1538">+AI277+AJ276</f>
        <v>0</v>
      </c>
      <c r="AK277" s="24">
        <f t="shared" si="1538"/>
        <v>0</v>
      </c>
      <c r="AL277" s="24">
        <f t="shared" si="1538"/>
        <v>0</v>
      </c>
      <c r="AM277" s="24">
        <f t="shared" si="1538"/>
        <v>0</v>
      </c>
      <c r="AN277" s="24">
        <f t="shared" si="1538"/>
        <v>0</v>
      </c>
      <c r="AO277" s="24">
        <f t="shared" ref="AO277" si="1539">+AN277+AO276</f>
        <v>0</v>
      </c>
      <c r="AP277" s="24">
        <f t="shared" ref="AP277" si="1540">+AO277+AP276</f>
        <v>0</v>
      </c>
      <c r="AQ277" s="24">
        <f t="shared" ref="AQ277" si="1541">+AP277+AQ276</f>
        <v>1</v>
      </c>
      <c r="AR277" s="24">
        <f t="shared" ref="AR277" si="1542">+AQ277+AR276</f>
        <v>2</v>
      </c>
      <c r="AS277" s="24">
        <f t="shared" ref="AS277" si="1543">+AR277+AS276</f>
        <v>2</v>
      </c>
      <c r="AT277" s="24">
        <f t="shared" ref="AT277:AU277" si="1544">+AS277+AT276</f>
        <v>2</v>
      </c>
      <c r="AU277" s="24">
        <f t="shared" si="1544"/>
        <v>2</v>
      </c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24"/>
      <c r="CV277" s="24"/>
      <c r="CW277" s="24"/>
      <c r="CX277" s="24"/>
      <c r="CY277" s="24"/>
      <c r="CZ277" s="24"/>
      <c r="DA277" s="24"/>
      <c r="DB277" s="24"/>
      <c r="DC277" s="24"/>
      <c r="DD277" s="24"/>
      <c r="DE277" s="24"/>
      <c r="DF277" s="24"/>
      <c r="DG277" s="24"/>
      <c r="DH277" s="24"/>
      <c r="DI277" s="24"/>
      <c r="DJ277" s="24"/>
      <c r="DK277" s="24"/>
      <c r="DL277" s="24"/>
      <c r="DM277" s="24"/>
      <c r="DN277" s="24"/>
      <c r="DO277" s="38"/>
      <c r="EQ277" s="4"/>
    </row>
    <row r="278" spans="1:147" customFormat="1" ht="16.5" thickTop="1" x14ac:dyDescent="0.25"/>
    <row r="279" spans="1:147" s="7" customFormat="1" ht="15.75" x14ac:dyDescent="0.25">
      <c r="A279" s="215" t="s">
        <v>2</v>
      </c>
      <c r="B279" s="216"/>
      <c r="C279" s="217"/>
      <c r="D279" s="40"/>
      <c r="E279" s="40"/>
      <c r="F279" s="41"/>
      <c r="G279" s="42">
        <f>SUM(G8:G275)</f>
        <v>9274</v>
      </c>
      <c r="H279" s="42">
        <f>SUM(H8:H275)</f>
        <v>9160</v>
      </c>
      <c r="I279" s="42">
        <f>SUM(I8:I275)</f>
        <v>6961</v>
      </c>
      <c r="J279" s="43">
        <f t="shared" ref="J279:AP279" si="1545">+J236+J218+J32+J224+J26+J212+J230++J8+J242+J50+J38+J146+J152+J140+J266+J254+J110+J134+J272+J248+J260+J68</f>
        <v>134</v>
      </c>
      <c r="K279" s="43">
        <f t="shared" si="1545"/>
        <v>34</v>
      </c>
      <c r="L279" s="43">
        <f t="shared" si="1545"/>
        <v>47</v>
      </c>
      <c r="M279" s="43">
        <f t="shared" si="1545"/>
        <v>36</v>
      </c>
      <c r="N279" s="43">
        <f t="shared" si="1545"/>
        <v>32</v>
      </c>
      <c r="O279" s="43">
        <f t="shared" si="1545"/>
        <v>50</v>
      </c>
      <c r="P279" s="43">
        <f t="shared" si="1545"/>
        <v>46</v>
      </c>
      <c r="Q279" s="43">
        <f t="shared" si="1545"/>
        <v>169</v>
      </c>
      <c r="R279" s="43">
        <f t="shared" si="1545"/>
        <v>120</v>
      </c>
      <c r="S279" s="43">
        <f t="shared" si="1545"/>
        <v>91</v>
      </c>
      <c r="T279" s="43">
        <f t="shared" si="1545"/>
        <v>74</v>
      </c>
      <c r="U279" s="43">
        <f t="shared" si="1545"/>
        <v>42</v>
      </c>
      <c r="V279" s="43">
        <f t="shared" si="1545"/>
        <v>55</v>
      </c>
      <c r="W279" s="43">
        <f t="shared" si="1545"/>
        <v>59</v>
      </c>
      <c r="X279" s="43">
        <f t="shared" si="1545"/>
        <v>67</v>
      </c>
      <c r="Y279" s="43">
        <f t="shared" si="1545"/>
        <v>65</v>
      </c>
      <c r="Z279" s="43">
        <f t="shared" si="1545"/>
        <v>54</v>
      </c>
      <c r="AA279" s="43">
        <f t="shared" si="1545"/>
        <v>71</v>
      </c>
      <c r="AB279" s="43">
        <f t="shared" si="1545"/>
        <v>78</v>
      </c>
      <c r="AC279" s="43">
        <f t="shared" si="1545"/>
        <v>69</v>
      </c>
      <c r="AD279" s="43">
        <f t="shared" si="1545"/>
        <v>106</v>
      </c>
      <c r="AE279" s="43">
        <f t="shared" si="1545"/>
        <v>170</v>
      </c>
      <c r="AF279" s="43">
        <f t="shared" si="1545"/>
        <v>204</v>
      </c>
      <c r="AG279" s="43">
        <f t="shared" si="1545"/>
        <v>87</v>
      </c>
      <c r="AH279" s="43">
        <f t="shared" si="1545"/>
        <v>120</v>
      </c>
      <c r="AI279" s="43">
        <f t="shared" si="1545"/>
        <v>121</v>
      </c>
      <c r="AJ279" s="43">
        <f t="shared" si="1545"/>
        <v>97</v>
      </c>
      <c r="AK279" s="43">
        <f t="shared" si="1545"/>
        <v>30</v>
      </c>
      <c r="AL279" s="43">
        <f t="shared" si="1545"/>
        <v>50</v>
      </c>
      <c r="AM279" s="43">
        <f t="shared" si="1545"/>
        <v>99</v>
      </c>
      <c r="AN279" s="43">
        <f t="shared" si="1545"/>
        <v>141</v>
      </c>
      <c r="AO279" s="43">
        <f t="shared" si="1545"/>
        <v>73</v>
      </c>
      <c r="AP279" s="43">
        <f t="shared" si="1545"/>
        <v>91</v>
      </c>
      <c r="AQ279" s="43">
        <f t="shared" ref="AQ279:AV279" si="1546">+AQ236+AQ218+AQ32+AQ224+AQ26+AQ212+AQ230++AQ8+AQ242+AQ50+AQ38+AQ146+AQ152+AQ140+AQ266+AQ254+AQ110+AQ134+AQ272+AQ248+AQ260+AQ68+AQ116</f>
        <v>118</v>
      </c>
      <c r="AR279" s="43">
        <f t="shared" si="1546"/>
        <v>105</v>
      </c>
      <c r="AS279" s="43">
        <f t="shared" si="1546"/>
        <v>89</v>
      </c>
      <c r="AT279" s="43">
        <f t="shared" si="1546"/>
        <v>59</v>
      </c>
      <c r="AU279" s="43">
        <f t="shared" si="1546"/>
        <v>77</v>
      </c>
      <c r="AV279" s="43">
        <f t="shared" si="1546"/>
        <v>74</v>
      </c>
      <c r="AW279" s="43">
        <f t="shared" ref="AW279:BG279" si="1547">+AW8+AW14+AW20+AW26+AW32+AW38+AW44+AW50+AW56+AW62+AW68+AW74+AW80+AW86+AW92+AW110+AW116+AW122+AW128+AW134+AW140+AW152+AW188+AW194+AW200</f>
        <v>83</v>
      </c>
      <c r="AX279" s="43">
        <f t="shared" si="1547"/>
        <v>38</v>
      </c>
      <c r="AY279" s="43">
        <f t="shared" si="1547"/>
        <v>61</v>
      </c>
      <c r="AZ279" s="43">
        <f t="shared" si="1547"/>
        <v>62</v>
      </c>
      <c r="BA279" s="43">
        <f t="shared" si="1547"/>
        <v>65</v>
      </c>
      <c r="BB279" s="43">
        <f t="shared" si="1547"/>
        <v>182</v>
      </c>
      <c r="BC279" s="43">
        <f t="shared" si="1547"/>
        <v>276</v>
      </c>
      <c r="BD279" s="43">
        <f t="shared" si="1547"/>
        <v>202</v>
      </c>
      <c r="BE279" s="43">
        <f t="shared" si="1547"/>
        <v>188</v>
      </c>
      <c r="BF279" s="43">
        <f t="shared" si="1547"/>
        <v>147</v>
      </c>
      <c r="BG279" s="43">
        <f t="shared" si="1547"/>
        <v>152</v>
      </c>
      <c r="BH279" s="43">
        <f t="shared" ref="BH279:BR279" si="1548">+BH8+BH14+BH20+BH26+BH32+BH38+BH44+BH50+BH56+BH62+BH68+BH74+BH80+BH86+BH92+BH110+BH116+BH122+BH128+BH134+BH140+BH152+BH188+BH194+BH200+BH206</f>
        <v>103</v>
      </c>
      <c r="BI279" s="43">
        <f t="shared" si="1548"/>
        <v>75</v>
      </c>
      <c r="BJ279" s="43">
        <f t="shared" si="1548"/>
        <v>85</v>
      </c>
      <c r="BK279" s="43">
        <f t="shared" si="1548"/>
        <v>120</v>
      </c>
      <c r="BL279" s="43">
        <f t="shared" si="1548"/>
        <v>85</v>
      </c>
      <c r="BM279" s="43">
        <f t="shared" si="1548"/>
        <v>62</v>
      </c>
      <c r="BN279" s="43">
        <f t="shared" si="1548"/>
        <v>230</v>
      </c>
      <c r="BO279" s="43">
        <f t="shared" si="1548"/>
        <v>247</v>
      </c>
      <c r="BP279" s="43">
        <f t="shared" si="1548"/>
        <v>112</v>
      </c>
      <c r="BQ279" s="43">
        <f t="shared" si="1548"/>
        <v>100</v>
      </c>
      <c r="BR279" s="43">
        <f t="shared" si="1548"/>
        <v>75</v>
      </c>
      <c r="BS279" s="43">
        <f t="shared" ref="BS279:BY283" si="1549">+BS8+BS14+BS20+BS26+BS32+BS38+BS44+BS50+BS56+BS62+BS68+BS74+BS80+BS86+BS92+BS98+BS104+BS110+BS116+BS122+BS128+BS134+BS140+BS152+BS188+BS194+BS200+BS206</f>
        <v>84</v>
      </c>
      <c r="BT279" s="43">
        <f t="shared" si="1549"/>
        <v>78</v>
      </c>
      <c r="BU279" s="43">
        <f t="shared" si="1549"/>
        <v>81</v>
      </c>
      <c r="BV279" s="43">
        <f t="shared" si="1549"/>
        <v>110</v>
      </c>
      <c r="BW279" s="43">
        <f t="shared" si="1549"/>
        <v>87</v>
      </c>
      <c r="BX279" s="43">
        <f t="shared" si="1549"/>
        <v>107</v>
      </c>
      <c r="BY279" s="43">
        <f t="shared" si="1549"/>
        <v>90</v>
      </c>
      <c r="BZ279" s="43">
        <f t="shared" ref="BZ279:CA283" si="1550">+BZ8+BZ14+BZ20+BZ26+BZ32+BZ38+BZ44+BZ50+BZ56+BZ62+BZ68+BZ74+BZ80+BZ86+BZ92+BZ98+BZ104+BZ110+BZ116+BZ122+BZ128+BZ134+BZ140+BZ152+BZ182+BZ188+BZ194+BZ200+BZ206</f>
        <v>112</v>
      </c>
      <c r="CA279" s="43">
        <f t="shared" si="1550"/>
        <v>113</v>
      </c>
      <c r="CB279" s="43">
        <f t="shared" ref="CB279" si="1551">+CB8+CB14+CB20+CB26+CB32+CB38+CB44+CB50+CB56+CB62+CB68+CB74+CB80+CB86+CB92+CB98+CB104+CB110+CB116+CB122+CB128+CB134+CB140+CB152+CB182+CB188+CB170+CB158+CB194+CB200+CB206</f>
        <v>137</v>
      </c>
      <c r="CC279" s="43">
        <f t="shared" ref="CC279:CF279" si="1552">+CC8+CC14+CC20+CC26+CC32+CC38+CC44+CC50+CC56+CC62+CC68+CC74+CC80+CC86+CC92+CC98+CC104+CC110+CC116+CC122+CC128+CC134+CC140+CC152+CC182+CC188+CC170+CC158+CC194+CC200+CC206+CC176</f>
        <v>69</v>
      </c>
      <c r="CD279" s="43">
        <f t="shared" si="1552"/>
        <v>88</v>
      </c>
      <c r="CE279" s="43">
        <f t="shared" si="1552"/>
        <v>82</v>
      </c>
      <c r="CF279" s="43">
        <f t="shared" si="1552"/>
        <v>77</v>
      </c>
      <c r="CG279" s="43">
        <f>+CG8+CG14+CG20+CG26+CG32+CG38+CG44+CG50+CG56+CG62+CG68+CG74+CG80+CG86+CG92+CG98+CG104+CG110+CG116+CG122+CG128+CG134+CG140+CG152+CG182+CG188+CG170+CG158+CG194+CG200+CG206+CG176</f>
        <v>81</v>
      </c>
      <c r="CH279" s="43">
        <f t="shared" ref="CH279:CI279" si="1553">+CH8+CH14+CH20+CH26+CH32+CH38+CH44+CH50+CH56+CH62+CH68+CH74+CH80+CH86+CH92+CH98+CH104+CH110+CH116+CH122+CH128+CH134+CH140+CH152+CH182+CH188+CH170+CH158+CH194+CH200+CH206+CH176+CH164</f>
        <v>56</v>
      </c>
      <c r="CI279" s="43">
        <f t="shared" si="1553"/>
        <v>86</v>
      </c>
      <c r="CJ279" s="43">
        <f>+CJ8+CJ14+CJ20+CJ26+CJ32+CJ38+CJ44+CJ50+CJ56+CJ62+CJ68+CJ74+CJ80+CJ86+CJ92+CJ98+CJ104+CJ110+CJ116+CJ122+CJ128+CJ134+CJ140+CJ152+CJ182+CJ188+CJ170+CJ158+CJ194+CJ200+CJ206+CJ176+CJ164</f>
        <v>71</v>
      </c>
      <c r="CK279" s="43">
        <f t="shared" ref="CK279:DM279" si="1554">+CK8+CK14+CK20+CK26+CK32+CK38+CK44+CK50+CK56+CK62+CK68+CK74+CK80+CK86+CK92+CK98+CK104+CK110+CK116+CK122+CK128+CK134+CK140+CK152+CK182+CK188+CK170+CK158+CK194+CK200+CK206+CK176+CK164</f>
        <v>68</v>
      </c>
      <c r="CL279" s="43">
        <f t="shared" si="1554"/>
        <v>44</v>
      </c>
      <c r="CM279" s="43">
        <f t="shared" si="1554"/>
        <v>65</v>
      </c>
      <c r="CN279" s="43">
        <f t="shared" si="1554"/>
        <v>58</v>
      </c>
      <c r="CO279" s="43">
        <f t="shared" si="1554"/>
        <v>55</v>
      </c>
      <c r="CP279" s="43">
        <f t="shared" si="1554"/>
        <v>53</v>
      </c>
      <c r="CQ279" s="43">
        <f t="shared" si="1554"/>
        <v>53</v>
      </c>
      <c r="CR279" s="43">
        <f t="shared" si="1554"/>
        <v>71</v>
      </c>
      <c r="CS279" s="43">
        <f t="shared" si="1554"/>
        <v>52</v>
      </c>
      <c r="CT279" s="43">
        <f t="shared" si="1554"/>
        <v>58</v>
      </c>
      <c r="CU279" s="43">
        <f>+CU8+CU14+CU20+CU26+CU32+CU38+CU44+CU50+CU56+CU62+CU68+CU74+CU80+CU86+CU92+CU98+CU104+CU110+CU116+CU122+CU128+CU134+CU140+CU152+CU182+CU188+CU170+CU158+CU194+CU200+CU206+CU176+CU164</f>
        <v>49</v>
      </c>
      <c r="CV279" s="43">
        <f t="shared" si="1554"/>
        <v>0</v>
      </c>
      <c r="CW279" s="43">
        <f t="shared" si="1554"/>
        <v>0</v>
      </c>
      <c r="CX279" s="43">
        <f t="shared" si="1554"/>
        <v>0</v>
      </c>
      <c r="CY279" s="43">
        <f t="shared" si="1554"/>
        <v>0</v>
      </c>
      <c r="CZ279" s="43">
        <f t="shared" si="1554"/>
        <v>0</v>
      </c>
      <c r="DA279" s="43">
        <f t="shared" si="1554"/>
        <v>0</v>
      </c>
      <c r="DB279" s="43">
        <f t="shared" si="1554"/>
        <v>0</v>
      </c>
      <c r="DC279" s="43">
        <f t="shared" si="1554"/>
        <v>0</v>
      </c>
      <c r="DD279" s="43">
        <f t="shared" si="1554"/>
        <v>0</v>
      </c>
      <c r="DE279" s="43">
        <f t="shared" si="1554"/>
        <v>0</v>
      </c>
      <c r="DF279" s="43">
        <f t="shared" si="1554"/>
        <v>0</v>
      </c>
      <c r="DG279" s="43">
        <f t="shared" si="1554"/>
        <v>0</v>
      </c>
      <c r="DH279" s="43">
        <f t="shared" si="1554"/>
        <v>0</v>
      </c>
      <c r="DI279" s="43">
        <f t="shared" si="1554"/>
        <v>0</v>
      </c>
      <c r="DJ279" s="43">
        <f t="shared" si="1554"/>
        <v>0</v>
      </c>
      <c r="DK279" s="43">
        <f t="shared" si="1554"/>
        <v>0</v>
      </c>
      <c r="DL279" s="43">
        <f t="shared" si="1554"/>
        <v>0</v>
      </c>
      <c r="DM279" s="43">
        <f t="shared" si="1554"/>
        <v>0</v>
      </c>
      <c r="DN279" s="43">
        <f>+DN8+DN14+DN20+DN26+DN32+DN38+DN44+DN50+DN56+DN62+DN68+DN74+DN80+DN86+DN92+DN98+DN104+DN110+DN116+DN122+DN128+DN134+DN140+DN152+DN182+DN188+DN170+DN158+DN194+DN200+DN206+DN176</f>
        <v>7490</v>
      </c>
      <c r="DO279" s="43">
        <f>+DO236+DO218+DO32+DO224+DO26+DO212+DO230++DO8+DO242+DO50+DO38+DO146+DO152+DO140+DO266+DO254+DO110+DO134+DO272+DO248+DO260+DO68+DO116+DO206+DO200+DO194+DO188+DO182+DO176+DO170+DO122+DO104+DO98+DO92+DO80+DO74+DO62+DO56+DO44+DO20+DO14</f>
        <v>2093</v>
      </c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</row>
    <row r="280" spans="1:147" ht="15.75" x14ac:dyDescent="0.25">
      <c r="B280" s="4" t="s">
        <v>6</v>
      </c>
      <c r="AW280" s="43">
        <f t="shared" ref="AW280:BG280" si="1555">+AW9+AW15+AW21+AW27+AW33+AW39+AW45+AW51+AW57+AW63+AW69+AW75+AW81+AW87+AW93+AW111+AW117+AW123+AW129+AW135+AW141+AW153+AW189+AW195+AW201</f>
        <v>2360</v>
      </c>
      <c r="AX280" s="43">
        <f t="shared" si="1555"/>
        <v>2389</v>
      </c>
      <c r="AY280" s="43">
        <f t="shared" si="1555"/>
        <v>2436</v>
      </c>
      <c r="AZ280" s="43">
        <f t="shared" si="1555"/>
        <v>2484</v>
      </c>
      <c r="BA280" s="43">
        <f t="shared" si="1555"/>
        <v>2532</v>
      </c>
      <c r="BB280" s="43">
        <f t="shared" si="1555"/>
        <v>2688</v>
      </c>
      <c r="BC280" s="43">
        <f t="shared" si="1555"/>
        <v>2954</v>
      </c>
      <c r="BD280" s="43">
        <f t="shared" si="1555"/>
        <v>3134</v>
      </c>
      <c r="BE280" s="43">
        <f t="shared" si="1555"/>
        <v>3196</v>
      </c>
      <c r="BF280" s="43">
        <f t="shared" si="1555"/>
        <v>3319</v>
      </c>
      <c r="BG280" s="43">
        <f t="shared" si="1555"/>
        <v>3448</v>
      </c>
      <c r="BH280" s="43">
        <f t="shared" ref="BH280:BR280" si="1556">+BH9+BH15+BH21+BH27+BH33+BH39+BH45+BH51+BH57+BH63+BH69+BH75+BH81+BH87+BH93+BH111+BH117+BH123+BH129+BH135+BH141+BH153+BH189+BH195+BH201+BH207</f>
        <v>3513</v>
      </c>
      <c r="BI280" s="43">
        <f t="shared" si="1556"/>
        <v>3566</v>
      </c>
      <c r="BJ280" s="43">
        <f t="shared" si="1556"/>
        <v>3396</v>
      </c>
      <c r="BK280" s="43">
        <f t="shared" si="1556"/>
        <v>3494</v>
      </c>
      <c r="BL280" s="43">
        <f t="shared" si="1556"/>
        <v>3552</v>
      </c>
      <c r="BM280" s="43">
        <f t="shared" si="1556"/>
        <v>3593</v>
      </c>
      <c r="BN280" s="43">
        <f t="shared" si="1556"/>
        <v>3794</v>
      </c>
      <c r="BO280" s="43">
        <f t="shared" si="1556"/>
        <v>4006</v>
      </c>
      <c r="BP280" s="43">
        <f t="shared" si="1556"/>
        <v>3856</v>
      </c>
      <c r="BQ280" s="43">
        <f t="shared" si="1556"/>
        <v>3908</v>
      </c>
      <c r="BR280" s="43">
        <f t="shared" si="1556"/>
        <v>3452</v>
      </c>
      <c r="BS280" s="43">
        <f t="shared" si="1549"/>
        <v>3506</v>
      </c>
      <c r="BT280" s="43">
        <f t="shared" si="1549"/>
        <v>3368</v>
      </c>
      <c r="BU280" s="43">
        <f t="shared" si="1549"/>
        <v>3369</v>
      </c>
      <c r="BV280" s="43">
        <f t="shared" si="1549"/>
        <v>3432</v>
      </c>
      <c r="BW280" s="43">
        <f t="shared" si="1549"/>
        <v>3489</v>
      </c>
      <c r="BX280" s="43">
        <f t="shared" si="1549"/>
        <v>3551</v>
      </c>
      <c r="BY280" s="43">
        <f t="shared" si="1549"/>
        <v>3606</v>
      </c>
      <c r="BZ280" s="43">
        <f t="shared" si="1550"/>
        <v>3689</v>
      </c>
      <c r="CA280" s="43">
        <f t="shared" si="1550"/>
        <v>3588</v>
      </c>
      <c r="CB280" s="43">
        <f t="shared" ref="CB280" si="1557">+CB9+CB15+CB21+CB27+CB33+CB39+CB45+CB51+CB57+CB63+CB69+CB75+CB81+CB87+CB93+CB99+CB105+CB111+CB117+CB123+CB129+CB135+CB141+CB153+CB183+CB189+CB195+CB201+CB207+CB171+CB159</f>
        <v>3725</v>
      </c>
      <c r="CC280" s="43">
        <f t="shared" ref="CC280:CF280" si="1558">+CC9+CC15+CC21+CC27+CC33+CC39+CC45+CC51+CC57+CC63+CC69+CC75+CC81+CC87+CC93+CC99+CC105+CC111+CC117+CC123+CC129+CC135+CC141+CC153+CC183+CC189+CC195+CC201+CC207+CC171+CC159+CC177</f>
        <v>3761</v>
      </c>
      <c r="CD280" s="43">
        <f t="shared" si="1558"/>
        <v>3828</v>
      </c>
      <c r="CE280" s="43">
        <f t="shared" si="1558"/>
        <v>3889</v>
      </c>
      <c r="CF280" s="43">
        <f t="shared" si="1558"/>
        <v>3947</v>
      </c>
      <c r="CG280" s="43">
        <f>+CG9+CG15+CG21+CG27+CG33+CG39+CG45+CG51+CG57+CG63+CG69+CG75+CG81+CG87+CG93+CG99+CG105+CG111+CG117+CG123+CG129+CG135+CG141+CG153+CG183+CG189+CG195+CG201+CG207+CG171+CG159+CG177</f>
        <v>4002</v>
      </c>
      <c r="CH280" s="43">
        <f t="shared" ref="CH280:CI280" si="1559">+CH9+CH15+CH21+CH27+CH33+CH39+CH45+CH51+CH57+CH63+CH69+CH75+CH81+CH87+CH93+CH99+CH105+CH111+CH117+CH123+CH129+CH135+CH141+CH153+CH183+CH189+CH195+CH201+CH207+CH171+CH159+CH177+CH165</f>
        <v>4032</v>
      </c>
      <c r="CI280" s="43">
        <f t="shared" si="1559"/>
        <v>4101</v>
      </c>
      <c r="CJ280" s="43">
        <f>+CJ9+CJ15+CJ21+CJ27+CJ33+CJ39+CJ45+CJ51+CJ57+CJ63+CJ69+CJ75+CJ81+CJ87+CJ93+CJ99+CJ105+CJ111+CJ117+CJ123+CJ129+CJ135+CJ141+CJ153+CJ183+CJ189+CJ195+CJ201+CJ207+CJ171+CJ159+CJ177+CJ165</f>
        <v>4151</v>
      </c>
      <c r="CK280" s="43">
        <f t="shared" ref="CK280:DM280" si="1560">+CK9+CK15+CK21+CK27+CK33+CK39+CK45+CK51+CK57+CK63+CK69+CK75+CK81+CK87+CK93+CK99+CK105+CK111+CK117+CK123+CK129+CK135+CK141+CK153+CK183+CK189+CK195+CK201+CK207+CK171+CK159+CK177+CK165</f>
        <v>4196</v>
      </c>
      <c r="CL280" s="43">
        <f t="shared" si="1560"/>
        <v>3992</v>
      </c>
      <c r="CM280" s="43">
        <f t="shared" si="1560"/>
        <v>3876</v>
      </c>
      <c r="CN280" s="43">
        <f t="shared" si="1560"/>
        <v>3918</v>
      </c>
      <c r="CO280" s="43">
        <f t="shared" si="1560"/>
        <v>3949</v>
      </c>
      <c r="CP280" s="43">
        <f t="shared" si="1560"/>
        <v>3983</v>
      </c>
      <c r="CQ280" s="43">
        <f t="shared" si="1560"/>
        <v>4018</v>
      </c>
      <c r="CR280" s="43">
        <f t="shared" si="1560"/>
        <v>3950</v>
      </c>
      <c r="CS280" s="43">
        <f t="shared" si="1560"/>
        <v>3982</v>
      </c>
      <c r="CT280" s="43">
        <f t="shared" si="1560"/>
        <v>4025</v>
      </c>
      <c r="CU280" s="43">
        <f t="shared" si="1560"/>
        <v>4052</v>
      </c>
      <c r="CV280" s="43">
        <f t="shared" si="1560"/>
        <v>351</v>
      </c>
      <c r="CW280" s="43">
        <f t="shared" si="1560"/>
        <v>244</v>
      </c>
      <c r="CX280" s="43">
        <f t="shared" si="1560"/>
        <v>244</v>
      </c>
      <c r="CY280" s="43">
        <f t="shared" si="1560"/>
        <v>133</v>
      </c>
      <c r="CZ280" s="43">
        <f t="shared" si="1560"/>
        <v>133</v>
      </c>
      <c r="DA280" s="43">
        <f t="shared" si="1560"/>
        <v>133</v>
      </c>
      <c r="DB280" s="43">
        <f t="shared" si="1560"/>
        <v>133</v>
      </c>
      <c r="DC280" s="43">
        <f t="shared" si="1560"/>
        <v>133</v>
      </c>
      <c r="DD280" s="43">
        <f t="shared" si="1560"/>
        <v>133</v>
      </c>
      <c r="DE280" s="43">
        <f t="shared" si="1560"/>
        <v>133</v>
      </c>
      <c r="DF280" s="43">
        <f t="shared" si="1560"/>
        <v>133</v>
      </c>
      <c r="DG280" s="43">
        <f t="shared" si="1560"/>
        <v>133</v>
      </c>
      <c r="DH280" s="43">
        <f t="shared" si="1560"/>
        <v>133</v>
      </c>
      <c r="DI280" s="43">
        <f t="shared" si="1560"/>
        <v>133</v>
      </c>
      <c r="DJ280" s="43">
        <f t="shared" si="1560"/>
        <v>133</v>
      </c>
      <c r="DK280" s="43">
        <f t="shared" si="1560"/>
        <v>133</v>
      </c>
      <c r="DL280" s="43">
        <f t="shared" si="1560"/>
        <v>133</v>
      </c>
      <c r="DM280" s="43">
        <f t="shared" si="1560"/>
        <v>133</v>
      </c>
      <c r="DN280" s="43">
        <f>+DN9+DN15+DN21+DN27+DN33+DN39+DN45+DN51+DN57+DN63+DN69+DN75+DN81+DN87+DN93+DN99+DN105+DN111+DN117+DN123+DN129+DN135+DN141+DN153+DN183+DN189+DN195+DN201+DN207+DN171+DN159+DN177</f>
        <v>5908</v>
      </c>
    </row>
    <row r="281" spans="1:147" ht="15.75" x14ac:dyDescent="0.25">
      <c r="B281" s="4" t="s">
        <v>124</v>
      </c>
      <c r="AW281" s="43">
        <f t="shared" ref="AW281:BG281" si="1561">+AW10+AW16+AW22+AW28+AW34+AW40+AW46+AW52+AW58+AW64+AW70+AW76+AW82+AW88+AW94+AW112+AW118+AW124+AW130+AW136+AW142+AW154+AW190+AW196+AW202</f>
        <v>62</v>
      </c>
      <c r="AX281" s="43">
        <f t="shared" si="1561"/>
        <v>62</v>
      </c>
      <c r="AY281" s="43">
        <f t="shared" si="1561"/>
        <v>50</v>
      </c>
      <c r="AZ281" s="43">
        <f t="shared" si="1561"/>
        <v>60</v>
      </c>
      <c r="BA281" s="43">
        <f t="shared" si="1561"/>
        <v>55</v>
      </c>
      <c r="BB281" s="43">
        <f t="shared" si="1561"/>
        <v>86</v>
      </c>
      <c r="BC281" s="43">
        <f t="shared" si="1561"/>
        <v>151</v>
      </c>
      <c r="BD281" s="43">
        <f t="shared" si="1561"/>
        <v>176</v>
      </c>
      <c r="BE281" s="43">
        <f t="shared" si="1561"/>
        <v>197</v>
      </c>
      <c r="BF281" s="43">
        <f t="shared" si="1561"/>
        <v>159</v>
      </c>
      <c r="BG281" s="43">
        <f t="shared" si="1561"/>
        <v>113</v>
      </c>
      <c r="BH281" s="43">
        <f t="shared" ref="BH281:BR281" si="1562">+BH10+BH16+BH22+BH28+BH34+BH40+BH46+BH52+BH58+BH64+BH70+BH76+BH82+BH88+BH94+BH112+BH118+BH124+BH130+BH136+BH142+BH154+BH190+BH196+BH202+BH208</f>
        <v>114</v>
      </c>
      <c r="BI281" s="43">
        <f t="shared" si="1562"/>
        <v>102</v>
      </c>
      <c r="BJ281" s="43">
        <f t="shared" si="1562"/>
        <v>84</v>
      </c>
      <c r="BK281" s="43">
        <f t="shared" si="1562"/>
        <v>94</v>
      </c>
      <c r="BL281" s="43">
        <f t="shared" si="1562"/>
        <v>95</v>
      </c>
      <c r="BM281" s="43">
        <f t="shared" si="1562"/>
        <v>85</v>
      </c>
      <c r="BN281" s="43">
        <f t="shared" si="1562"/>
        <v>166</v>
      </c>
      <c r="BO281" s="43">
        <f t="shared" si="1562"/>
        <v>161</v>
      </c>
      <c r="BP281" s="43">
        <f t="shared" si="1562"/>
        <v>172</v>
      </c>
      <c r="BQ281" s="43">
        <f t="shared" si="1562"/>
        <v>140</v>
      </c>
      <c r="BR281" s="43">
        <f t="shared" si="1562"/>
        <v>130</v>
      </c>
      <c r="BS281" s="43">
        <f t="shared" si="1549"/>
        <v>115</v>
      </c>
      <c r="BT281" s="43">
        <f t="shared" si="1549"/>
        <v>109</v>
      </c>
      <c r="BU281" s="43">
        <f t="shared" si="1549"/>
        <v>100</v>
      </c>
      <c r="BV281" s="43">
        <f t="shared" si="1549"/>
        <v>96</v>
      </c>
      <c r="BW281" s="43">
        <f t="shared" si="1549"/>
        <v>80</v>
      </c>
      <c r="BX281" s="43">
        <f t="shared" si="1549"/>
        <v>81</v>
      </c>
      <c r="BY281" s="43">
        <f t="shared" si="1549"/>
        <v>78</v>
      </c>
      <c r="BZ281" s="43">
        <f t="shared" si="1550"/>
        <v>81</v>
      </c>
      <c r="CA281" s="43">
        <f t="shared" si="1550"/>
        <v>66</v>
      </c>
      <c r="CB281" s="43">
        <f t="shared" ref="CB281" si="1563">+CB10+CB16+CB22+CB28+CB34+CB40+CB46+CB52+CB58+CB64+CB70+CB76+CB82+CB88+CB94+CB100+CB106+CB112+CB118+CB124+CB130+CB136+CB142+CB154+CB184+CB190+CB196+CB202+CB208+CB172+CB160</f>
        <v>70</v>
      </c>
      <c r="CC281" s="43">
        <f t="shared" ref="CC281:CF281" si="1564">+CC10+CC16+CC22+CC28+CC34+CC40+CC46+CC52+CC58+CC64+CC70+CC76+CC82+CC88+CC94+CC100+CC106+CC112+CC118+CC124+CC130+CC136+CC142+CC154+CC184+CC190+CC196+CC202+CC208+CC172+CC160+CC178</f>
        <v>71</v>
      </c>
      <c r="CD281" s="43">
        <f t="shared" si="1564"/>
        <v>80</v>
      </c>
      <c r="CE281" s="43">
        <f t="shared" si="1564"/>
        <v>77</v>
      </c>
      <c r="CF281" s="43">
        <f t="shared" si="1564"/>
        <v>86</v>
      </c>
      <c r="CG281" s="43">
        <f t="shared" ref="CG281:CI281" si="1565">+CG10+CG16+CG22+CG28+CG34+CG40+CG46+CG52+CG58+CG64+CG70+CG76+CG82+CG88+CG94+CG100+CG106+CG112+CG118+CG124+CG130+CG136+CG142+CG154+CG184+CG190+CG196+CG202+CG208+CG172+CG160+CG178+CG166</f>
        <v>94</v>
      </c>
      <c r="CH281" s="43">
        <f t="shared" si="1565"/>
        <v>85</v>
      </c>
      <c r="CI281" s="43">
        <f t="shared" si="1565"/>
        <v>87</v>
      </c>
      <c r="CJ281" s="43">
        <f>+CJ10+CJ16+CJ22+CJ28+CJ34+CJ40+CJ46+CJ52+CJ58+CJ64+CJ70+CJ76+CJ82+CJ88+CJ94+CJ100+CJ106+CJ112+CJ118+CJ124+CJ130+CJ136+CJ142+CJ154+CJ184+CJ190+CJ196+CJ202+CJ208+CJ172+CJ160+CJ178+CJ166</f>
        <v>65</v>
      </c>
      <c r="CK281" s="43">
        <f t="shared" ref="CK281:DM281" si="1566">+CK10+CK16+CK22+CK28+CK34+CK40+CK46+CK52+CK58+CK64+CK70+CK76+CK82+CK88+CK94+CK100+CK106+CK112+CK118+CK124+CK130+CK136+CK142+CK154+CK184+CK190+CK196+CK202+CK208+CK172+CK160+CK178+CK166</f>
        <v>58</v>
      </c>
      <c r="CL281" s="43">
        <f>+CL10+CL16+CL22+CL28+CL34+CL40+CL46+CL52+CL58+CL64+CL70+CL76+CL82+CL88+CL94+CL100+CL106+CL112+CL118+CL124+CL130+CL136+CL142+CL154+CL184+CL190+CL196+CL202+CL208+CL172+CL160+CL178+CL166</f>
        <v>41</v>
      </c>
      <c r="CM281" s="43">
        <f t="shared" si="1566"/>
        <v>38</v>
      </c>
      <c r="CN281" s="43">
        <f t="shared" si="1566"/>
        <v>27</v>
      </c>
      <c r="CO281" s="43">
        <f t="shared" si="1566"/>
        <v>26</v>
      </c>
      <c r="CP281" s="43">
        <f t="shared" si="1566"/>
        <v>24</v>
      </c>
      <c r="CQ281" s="43">
        <f t="shared" si="1566"/>
        <v>24</v>
      </c>
      <c r="CR281" s="43">
        <f t="shared" si="1566"/>
        <v>26</v>
      </c>
      <c r="CS281" s="43">
        <f t="shared" si="1566"/>
        <v>24</v>
      </c>
      <c r="CT281" s="43">
        <f t="shared" si="1566"/>
        <v>24</v>
      </c>
      <c r="CU281" s="43">
        <f t="shared" si="1566"/>
        <v>24</v>
      </c>
      <c r="CV281" s="43">
        <f t="shared" si="1566"/>
        <v>14</v>
      </c>
      <c r="CW281" s="43">
        <f t="shared" si="1566"/>
        <v>12</v>
      </c>
      <c r="CX281" s="43">
        <f t="shared" si="1566"/>
        <v>12</v>
      </c>
      <c r="CY281" s="43">
        <f t="shared" si="1566"/>
        <v>6</v>
      </c>
      <c r="CZ281" s="43">
        <f t="shared" si="1566"/>
        <v>6</v>
      </c>
      <c r="DA281" s="43">
        <f t="shared" si="1566"/>
        <v>6</v>
      </c>
      <c r="DB281" s="43">
        <f t="shared" si="1566"/>
        <v>6</v>
      </c>
      <c r="DC281" s="43">
        <f t="shared" si="1566"/>
        <v>6</v>
      </c>
      <c r="DD281" s="43">
        <f t="shared" si="1566"/>
        <v>6</v>
      </c>
      <c r="DE281" s="43">
        <f t="shared" si="1566"/>
        <v>6</v>
      </c>
      <c r="DF281" s="43">
        <f t="shared" si="1566"/>
        <v>6</v>
      </c>
      <c r="DG281" s="43">
        <f t="shared" si="1566"/>
        <v>6</v>
      </c>
      <c r="DH281" s="43">
        <f t="shared" si="1566"/>
        <v>6</v>
      </c>
      <c r="DI281" s="43">
        <f t="shared" si="1566"/>
        <v>6</v>
      </c>
      <c r="DJ281" s="43">
        <f t="shared" si="1566"/>
        <v>6</v>
      </c>
      <c r="DK281" s="43">
        <f t="shared" si="1566"/>
        <v>6</v>
      </c>
      <c r="DL281" s="43">
        <f t="shared" si="1566"/>
        <v>6</v>
      </c>
      <c r="DM281" s="43">
        <f t="shared" si="1566"/>
        <v>5</v>
      </c>
      <c r="DN281" s="43">
        <f>+DN10+DN16+DN22+DN28+DN34+DN40+DN46+DN52+DN58+DN64+DN70+DN76+DN82+DN88+DN94+DN100+DN106+DN112+DN118+DN124+DN130+DN136+DN142+DN154+DN184+DN190+DN196+DN202+DN208+DN172+DN160</f>
        <v>0</v>
      </c>
    </row>
    <row r="282" spans="1:147" ht="15.75" x14ac:dyDescent="0.25">
      <c r="B282" s="4" t="s">
        <v>7</v>
      </c>
      <c r="AW282" s="43">
        <f t="shared" ref="AW282:BG282" si="1567">+AW11+AW17+AW23+AW29+AW35+AW41+AW47+AW53+AW59+AW65+AW71+AW77+AW83+AW89+AW95+AW113+AW119+AW125+AW131+AW137+AW143+AW155+AW191+AW197+AW203</f>
        <v>2218</v>
      </c>
      <c r="AX282" s="43">
        <f t="shared" si="1567"/>
        <v>2280</v>
      </c>
      <c r="AY282" s="43">
        <f t="shared" si="1567"/>
        <v>2330</v>
      </c>
      <c r="AZ282" s="43">
        <f t="shared" si="1567"/>
        <v>2390</v>
      </c>
      <c r="BA282" s="43">
        <f t="shared" si="1567"/>
        <v>2445</v>
      </c>
      <c r="BB282" s="43">
        <f t="shared" si="1567"/>
        <v>2531</v>
      </c>
      <c r="BC282" s="43">
        <f t="shared" si="1567"/>
        <v>2682</v>
      </c>
      <c r="BD282" s="43">
        <f t="shared" si="1567"/>
        <v>2859</v>
      </c>
      <c r="BE282" s="43">
        <f t="shared" si="1567"/>
        <v>2954</v>
      </c>
      <c r="BF282" s="43">
        <f t="shared" si="1567"/>
        <v>3113</v>
      </c>
      <c r="BG282" s="43">
        <f t="shared" si="1567"/>
        <v>3226</v>
      </c>
      <c r="BH282" s="43">
        <f t="shared" ref="BH282:BR282" si="1568">+BH11+BH17+BH23+BH29+BH35+BH41+BH47+BH53+BH59+BH65+BH71+BH77+BH83+BH89+BH95+BH113+BH119+BH125+BH131+BH137+BH143+BH155+BH191+BH197+BH203+BH209</f>
        <v>3340</v>
      </c>
      <c r="BI282" s="43">
        <f t="shared" si="1568"/>
        <v>3442</v>
      </c>
      <c r="BJ282" s="43">
        <f t="shared" si="1568"/>
        <v>3286</v>
      </c>
      <c r="BK282" s="43">
        <f t="shared" si="1568"/>
        <v>3380</v>
      </c>
      <c r="BL282" s="43">
        <f t="shared" si="1568"/>
        <v>3475</v>
      </c>
      <c r="BM282" s="43">
        <f t="shared" si="1568"/>
        <v>3560</v>
      </c>
      <c r="BN282" s="43">
        <f t="shared" si="1568"/>
        <v>3726</v>
      </c>
      <c r="BO282" s="43">
        <f t="shared" si="1568"/>
        <v>3887</v>
      </c>
      <c r="BP282" s="43">
        <f t="shared" si="1568"/>
        <v>3843</v>
      </c>
      <c r="BQ282" s="43">
        <f t="shared" si="1568"/>
        <v>3983</v>
      </c>
      <c r="BR282" s="43">
        <f t="shared" si="1568"/>
        <v>3621</v>
      </c>
      <c r="BS282" s="43">
        <f t="shared" si="1549"/>
        <v>3736</v>
      </c>
      <c r="BT282" s="43">
        <f t="shared" si="1549"/>
        <v>3669</v>
      </c>
      <c r="BU282" s="43">
        <f t="shared" si="1549"/>
        <v>3697</v>
      </c>
      <c r="BV282" s="43">
        <f t="shared" si="1549"/>
        <v>3793</v>
      </c>
      <c r="BW282" s="43">
        <f t="shared" si="1549"/>
        <v>3873</v>
      </c>
      <c r="BX282" s="43">
        <f t="shared" si="1549"/>
        <v>3954</v>
      </c>
      <c r="BY282" s="43">
        <f t="shared" si="1549"/>
        <v>4032</v>
      </c>
      <c r="BZ282" s="43">
        <f t="shared" si="1550"/>
        <v>4113</v>
      </c>
      <c r="CA282" s="43">
        <f t="shared" si="1550"/>
        <v>3999</v>
      </c>
      <c r="CB282" s="43">
        <f t="shared" ref="CB282:DN282" si="1569">+CB11+CB17+CB23+CB29+CB35+CB41+CB47+CB53+CB59+CB65+CB71+CB77+CB83+CB89+CB95+CB101+CB107+CB113+CB119+CB125+CB131+CB137+CB143+CB155+CB185+CB191+CB197+CB203+CB209+CB161+CB173</f>
        <v>4085</v>
      </c>
      <c r="CC282" s="43">
        <f t="shared" ref="CC282:CF282" si="1570">+CC11+CC17+CC23+CC29+CC35+CC41+CC47+CC53+CC59+CC65+CC71+CC77+CC83+CC89+CC95+CC101+CC107+CC113+CC119+CC125+CC131+CC137+CC143+CC155+CC185+CC191+CC197+CC203+CC209+CC161+CC173+CC179</f>
        <v>4156</v>
      </c>
      <c r="CD282" s="43">
        <f t="shared" si="1570"/>
        <v>4236</v>
      </c>
      <c r="CE282" s="43">
        <f t="shared" si="1570"/>
        <v>4313</v>
      </c>
      <c r="CF282" s="43">
        <f t="shared" si="1570"/>
        <v>4399</v>
      </c>
      <c r="CG282" s="43">
        <f>+CG11+CG17+CG23+CG29+CG35+CG41+CG47+CG53+CG59+CG65+CG71+CG77+CG83+CG89+CG95+CG101+CG107+CG113+CG119+CG125+CG131+CG137+CG143+CG155+CG185+CG191+CG197+CG203+CG209+CG161+CG173+CG179</f>
        <v>4493</v>
      </c>
      <c r="CH282" s="43">
        <f t="shared" ref="CH282:CN282" si="1571">+CH11+CH17+CH23+CH29+CH35+CH41+CH47+CH53+CH59+CH65+CH71+CH77+CH83+CH89+CH95+CH101+CH107+CH113+CH119+CH125+CH131+CH137+CH143+CH155+CH185+CH191+CH197+CH203+CH209+CH161+CH173+CH179+CH167</f>
        <v>4578</v>
      </c>
      <c r="CI282" s="43">
        <f t="shared" si="1571"/>
        <v>4665</v>
      </c>
      <c r="CJ282" s="43">
        <f t="shared" si="1571"/>
        <v>4730</v>
      </c>
      <c r="CK282" s="43">
        <f t="shared" si="1571"/>
        <v>4788</v>
      </c>
      <c r="CL282" s="43">
        <f t="shared" si="1571"/>
        <v>4428</v>
      </c>
      <c r="CM282" s="43">
        <f t="shared" si="1571"/>
        <v>4306</v>
      </c>
      <c r="CN282" s="43">
        <f t="shared" si="1571"/>
        <v>4333</v>
      </c>
      <c r="CO282" s="43">
        <f>+CO11+CO17+CO23+CO29+CO35+CO41+CO47+CO53+CO59+CO65+CO71+CO77+CO83+CO89+CO95+CO101+CO107+CO113+CO119+CO125+CO131+CO137+CO143+CO155+CO185+CO191+CO197+CO203+CO209+CO161+CO173+CO179+CO167</f>
        <v>4359</v>
      </c>
      <c r="CP282" s="43">
        <f>+CP11+CP17+CP23+CP29+CP35+CP41+CP47+CP53+CP59+CP65+CP71+CP77+CP83+CP89+CP95+CP101+CP107+CP113+CP119+CP125+CP131+CP137+CP143+CP155+CP185+CP191+CP197+CP203+CP209+CP161+CP173+CP179+CP167</f>
        <v>4383</v>
      </c>
      <c r="CQ282" s="43">
        <f>+CQ11+CQ17+CQ23+CQ29+CQ35+CQ41+CQ47+CQ53+CQ59+CQ65+CQ71+CQ77+CQ83+CQ89+CQ95+CQ101+CQ107+CQ113+CQ119+CQ125+CQ131+CQ137+CQ143+CQ155+CQ185+CQ191+CQ197+CQ203+CQ209+CQ161+CQ173+CQ179+CQ167</f>
        <v>4407</v>
      </c>
      <c r="CR282" s="43">
        <f t="shared" ref="CR282:DM282" si="1572">+CR11+CR17+CR23+CR29+CR35+CR41+CR47+CR53+CR59+CR65+CR71+CR77+CR83+CR89+CR95+CR101+CR107+CR113+CR119+CR125+CR131+CR137+CR143+CR155+CR185+CR191+CR197+CR203+CR209+CR161+CR173+CR179+CR167</f>
        <v>4313</v>
      </c>
      <c r="CS282" s="43">
        <f t="shared" si="1572"/>
        <v>4337</v>
      </c>
      <c r="CT282" s="43">
        <f t="shared" si="1572"/>
        <v>4361</v>
      </c>
      <c r="CU282" s="43">
        <f t="shared" si="1572"/>
        <v>4385</v>
      </c>
      <c r="CV282" s="43">
        <f t="shared" si="1572"/>
        <v>395</v>
      </c>
      <c r="CW282" s="43">
        <f t="shared" si="1572"/>
        <v>287</v>
      </c>
      <c r="CX282" s="43">
        <f t="shared" si="1572"/>
        <v>299</v>
      </c>
      <c r="CY282" s="43">
        <f t="shared" si="1572"/>
        <v>149</v>
      </c>
      <c r="CZ282" s="43">
        <f t="shared" si="1572"/>
        <v>155</v>
      </c>
      <c r="DA282" s="43">
        <f t="shared" si="1572"/>
        <v>161</v>
      </c>
      <c r="DB282" s="43">
        <f t="shared" si="1572"/>
        <v>167</v>
      </c>
      <c r="DC282" s="43">
        <f t="shared" si="1572"/>
        <v>173</v>
      </c>
      <c r="DD282" s="43">
        <f t="shared" si="1572"/>
        <v>179</v>
      </c>
      <c r="DE282" s="43">
        <f t="shared" si="1572"/>
        <v>185</v>
      </c>
      <c r="DF282" s="43">
        <f t="shared" si="1572"/>
        <v>191</v>
      </c>
      <c r="DG282" s="43">
        <f t="shared" si="1572"/>
        <v>197</v>
      </c>
      <c r="DH282" s="43">
        <f t="shared" si="1572"/>
        <v>203</v>
      </c>
      <c r="DI282" s="43">
        <f t="shared" si="1572"/>
        <v>209</v>
      </c>
      <c r="DJ282" s="43">
        <f t="shared" si="1572"/>
        <v>215</v>
      </c>
      <c r="DK282" s="43">
        <f t="shared" si="1572"/>
        <v>221</v>
      </c>
      <c r="DL282" s="43">
        <f t="shared" si="1572"/>
        <v>227</v>
      </c>
      <c r="DM282" s="43">
        <f t="shared" si="1572"/>
        <v>232</v>
      </c>
      <c r="DN282" s="43">
        <f t="shared" si="1569"/>
        <v>0</v>
      </c>
    </row>
    <row r="283" spans="1:147" s="7" customFormat="1" ht="15.75" x14ac:dyDescent="0.25">
      <c r="A283" s="214" t="s">
        <v>54</v>
      </c>
      <c r="B283" s="214"/>
      <c r="C283" s="214"/>
      <c r="D283" s="214"/>
      <c r="E283" s="36"/>
      <c r="F283" s="37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>
        <f t="shared" ref="AH283:AT283" si="1573">+AH12+AH30+AH216+AH222+AH36+AH228+AH54+AH234+AH240+AH246+AH42+AH72+AH252+AH258+AH114+AH264+AH270+AH150+AH156+AH144+AH138+AH276</f>
        <v>13</v>
      </c>
      <c r="AI283" s="36">
        <f t="shared" si="1573"/>
        <v>7</v>
      </c>
      <c r="AJ283" s="36">
        <f t="shared" si="1573"/>
        <v>13</v>
      </c>
      <c r="AK283" s="36">
        <f t="shared" si="1573"/>
        <v>5</v>
      </c>
      <c r="AL283" s="36">
        <f t="shared" si="1573"/>
        <v>14</v>
      </c>
      <c r="AM283" s="36">
        <f t="shared" si="1573"/>
        <v>24</v>
      </c>
      <c r="AN283" s="36">
        <f t="shared" si="1573"/>
        <v>21</v>
      </c>
      <c r="AO283" s="36">
        <f t="shared" si="1573"/>
        <v>22</v>
      </c>
      <c r="AP283" s="36">
        <f t="shared" si="1573"/>
        <v>34</v>
      </c>
      <c r="AQ283" s="36">
        <f t="shared" si="1573"/>
        <v>27</v>
      </c>
      <c r="AR283" s="36">
        <f t="shared" si="1573"/>
        <v>16</v>
      </c>
      <c r="AS283" s="36">
        <f t="shared" si="1573"/>
        <v>18</v>
      </c>
      <c r="AT283" s="36">
        <f t="shared" si="1573"/>
        <v>14</v>
      </c>
      <c r="AU283" s="36">
        <f>+AU12+AU30+AU216+AU222+AU36+AU228+AU54+AU234+AU240+AU246+AU42+AU72+AU252+AU258+AU114+AU264+AU270+AU150+AU156+AU144+AU138+AU276+AU120</f>
        <v>12</v>
      </c>
      <c r="AV283" s="36">
        <f>+AV12+AV30+AV216+AV222+AV36+AV228+AV54+AV234+AV240+AV246+AV42+AV72+AV252+AV258+AV114+AV264+AV270+AV150+AV156+AV144+AV138+AV276+AV120</f>
        <v>19</v>
      </c>
      <c r="AW283" s="36">
        <f t="shared" ref="AW283:BG283" si="1574">+AW12+AW18+AW24+AW30+AW36+AW42+AW48+AW54+AW60+AW66+AW72+AW78+AW84+AW90+AW96+AW114+AW120+AW126+AW132+AW138+AW144+AW156+AW192+AW198+AW204</f>
        <v>13</v>
      </c>
      <c r="AX283" s="36">
        <f t="shared" si="1574"/>
        <v>9</v>
      </c>
      <c r="AY283" s="36">
        <f t="shared" si="1574"/>
        <v>14</v>
      </c>
      <c r="AZ283" s="36">
        <f t="shared" si="1574"/>
        <v>14</v>
      </c>
      <c r="BA283" s="36">
        <f t="shared" si="1574"/>
        <v>17</v>
      </c>
      <c r="BB283" s="36">
        <f t="shared" si="1574"/>
        <v>26</v>
      </c>
      <c r="BC283" s="36">
        <f t="shared" si="1574"/>
        <v>10</v>
      </c>
      <c r="BD283" s="36">
        <f t="shared" si="1574"/>
        <v>22</v>
      </c>
      <c r="BE283" s="36">
        <f t="shared" si="1574"/>
        <v>24</v>
      </c>
      <c r="BF283" s="36">
        <f t="shared" si="1574"/>
        <v>24</v>
      </c>
      <c r="BG283" s="36">
        <f t="shared" si="1574"/>
        <v>23</v>
      </c>
      <c r="BH283" s="36">
        <f t="shared" ref="BH283:BR283" si="1575">+BH12+BH18+BH24+BH30+BH36+BH42+BH48+BH54+BH60+BH66+BH72+BH78+BH84+BH90+BH96+BH114+BH120+BH126+BH132+BH138+BH144+BH156+BH192+BH198+BH204+BH210</f>
        <v>38</v>
      </c>
      <c r="BI283" s="36">
        <f t="shared" si="1575"/>
        <v>22</v>
      </c>
      <c r="BJ283" s="36">
        <f t="shared" si="1575"/>
        <v>15</v>
      </c>
      <c r="BK283" s="36">
        <f t="shared" si="1575"/>
        <v>22</v>
      </c>
      <c r="BL283" s="36">
        <f t="shared" si="1575"/>
        <v>27</v>
      </c>
      <c r="BM283" s="36">
        <f t="shared" si="1575"/>
        <v>20</v>
      </c>
      <c r="BN283" s="36">
        <f t="shared" si="1575"/>
        <v>29</v>
      </c>
      <c r="BO283" s="36">
        <f t="shared" si="1575"/>
        <v>35</v>
      </c>
      <c r="BP283" s="36">
        <f t="shared" si="1575"/>
        <v>46</v>
      </c>
      <c r="BQ283" s="36">
        <f t="shared" si="1575"/>
        <v>48</v>
      </c>
      <c r="BR283" s="36">
        <f t="shared" si="1575"/>
        <v>39</v>
      </c>
      <c r="BS283" s="36">
        <f t="shared" si="1549"/>
        <v>30</v>
      </c>
      <c r="BT283" s="36">
        <f t="shared" si="1549"/>
        <v>40</v>
      </c>
      <c r="BU283" s="36">
        <f t="shared" si="1549"/>
        <v>80</v>
      </c>
      <c r="BV283" s="36">
        <f t="shared" si="1549"/>
        <v>47</v>
      </c>
      <c r="BW283" s="36">
        <f t="shared" si="1549"/>
        <v>30</v>
      </c>
      <c r="BX283" s="36">
        <f t="shared" si="1549"/>
        <v>45</v>
      </c>
      <c r="BY283" s="36">
        <f t="shared" si="1549"/>
        <v>35</v>
      </c>
      <c r="BZ283" s="36">
        <f t="shared" si="1550"/>
        <v>29</v>
      </c>
      <c r="CA283" s="36">
        <f t="shared" si="1550"/>
        <v>34</v>
      </c>
      <c r="CB283" s="36">
        <f t="shared" ref="CB283" si="1576">+CB12+CB18+CB24+CB30+CB36+CB42+CB48+CB54+CB60+CB66+CB72+CB78+CB84+CB90+CB96+CB102+CB108+CB114+CB120+CB126+CB132+CB138+CB144+CB156+CB186+CB192+CB198+CB204+CB210+CB174+CB162</f>
        <v>13</v>
      </c>
      <c r="CC283" s="36">
        <f t="shared" ref="CC283:CF283" si="1577">+CC12+CC18+CC24+CC30+CC36+CC42+CC48+CC54+CC60+CC66+CC72+CC78+CC84+CC90+CC96+CC102+CC108+CC114+CC120+CC126+CC132+CC138+CC144+CC156+CC186+CC192+CC198+CC204+CC210+CC174+CC162+CC180</f>
        <v>33</v>
      </c>
      <c r="CD283" s="36">
        <f t="shared" si="1577"/>
        <v>21</v>
      </c>
      <c r="CE283" s="36">
        <f t="shared" si="1577"/>
        <v>21</v>
      </c>
      <c r="CF283" s="36">
        <f t="shared" si="1577"/>
        <v>19</v>
      </c>
      <c r="CG283" s="36">
        <f>+CG12+CG18+CG24+CG30+CG36+CG42+CG48+CG54+CG60+CG66+CG72+CG78+CG84+CG90+CG96+CG102+CG108+CG114+CG120+CG126+CG132+CG138+CG144+CG156+CG186+CG192+CG198+CG204+CG210+CG174+CG162+CG180</f>
        <v>26</v>
      </c>
      <c r="CH283" s="36">
        <f>+CH12+CH18+CH24+CH30+CH36+CH42+CH48+CH54+CH60+CH66+CH72+CH78+CH84+CH90+CH96+CH102+CH108+CH114+CH120+CH126+CH132+CH138+CH144+CH156+CH186+CH192+CH198+CH204+CH210+CH174+CH162+CH180+CH168</f>
        <v>26</v>
      </c>
      <c r="CI283" s="36">
        <f t="shared" ref="CI283:DM283" si="1578">+CI12+CI18+CI24+CI30+CI36+CI42+CI48+CI54+CI60+CI66+CI72+CI78+CI84+CI90+CI96+CI102+CI108+CI114+CI120+CI126+CI132+CI138+CI144+CI156+CI186+CI192+CI198+CI204+CI210+CI174+CI162+CI180</f>
        <v>17</v>
      </c>
      <c r="CJ283" s="36">
        <f>+CJ12+CJ18+CJ24+CJ30+CJ36+CJ42+CJ48+CJ54+CJ60+CJ66+CJ72+CJ78+CJ84+CJ90+CJ96+CJ102+CJ108+CJ114+CJ120+CJ126+CJ132+CJ138+CJ144+CJ156+CJ186+CJ192+CJ198+CJ204+CJ210+CJ174+CJ162+CJ180+CJ168</f>
        <v>21</v>
      </c>
      <c r="CK283" s="36">
        <f t="shared" ref="CK283:CN283" si="1579">+CK12+CK18+CK24+CK30+CK36+CK42+CK48+CK54+CK60+CK66+CK72+CK78+CK84+CK90+CK96+CK102+CK108+CK114+CK120+CK126+CK132+CK138+CK144+CK156+CK186+CK192+CK198+CK204+CK210+CK174+CK162+CK180+CK168</f>
        <v>23</v>
      </c>
      <c r="CL283" s="36">
        <f t="shared" si="1579"/>
        <v>8</v>
      </c>
      <c r="CM283" s="36">
        <f t="shared" si="1579"/>
        <v>21</v>
      </c>
      <c r="CN283" s="36">
        <f t="shared" si="1579"/>
        <v>16</v>
      </c>
      <c r="CO283" s="36">
        <f>+CO12+CO18+CO24+CO30+CO36+CO42+CO48+CO54+CO60+CO66+CO72+CO78+CO84+CO90+CO96+CO102+CO108+CO114+CO120+CO126+CO132+CO138+CO144+CO156+CO186+CO192+CO198+CO204+CO210+CO174+CO162+CO180+CO168</f>
        <v>24</v>
      </c>
      <c r="CP283" s="36">
        <f>+CP12+CP18+CP24+CP30+CP36+CP42+CP48+CP54+CP60+CP66+CP72+CP78+CP84+CP90+CP96+CP102+CP108+CP114+CP120+CP126+CP132+CP138+CP144+CP156+CP186+CP192+CP198+CP204+CP210+CP174+CP162+CP180+CP168</f>
        <v>19</v>
      </c>
      <c r="CQ283" s="36">
        <f>+CQ12+CQ18+CQ24+CQ30+CQ36+CQ42+CQ48+CQ54+CQ60+CQ66+CQ72+CQ78+CQ84+CQ90+CQ96+CQ102+CQ108+CQ114+CQ120+CQ126+CQ132+CQ138+CQ144+CQ156+CQ186+CQ192+CQ198+CQ204+CQ210+CQ174+CQ162+CQ180+CQ168</f>
        <v>18</v>
      </c>
      <c r="CR283" s="36">
        <f t="shared" si="1578"/>
        <v>19</v>
      </c>
      <c r="CS283" s="36">
        <f t="shared" si="1578"/>
        <v>20</v>
      </c>
      <c r="CT283" s="36">
        <f t="shared" si="1578"/>
        <v>15</v>
      </c>
      <c r="CU283" s="36">
        <f>+CU12+CU18+CU24+CU30+CU36+CU42+CU48+CU54+CU60+CU66+CU72+CU78+CU84+CU90+CU96+CU102+CU108+CU114+CU120+CU126+CU132+CU138+CU144+CU156+CU186+CU192+CU198+CU204+CU210+CU174+CU162+CU180+CU168</f>
        <v>22</v>
      </c>
      <c r="CV283" s="36">
        <f t="shared" si="1578"/>
        <v>0</v>
      </c>
      <c r="CW283" s="36">
        <f t="shared" si="1578"/>
        <v>0</v>
      </c>
      <c r="CX283" s="36">
        <f t="shared" si="1578"/>
        <v>0</v>
      </c>
      <c r="CY283" s="36">
        <f t="shared" si="1578"/>
        <v>0</v>
      </c>
      <c r="CZ283" s="36">
        <f t="shared" si="1578"/>
        <v>0</v>
      </c>
      <c r="DA283" s="36">
        <f t="shared" si="1578"/>
        <v>0</v>
      </c>
      <c r="DB283" s="36">
        <f t="shared" si="1578"/>
        <v>0</v>
      </c>
      <c r="DC283" s="36">
        <f t="shared" si="1578"/>
        <v>0</v>
      </c>
      <c r="DD283" s="36">
        <f t="shared" si="1578"/>
        <v>0</v>
      </c>
      <c r="DE283" s="36">
        <f t="shared" si="1578"/>
        <v>0</v>
      </c>
      <c r="DF283" s="36">
        <f t="shared" si="1578"/>
        <v>0</v>
      </c>
      <c r="DG283" s="36">
        <f t="shared" si="1578"/>
        <v>0</v>
      </c>
      <c r="DH283" s="36">
        <f t="shared" si="1578"/>
        <v>0</v>
      </c>
      <c r="DI283" s="36">
        <f t="shared" si="1578"/>
        <v>0</v>
      </c>
      <c r="DJ283" s="36">
        <f t="shared" si="1578"/>
        <v>0</v>
      </c>
      <c r="DK283" s="36">
        <f t="shared" si="1578"/>
        <v>0</v>
      </c>
      <c r="DL283" s="36">
        <f t="shared" si="1578"/>
        <v>0</v>
      </c>
      <c r="DM283" s="36">
        <f t="shared" si="1578"/>
        <v>0</v>
      </c>
      <c r="DN283" s="36">
        <f>+DN12+DN18+DN24+DN30+DN36+DN42+DN48+DN54+DN60+DN66+DN72+DN78+DN84+DN90+DN96+DN102+DN108+DN114+DN120+DN126+DN132+DN138+DN144+DN156+DN186+DN192+DN198+DN204+DN210+DN174+DN162+DN180</f>
        <v>1582</v>
      </c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</row>
    <row r="285" spans="1:147" x14ac:dyDescent="0.2">
      <c r="A285" s="16" t="s">
        <v>106</v>
      </c>
    </row>
  </sheetData>
  <mergeCells count="192">
    <mergeCell ref="A92:A97"/>
    <mergeCell ref="D92:D95"/>
    <mergeCell ref="E92:E95"/>
    <mergeCell ref="D86:D89"/>
    <mergeCell ref="E86:E89"/>
    <mergeCell ref="A80:A85"/>
    <mergeCell ref="D80:D83"/>
    <mergeCell ref="E80:E83"/>
    <mergeCell ref="A14:A19"/>
    <mergeCell ref="D14:D17"/>
    <mergeCell ref="E14:E17"/>
    <mergeCell ref="A50:A55"/>
    <mergeCell ref="A86:A91"/>
    <mergeCell ref="A62:A67"/>
    <mergeCell ref="D62:D65"/>
    <mergeCell ref="E62:E65"/>
    <mergeCell ref="E68:E71"/>
    <mergeCell ref="D68:D71"/>
    <mergeCell ref="A74:A79"/>
    <mergeCell ref="D74:D77"/>
    <mergeCell ref="E74:E77"/>
    <mergeCell ref="D50:D53"/>
    <mergeCell ref="E50:E53"/>
    <mergeCell ref="D26:D29"/>
    <mergeCell ref="F38:F41"/>
    <mergeCell ref="F218:F221"/>
    <mergeCell ref="F32:F35"/>
    <mergeCell ref="F26:F29"/>
    <mergeCell ref="F14:F17"/>
    <mergeCell ref="A20:A25"/>
    <mergeCell ref="D20:D23"/>
    <mergeCell ref="E20:E23"/>
    <mergeCell ref="F20:F23"/>
    <mergeCell ref="A26:A31"/>
    <mergeCell ref="E26:E29"/>
    <mergeCell ref="A32:A37"/>
    <mergeCell ref="A38:A43"/>
    <mergeCell ref="A68:A73"/>
    <mergeCell ref="F212:F215"/>
    <mergeCell ref="F50:F53"/>
    <mergeCell ref="A44:A49"/>
    <mergeCell ref="A56:A61"/>
    <mergeCell ref="D56:D59"/>
    <mergeCell ref="E56:E59"/>
    <mergeCell ref="A110:A115"/>
    <mergeCell ref="A146:A151"/>
    <mergeCell ref="D116:D119"/>
    <mergeCell ref="E116:E119"/>
    <mergeCell ref="E32:E35"/>
    <mergeCell ref="D32:D35"/>
    <mergeCell ref="D224:D227"/>
    <mergeCell ref="E8:E11"/>
    <mergeCell ref="E212:E215"/>
    <mergeCell ref="D6:D7"/>
    <mergeCell ref="D218:D221"/>
    <mergeCell ref="D8:D11"/>
    <mergeCell ref="E38:E41"/>
    <mergeCell ref="D122:D125"/>
    <mergeCell ref="E122:E125"/>
    <mergeCell ref="D44:D47"/>
    <mergeCell ref="E44:E47"/>
    <mergeCell ref="D38:D41"/>
    <mergeCell ref="E224:E227"/>
    <mergeCell ref="D110:D113"/>
    <mergeCell ref="D134:D137"/>
    <mergeCell ref="D140:D143"/>
    <mergeCell ref="D152:D155"/>
    <mergeCell ref="E110:E113"/>
    <mergeCell ref="E146:E149"/>
    <mergeCell ref="E152:E155"/>
    <mergeCell ref="D146:D149"/>
    <mergeCell ref="E218:E221"/>
    <mergeCell ref="A1:M1"/>
    <mergeCell ref="A4:B4"/>
    <mergeCell ref="C6:C7"/>
    <mergeCell ref="G6:G7"/>
    <mergeCell ref="H6:H7"/>
    <mergeCell ref="I6:I7"/>
    <mergeCell ref="J6:DO6"/>
    <mergeCell ref="F6:F7"/>
    <mergeCell ref="A8:A13"/>
    <mergeCell ref="F8:F11"/>
    <mergeCell ref="E6:E7"/>
    <mergeCell ref="F44:F47"/>
    <mergeCell ref="F56:F59"/>
    <mergeCell ref="F146:F149"/>
    <mergeCell ref="F152:F155"/>
    <mergeCell ref="F140:F143"/>
    <mergeCell ref="F68:F71"/>
    <mergeCell ref="F74:F77"/>
    <mergeCell ref="F92:F95"/>
    <mergeCell ref="F86:F89"/>
    <mergeCell ref="F80:F83"/>
    <mergeCell ref="F62:F65"/>
    <mergeCell ref="F128:F131"/>
    <mergeCell ref="F116:F119"/>
    <mergeCell ref="F134:F137"/>
    <mergeCell ref="A272:A277"/>
    <mergeCell ref="A283:D283"/>
    <mergeCell ref="A230:A235"/>
    <mergeCell ref="A236:A241"/>
    <mergeCell ref="A242:A247"/>
    <mergeCell ref="E230:E233"/>
    <mergeCell ref="D248:D251"/>
    <mergeCell ref="D236:D239"/>
    <mergeCell ref="A279:C279"/>
    <mergeCell ref="A260:A265"/>
    <mergeCell ref="A266:A271"/>
    <mergeCell ref="A248:A253"/>
    <mergeCell ref="A254:A259"/>
    <mergeCell ref="D230:D233"/>
    <mergeCell ref="F236:F239"/>
    <mergeCell ref="F224:F227"/>
    <mergeCell ref="F242:F245"/>
    <mergeCell ref="F266:F269"/>
    <mergeCell ref="F254:F257"/>
    <mergeCell ref="D242:D245"/>
    <mergeCell ref="E242:E245"/>
    <mergeCell ref="E236:E239"/>
    <mergeCell ref="D212:D215"/>
    <mergeCell ref="F230:F233"/>
    <mergeCell ref="F272:F275"/>
    <mergeCell ref="D260:D263"/>
    <mergeCell ref="E248:E251"/>
    <mergeCell ref="D272:D275"/>
    <mergeCell ref="D266:D269"/>
    <mergeCell ref="D254:D257"/>
    <mergeCell ref="E260:E263"/>
    <mergeCell ref="E272:E275"/>
    <mergeCell ref="F248:F251"/>
    <mergeCell ref="F260:F263"/>
    <mergeCell ref="E266:E269"/>
    <mergeCell ref="E254:E257"/>
    <mergeCell ref="A224:A229"/>
    <mergeCell ref="F194:F197"/>
    <mergeCell ref="F110:F113"/>
    <mergeCell ref="F122:F125"/>
    <mergeCell ref="E140:E143"/>
    <mergeCell ref="E134:E137"/>
    <mergeCell ref="F188:F191"/>
    <mergeCell ref="A152:A157"/>
    <mergeCell ref="A116:A121"/>
    <mergeCell ref="A122:A127"/>
    <mergeCell ref="A212:A217"/>
    <mergeCell ref="A218:A223"/>
    <mergeCell ref="A194:A199"/>
    <mergeCell ref="D194:D197"/>
    <mergeCell ref="E194:E197"/>
    <mergeCell ref="A200:A205"/>
    <mergeCell ref="E200:E203"/>
    <mergeCell ref="A140:A145"/>
    <mergeCell ref="A134:A139"/>
    <mergeCell ref="A128:A133"/>
    <mergeCell ref="D128:D131"/>
    <mergeCell ref="E128:E131"/>
    <mergeCell ref="A188:A193"/>
    <mergeCell ref="D188:D191"/>
    <mergeCell ref="A98:A103"/>
    <mergeCell ref="D98:D101"/>
    <mergeCell ref="E98:E101"/>
    <mergeCell ref="F98:F101"/>
    <mergeCell ref="E188:E191"/>
    <mergeCell ref="F200:F203"/>
    <mergeCell ref="D200:D203"/>
    <mergeCell ref="A182:A187"/>
    <mergeCell ref="D182:D185"/>
    <mergeCell ref="E182:E185"/>
    <mergeCell ref="F182:F185"/>
    <mergeCell ref="A170:A175"/>
    <mergeCell ref="D170:D173"/>
    <mergeCell ref="E170:E173"/>
    <mergeCell ref="F170:F173"/>
    <mergeCell ref="A158:A163"/>
    <mergeCell ref="D158:D161"/>
    <mergeCell ref="E158:E161"/>
    <mergeCell ref="F158:F161"/>
    <mergeCell ref="A176:A181"/>
    <mergeCell ref="D176:D179"/>
    <mergeCell ref="E176:E179"/>
    <mergeCell ref="F176:F179"/>
    <mergeCell ref="A206:A211"/>
    <mergeCell ref="D206:D209"/>
    <mergeCell ref="E206:E209"/>
    <mergeCell ref="F206:F209"/>
    <mergeCell ref="A104:A109"/>
    <mergeCell ref="D104:D107"/>
    <mergeCell ref="E104:E107"/>
    <mergeCell ref="F104:F107"/>
    <mergeCell ref="A164:A169"/>
    <mergeCell ref="D164:D167"/>
    <mergeCell ref="E164:E167"/>
    <mergeCell ref="F164:F167"/>
  </mergeCells>
  <phoneticPr fontId="13" type="noConversion"/>
  <pageMargins left="0.7" right="0.7" top="0.75" bottom="0.75" header="0.3" footer="0.3"/>
  <pageSetup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55" zoomScaleNormal="55" workbookViewId="0">
      <selection activeCell="A38" sqref="A38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2" zoomScale="175" zoomScaleNormal="175" workbookViewId="0">
      <selection activeCell="A20" sqref="A20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0" sqref="M10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K9" sqref="K9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N11" sqref="N1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topLeftCell="A10" workbookViewId="0">
      <selection activeCell="J21" sqref="J2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6"/>
  <sheetViews>
    <sheetView zoomScaleNormal="100" workbookViewId="0">
      <selection activeCell="N40" sqref="N40"/>
    </sheetView>
  </sheetViews>
  <sheetFormatPr baseColWidth="10" defaultColWidth="11" defaultRowHeight="15.75" x14ac:dyDescent="0.25"/>
  <cols>
    <col min="1" max="1" width="13.875" customWidth="1"/>
    <col min="2" max="2" width="13.25" customWidth="1"/>
    <col min="3" max="4" width="13.75" customWidth="1"/>
    <col min="5" max="5" width="10.125" customWidth="1"/>
    <col min="6" max="6" width="8.375" customWidth="1"/>
    <col min="7" max="7" width="13.875" customWidth="1"/>
    <col min="8" max="10" width="8.375" customWidth="1"/>
    <col min="11" max="11" width="7.625" customWidth="1"/>
    <col min="12" max="12" width="8.75" customWidth="1"/>
    <col min="13" max="13" width="7.25" customWidth="1"/>
    <col min="14" max="14" width="7.125" customWidth="1"/>
    <col min="15" max="15" width="8.5" customWidth="1"/>
    <col min="16" max="16" width="7.875" customWidth="1"/>
    <col min="17" max="17" width="8" customWidth="1"/>
    <col min="18" max="18" width="8.375" customWidth="1"/>
    <col min="19" max="19" width="7.25" customWidth="1"/>
    <col min="20" max="24" width="10.5" bestFit="1" customWidth="1"/>
    <col min="25" max="28" width="8" customWidth="1"/>
    <col min="29" max="29" width="7.25" customWidth="1"/>
    <col min="30" max="30" width="8.625" customWidth="1"/>
    <col min="31" max="32" width="0" hidden="1" customWidth="1"/>
    <col min="33" max="33" width="15.25" bestFit="1" customWidth="1"/>
  </cols>
  <sheetData>
    <row r="1" ht="75" customHeight="1" x14ac:dyDescent="0.25"/>
    <row r="2" ht="6.75" customHeight="1" x14ac:dyDescent="0.25"/>
    <row r="5" ht="6" customHeight="1" x14ac:dyDescent="0.25"/>
    <row r="6" ht="48" customHeight="1" x14ac:dyDescent="0.25"/>
    <row r="7" ht="12" customHeight="1" x14ac:dyDescent="0.25"/>
    <row r="8" ht="12" customHeight="1" x14ac:dyDescent="0.25"/>
    <row r="9" ht="12" customHeight="1" x14ac:dyDescent="0.25"/>
    <row r="10" ht="12" customHeight="1" x14ac:dyDescent="0.25"/>
    <row r="11" ht="12" customHeight="1" x14ac:dyDescent="0.25"/>
    <row r="12" ht="48" customHeight="1" x14ac:dyDescent="0.25"/>
    <row r="13" ht="12" customHeight="1" x14ac:dyDescent="0.25"/>
    <row r="14" ht="12" customHeight="1" x14ac:dyDescent="0.25"/>
    <row r="15" ht="12" customHeight="1" x14ac:dyDescent="0.25"/>
    <row r="16" ht="12" customHeight="1" x14ac:dyDescent="0.25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K13" sqref="K13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D5:L5"/>
  <sheetViews>
    <sheetView zoomScale="84" zoomScaleNormal="84" workbookViewId="0">
      <selection activeCell="O23" sqref="O23"/>
    </sheetView>
  </sheetViews>
  <sheetFormatPr baseColWidth="10" defaultColWidth="11" defaultRowHeight="15" x14ac:dyDescent="0.25"/>
  <cols>
    <col min="1" max="1" width="13.875" style="1" customWidth="1"/>
    <col min="2" max="2" width="26.75" style="1" customWidth="1"/>
    <col min="3" max="3" width="13.75" style="1" customWidth="1"/>
    <col min="4" max="4" width="13.75" style="2" customWidth="1"/>
    <col min="5" max="5" width="10.125" style="1" customWidth="1"/>
    <col min="6" max="6" width="8.375" style="1" customWidth="1"/>
    <col min="7" max="7" width="13.875" style="1" customWidth="1"/>
    <col min="8" max="10" width="8.375" style="1" customWidth="1"/>
    <col min="11" max="11" width="7.625" style="1" customWidth="1"/>
    <col min="12" max="12" width="8.75" style="1" customWidth="1"/>
    <col min="13" max="13" width="7.25" style="1" customWidth="1"/>
    <col min="14" max="14" width="7.125" style="1" customWidth="1"/>
    <col min="15" max="15" width="8.5" style="1" customWidth="1"/>
    <col min="16" max="16" width="7.875" style="1" customWidth="1"/>
    <col min="17" max="17" width="8" style="1" customWidth="1"/>
    <col min="18" max="18" width="8.375" style="1" customWidth="1"/>
    <col min="19" max="19" width="7.25" style="1" customWidth="1"/>
    <col min="20" max="24" width="10.5" style="1" bestFit="1" customWidth="1"/>
    <col min="25" max="28" width="8" style="1" customWidth="1"/>
    <col min="29" max="29" width="7.25" style="1" customWidth="1"/>
    <col min="30" max="30" width="8.625" style="1" customWidth="1"/>
    <col min="31" max="32" width="0" style="1" hidden="1" customWidth="1"/>
    <col min="33" max="33" width="15.25" style="1" bestFit="1" customWidth="1"/>
    <col min="34" max="16384" width="11" style="1"/>
  </cols>
  <sheetData>
    <row r="5" spans="12:12" x14ac:dyDescent="0.25">
      <c r="L5" s="3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A13" workbookViewId="0">
      <selection activeCell="T40" sqref="K40:T43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L11" sqref="L1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N30" sqref="N30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L9" sqref="L9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K21" sqref="K21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N12" sqref="N12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K9" sqref="K9"/>
    </sheetView>
  </sheetViews>
  <sheetFormatPr baseColWidth="10" defaultColWidth="11" defaultRowHeight="15.7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D7D9-D9C3-49A3-AF95-07BD76079391}"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480818-CB5C-44BD-BD66-587E30A894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1</vt:i4>
      </vt:variant>
    </vt:vector>
  </HeadingPairs>
  <TitlesOfParts>
    <vt:vector size="28" baseType="lpstr">
      <vt:lpstr>Parametros</vt:lpstr>
      <vt:lpstr>Dim_Proyectos</vt:lpstr>
      <vt:lpstr>Historico</vt:lpstr>
      <vt:lpstr>Ventas &amp; Metas</vt:lpstr>
      <vt:lpstr>Ventas &amp; Desistimientos</vt:lpstr>
      <vt:lpstr>JUNIO 2025</vt:lpstr>
      <vt:lpstr>Gráfica Vtas &amp; Desistim</vt:lpstr>
      <vt:lpstr>Gráfica Ventas acumuladas-Metas</vt:lpstr>
      <vt:lpstr>Resumen (2)</vt:lpstr>
      <vt:lpstr>Resumen</vt:lpstr>
      <vt:lpstr>Xoaca</vt:lpstr>
      <vt:lpstr>Menta</vt:lpstr>
      <vt:lpstr>UniK</vt:lpstr>
      <vt:lpstr>Cauttiva</vt:lpstr>
      <vt:lpstr>ArteK</vt:lpstr>
      <vt:lpstr>Camagua</vt:lpstr>
      <vt:lpstr>Monte Sion</vt:lpstr>
      <vt:lpstr>Wood</vt:lpstr>
      <vt:lpstr>Costazul</vt:lpstr>
      <vt:lpstr>Rincón del Valle</vt:lpstr>
      <vt:lpstr>Vallarta</vt:lpstr>
      <vt:lpstr>Kerantá</vt:lpstr>
      <vt:lpstr>Gaika</vt:lpstr>
      <vt:lpstr>Arboleda de Sion</vt:lpstr>
      <vt:lpstr>Books</vt:lpstr>
      <vt:lpstr>Aira</vt:lpstr>
      <vt:lpstr>Hoja1</vt:lpstr>
      <vt:lpstr>'JUNIO 2025'!Área_de_impresión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Loaiza</dc:creator>
  <cp:keywords/>
  <dc:description/>
  <cp:lastModifiedBy>Jonathan Velasquez</cp:lastModifiedBy>
  <cp:revision/>
  <dcterms:created xsi:type="dcterms:W3CDTF">2018-01-24T13:29:01Z</dcterms:created>
  <dcterms:modified xsi:type="dcterms:W3CDTF">2025-09-12T15:26:44Z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0ce38aae-8aac-423a-8a12-daf4ee712925</vt:lpwstr>
  </property>
</Properties>
</file>