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BI Request\"/>
    </mc:Choice>
  </mc:AlternateContent>
  <bookViews>
    <workbookView xWindow="0" yWindow="6210" windowWidth="15360" windowHeight="4305"/>
  </bookViews>
  <sheets>
    <sheet name="Prioritised Worklist" sheetId="1" r:id="rId1"/>
    <sheet name="Projects" sheetId="4" r:id="rId2"/>
    <sheet name="Look Ups" sheetId="3" r:id="rId3"/>
    <sheet name="Monthly" sheetId="7" r:id="rId4"/>
    <sheet name="Prioritisation" sheetId="8" r:id="rId5"/>
  </sheets>
  <definedNames>
    <definedName name="_xlnm.Print_Area" localSheetId="0">'Prioritised Worklist'!$A$1:$U$51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H21" i="1"/>
  <c r="Q7" i="1" l="1"/>
  <c r="H7" i="1"/>
  <c r="Q6" i="1"/>
  <c r="H6" i="1"/>
  <c r="H5" i="1" l="1"/>
  <c r="Q5" i="1"/>
  <c r="Q4" i="1"/>
  <c r="H4" i="1"/>
  <c r="Q2" i="1"/>
  <c r="H2" i="1"/>
  <c r="Q3" i="1" l="1"/>
  <c r="H3" i="1"/>
  <c r="Q32" i="1" l="1"/>
  <c r="H32" i="1"/>
  <c r="Q54" i="1" l="1"/>
  <c r="H54" i="1"/>
  <c r="S53" i="1" l="1"/>
  <c r="Q22" i="1"/>
  <c r="H22" i="1"/>
  <c r="U9" i="7"/>
  <c r="U5" i="7"/>
  <c r="S19" i="7"/>
  <c r="Q19" i="7"/>
  <c r="H19" i="7"/>
  <c r="U18" i="7"/>
  <c r="S18" i="7"/>
  <c r="Q18" i="7"/>
  <c r="H18" i="7"/>
  <c r="S17" i="7"/>
  <c r="Q17" i="7"/>
  <c r="H17" i="7"/>
  <c r="U16" i="7"/>
  <c r="S16" i="7"/>
  <c r="Q16" i="7"/>
  <c r="H16" i="7"/>
  <c r="U15" i="7"/>
  <c r="S15" i="7"/>
  <c r="Q15" i="7"/>
  <c r="H15" i="7"/>
  <c r="U14" i="7"/>
  <c r="S14" i="7"/>
  <c r="Q14" i="7"/>
  <c r="H14" i="7"/>
  <c r="U13" i="7"/>
  <c r="S13" i="7"/>
  <c r="Q13" i="7"/>
  <c r="H13" i="7"/>
  <c r="U12" i="7"/>
  <c r="S12" i="7"/>
  <c r="Q12" i="7"/>
  <c r="H12" i="7"/>
  <c r="S9" i="7"/>
  <c r="Q9" i="7"/>
  <c r="H9" i="7"/>
  <c r="S8" i="7"/>
  <c r="Q8" i="7"/>
  <c r="H8" i="7"/>
  <c r="S7" i="7"/>
  <c r="Q7" i="7"/>
  <c r="H7" i="7"/>
  <c r="S6" i="7"/>
  <c r="Q6" i="7"/>
  <c r="H6" i="7"/>
  <c r="S5" i="7"/>
  <c r="Q5" i="7"/>
  <c r="H5" i="7"/>
  <c r="Q20" i="7"/>
  <c r="H20" i="7"/>
  <c r="B1" i="7"/>
  <c r="U47" i="1"/>
  <c r="S52" i="1"/>
  <c r="S51" i="1"/>
  <c r="S50" i="1"/>
  <c r="S49" i="1"/>
  <c r="S48" i="1"/>
  <c r="S47" i="1"/>
  <c r="S46" i="1"/>
  <c r="S45" i="1"/>
  <c r="S20" i="1"/>
  <c r="S19" i="1"/>
  <c r="S56" i="1"/>
  <c r="S17" i="1"/>
  <c r="S55" i="1"/>
  <c r="S16" i="1"/>
  <c r="U45" i="1"/>
  <c r="U46" i="1"/>
  <c r="U49" i="1"/>
  <c r="Q51" i="1"/>
  <c r="H51" i="1"/>
  <c r="U52" i="1"/>
  <c r="U51" i="1"/>
  <c r="U50" i="1"/>
  <c r="U48" i="1"/>
  <c r="U44" i="1"/>
  <c r="U43" i="1"/>
  <c r="U42" i="1"/>
  <c r="U41" i="1"/>
  <c r="U40" i="1"/>
  <c r="U39" i="1"/>
  <c r="Q57" i="1"/>
  <c r="H57" i="1"/>
  <c r="Q10" i="1"/>
  <c r="H10" i="1"/>
  <c r="Q53" i="1"/>
  <c r="H53" i="1"/>
  <c r="Q45" i="1"/>
  <c r="H45" i="1"/>
  <c r="Q46" i="1"/>
  <c r="H46" i="1"/>
  <c r="Q9" i="1"/>
  <c r="H9" i="1"/>
  <c r="Q11" i="1"/>
  <c r="H11" i="1"/>
  <c r="Q14" i="1"/>
  <c r="H14" i="1"/>
  <c r="Q13" i="1"/>
  <c r="H13" i="1"/>
  <c r="Q12" i="1"/>
  <c r="H12" i="1"/>
  <c r="Q56" i="1"/>
  <c r="H56" i="1"/>
  <c r="Q8" i="1"/>
  <c r="Q47" i="1"/>
  <c r="Q50" i="1"/>
  <c r="Q49" i="1"/>
  <c r="Q48" i="1"/>
  <c r="Q15" i="1"/>
  <c r="Q52" i="1"/>
  <c r="Q44" i="1"/>
  <c r="Q43" i="1"/>
  <c r="Q35" i="1"/>
  <c r="Q34" i="1"/>
  <c r="Q33" i="1"/>
  <c r="Q31" i="1"/>
  <c r="Q30" i="1"/>
  <c r="Q29" i="1"/>
  <c r="Q55" i="1"/>
  <c r="Q28" i="1"/>
  <c r="Q27" i="1"/>
  <c r="Q26" i="1"/>
  <c r="Q25" i="1"/>
  <c r="Q16" i="1"/>
  <c r="Q42" i="1"/>
  <c r="Q41" i="1"/>
  <c r="Q40" i="1"/>
  <c r="Q39" i="1"/>
  <c r="Q19" i="1"/>
  <c r="Q20" i="1"/>
  <c r="Q18" i="1"/>
  <c r="Q24" i="1"/>
  <c r="Q23" i="1"/>
  <c r="Q17" i="1"/>
  <c r="H24" i="1"/>
  <c r="H8" i="1"/>
  <c r="H47" i="1"/>
  <c r="H50" i="1"/>
  <c r="H23" i="1"/>
  <c r="H48" i="1"/>
  <c r="H40" i="1"/>
  <c r="H41" i="1"/>
  <c r="H43" i="1"/>
  <c r="H44" i="1"/>
  <c r="H15" i="1"/>
  <c r="H33" i="1"/>
  <c r="H52" i="1"/>
  <c r="H34" i="1"/>
  <c r="H35" i="1"/>
  <c r="H42" i="1"/>
  <c r="H16" i="1"/>
  <c r="H25" i="1"/>
  <c r="H26" i="1"/>
  <c r="H27" i="1"/>
  <c r="H28" i="1"/>
  <c r="H55" i="1"/>
  <c r="H29" i="1"/>
  <c r="H30" i="1"/>
  <c r="H31" i="1"/>
  <c r="H19" i="1"/>
  <c r="H20" i="1"/>
  <c r="H18" i="1"/>
  <c r="H17" i="1"/>
  <c r="H49" i="1"/>
</calcChain>
</file>

<file path=xl/sharedStrings.xml><?xml version="1.0" encoding="utf-8"?>
<sst xmlns="http://schemas.openxmlformats.org/spreadsheetml/2006/main" count="680" uniqueCount="227">
  <si>
    <t>Task / Step</t>
  </si>
  <si>
    <t>Est. Days</t>
  </si>
  <si>
    <t>&lt; 8hrs</t>
  </si>
  <si>
    <t>Type</t>
  </si>
  <si>
    <t>Do we have to do it now?</t>
  </si>
  <si>
    <t>LA</t>
  </si>
  <si>
    <t>Employee Agreement - Min Wage</t>
  </si>
  <si>
    <t>Compliance</t>
  </si>
  <si>
    <t>YES</t>
  </si>
  <si>
    <t>Employee Agreement - Rename Field</t>
  </si>
  <si>
    <t>Enhancement</t>
  </si>
  <si>
    <t>NO</t>
  </si>
  <si>
    <t>PM</t>
  </si>
  <si>
    <t>Water Meters - Phase 2</t>
  </si>
  <si>
    <t>ALL</t>
  </si>
  <si>
    <t>FMS ETL changes</t>
  </si>
  <si>
    <t>Stay in Business</t>
  </si>
  <si>
    <t>MK</t>
  </si>
  <si>
    <t>Fert Investigation (missing data)</t>
  </si>
  <si>
    <t>MJ</t>
  </si>
  <si>
    <t>DPR ETL SQL 2012 Upgrade</t>
  </si>
  <si>
    <t>DPR Dashboard - web development</t>
  </si>
  <si>
    <t>Milk Import ETL SQL 2012 Upgrade</t>
  </si>
  <si>
    <t>Weather Import ETL SQL 2012 Upgrade</t>
  </si>
  <si>
    <t>Fert ETL SQL 2012 Upgrade</t>
  </si>
  <si>
    <t>IE11 testing</t>
  </si>
  <si>
    <t>Fuel Returns</t>
  </si>
  <si>
    <t>Gateway Farm Home Pages</t>
  </si>
  <si>
    <t>Supply Data for web page linking to gateway</t>
  </si>
  <si>
    <t>Feed Capture</t>
  </si>
  <si>
    <t>Energy report</t>
  </si>
  <si>
    <t>Farm Environment scorecard</t>
  </si>
  <si>
    <t>Nutrient Management</t>
  </si>
  <si>
    <t>Lease Report</t>
  </si>
  <si>
    <t>TrackIt &amp; Lync reporting</t>
  </si>
  <si>
    <t>GM</t>
  </si>
  <si>
    <t>On Hold</t>
  </si>
  <si>
    <t>ELT Sponser</t>
  </si>
  <si>
    <t>Required Date</t>
  </si>
  <si>
    <t>SMJ</t>
  </si>
  <si>
    <t>Small Work</t>
  </si>
  <si>
    <t>ACB</t>
  </si>
  <si>
    <t>Delayed SIB</t>
  </si>
  <si>
    <t>Priority</t>
  </si>
  <si>
    <t>Progress</t>
  </si>
  <si>
    <t>Days to finish</t>
  </si>
  <si>
    <t>Unknown</t>
  </si>
  <si>
    <t>IRR</t>
  </si>
  <si>
    <t>Payback</t>
  </si>
  <si>
    <t>Strat Fit</t>
  </si>
  <si>
    <t>Requestor</t>
  </si>
  <si>
    <t>Tim S</t>
  </si>
  <si>
    <t>David B</t>
  </si>
  <si>
    <t xml:space="preserve">Heidi </t>
  </si>
  <si>
    <t>Phil M</t>
  </si>
  <si>
    <t>Claire H</t>
  </si>
  <si>
    <t>Estimated Start date</t>
  </si>
  <si>
    <t>Complete</t>
  </si>
  <si>
    <t>DPR Widget - Electricity</t>
  </si>
  <si>
    <t>DPR Widget - Effluent</t>
  </si>
  <si>
    <t>DPR Widget - Water Usage</t>
  </si>
  <si>
    <t xml:space="preserve">DPR Pasture Growth Rate Forecaster </t>
  </si>
  <si>
    <t>Huey V</t>
  </si>
  <si>
    <t>DPR Growth rate graph</t>
  </si>
  <si>
    <t xml:space="preserve">DPR Widget - % MS  to target </t>
  </si>
  <si>
    <t>Paul Mc</t>
  </si>
  <si>
    <t>Y/E Weight &amp; LW Production reports</t>
  </si>
  <si>
    <t>Request Id</t>
  </si>
  <si>
    <t>001</t>
  </si>
  <si>
    <t>002</t>
  </si>
  <si>
    <t>003</t>
  </si>
  <si>
    <t>004</t>
  </si>
  <si>
    <t>005</t>
  </si>
  <si>
    <t>006</t>
  </si>
  <si>
    <t>007</t>
  </si>
  <si>
    <t>008</t>
  </si>
  <si>
    <t>Navision Reporting Layer Investigation</t>
  </si>
  <si>
    <t>Work List</t>
  </si>
  <si>
    <t>009</t>
  </si>
  <si>
    <t>Peter J</t>
  </si>
  <si>
    <t>FMS Usage Stats</t>
  </si>
  <si>
    <t>Est Cost</t>
  </si>
  <si>
    <t>Dev Costs</t>
  </si>
  <si>
    <t>Bus Case Id</t>
  </si>
  <si>
    <t>010</t>
  </si>
  <si>
    <t>Net Kg Product</t>
  </si>
  <si>
    <t>Tania Y</t>
  </si>
  <si>
    <t>011</t>
  </si>
  <si>
    <t>Request Form Attachments</t>
  </si>
  <si>
    <t>Migrate Leases Web App</t>
  </si>
  <si>
    <t>Migrate Inventory Web App</t>
  </si>
  <si>
    <t>Migrate LPR Datasheets Web App</t>
  </si>
  <si>
    <t>Migrate Mapping Web App</t>
  </si>
  <si>
    <t>Dairy Heifer Reporting</t>
  </si>
  <si>
    <t>012</t>
  </si>
  <si>
    <t>Name</t>
  </si>
  <si>
    <t>Request Documentation</t>
  </si>
  <si>
    <t>Phil McKenzie</t>
  </si>
  <si>
    <t>Huey Van Vliet</t>
  </si>
  <si>
    <t>Paul McGill</t>
  </si>
  <si>
    <t>David Bailey</t>
  </si>
  <si>
    <t>Peter Jordan</t>
  </si>
  <si>
    <t>Tania Yorwarth</t>
  </si>
  <si>
    <t>001 - DPR Widget - Electricity.doc</t>
  </si>
  <si>
    <t>002 - DPR Widget - Effluent.doc</t>
  </si>
  <si>
    <t>003 - DPR Widget - Water Usage.doc</t>
  </si>
  <si>
    <t>004 - DPR Pasture Growth Rate Forecaster .doc</t>
  </si>
  <si>
    <t>005 - DPR Growth rate graph.doc</t>
  </si>
  <si>
    <t>006 - DPR Widget - % MS  to target.doc</t>
  </si>
  <si>
    <t>009 - Environment Scorecard Request.doc</t>
  </si>
  <si>
    <t>010 - Kg Product.doc</t>
  </si>
  <si>
    <t>011 - Request Attachments .doc</t>
  </si>
  <si>
    <t>Id</t>
  </si>
  <si>
    <t>Employment Agreement Process</t>
  </si>
  <si>
    <t>013</t>
  </si>
  <si>
    <t>007 - Copy of Closing Opening Weights Summary.xls</t>
  </si>
  <si>
    <t>Employment Agreement- Hourly Rate</t>
  </si>
  <si>
    <t>014</t>
  </si>
  <si>
    <t>013 - Employment Agreement Process.doc</t>
  </si>
  <si>
    <t>014 - Employment Agreement - Hourly Rate.doc</t>
  </si>
  <si>
    <t>BI Team</t>
  </si>
  <si>
    <t xml:space="preserve">FMS Livestock Number Owned Integrity Check </t>
  </si>
  <si>
    <t>Brent Harris</t>
  </si>
  <si>
    <t>015 - FMS Livestock Number Owned Integrity Check.doc</t>
  </si>
  <si>
    <t>Brent H</t>
  </si>
  <si>
    <t>015</t>
  </si>
  <si>
    <t>Next Prioritisation</t>
  </si>
  <si>
    <t>PM &amp; KP</t>
  </si>
  <si>
    <t>012 - Visibility of FMS heifer grazing weights.docx</t>
  </si>
  <si>
    <t>016</t>
  </si>
  <si>
    <t>Automation of Farm Return for Department of Stats</t>
  </si>
  <si>
    <t>Steve Tickner</t>
  </si>
  <si>
    <t>016 -  Automation of Farm Return for Department of Stats.doc</t>
  </si>
  <si>
    <t>Steve T</t>
  </si>
  <si>
    <t>UAT</t>
  </si>
  <si>
    <t>Developer</t>
  </si>
  <si>
    <t>HM</t>
  </si>
  <si>
    <t>RH</t>
  </si>
  <si>
    <t>Comments</t>
  </si>
  <si>
    <t>Awaiting action from Mark J</t>
  </si>
  <si>
    <t>Dependant on Water Meters Phase 2 to be completed</t>
  </si>
  <si>
    <t>Users are using currently using a Laptop with IE11 on it however this is not going to be full testing</t>
  </si>
  <si>
    <t>Heidi N</t>
  </si>
  <si>
    <t>Migrate FMS &amp; NAIT Database</t>
  </si>
  <si>
    <t>Migrate FMS Reporting</t>
  </si>
  <si>
    <t>Awaiting specs and Audit of meters on farms</t>
  </si>
  <si>
    <t>Skunk Work</t>
  </si>
  <si>
    <t>31/09/2015</t>
  </si>
  <si>
    <t>Skunk follow up</t>
  </si>
  <si>
    <t>Estimated End Date</t>
  </si>
  <si>
    <t>Actual End Date</t>
  </si>
  <si>
    <t>HM &amp; RH</t>
  </si>
  <si>
    <t>Employment Agreement - Hourly Rate</t>
  </si>
  <si>
    <t>Took much longer due to having to rewrite a large part of the process due to finding lots of discrepancies</t>
  </si>
  <si>
    <t>Completed Work</t>
  </si>
  <si>
    <t>Went over due to liveweight reporting taking precedence and over running.</t>
  </si>
  <si>
    <t>* On boarding of new staff member has taken up time with training and explaining how things work.</t>
  </si>
  <si>
    <t>Out for UAT *</t>
  </si>
  <si>
    <t>*</t>
  </si>
  <si>
    <t>Work List (Currently working on)</t>
  </si>
  <si>
    <t>Amber</t>
  </si>
  <si>
    <t>Red</t>
  </si>
  <si>
    <t>Green</t>
  </si>
  <si>
    <t>017</t>
  </si>
  <si>
    <t>018</t>
  </si>
  <si>
    <t>019</t>
  </si>
  <si>
    <t>020</t>
  </si>
  <si>
    <t>017 - Feed Capture.doc</t>
  </si>
  <si>
    <t>018 - Energy report.doc</t>
  </si>
  <si>
    <t>019 - Nutrient Management.doc</t>
  </si>
  <si>
    <t>020 - Lease Report.doc</t>
  </si>
  <si>
    <t>Kieran P</t>
  </si>
  <si>
    <t>Visibility of FMS livestock weighting event information</t>
  </si>
  <si>
    <t>021</t>
  </si>
  <si>
    <t>Kieran Parsons</t>
  </si>
  <si>
    <t>021 - Visibility of FMS livestock weighing event information.docx</t>
  </si>
  <si>
    <t>Items to be prioritised</t>
  </si>
  <si>
    <t>ID</t>
  </si>
  <si>
    <t>Sponser</t>
  </si>
  <si>
    <t>Est Effort</t>
  </si>
  <si>
    <t xml:space="preserve">People </t>
  </si>
  <si>
    <t>Enviroment</t>
  </si>
  <si>
    <t>Volume</t>
  </si>
  <si>
    <t>value</t>
  </si>
  <si>
    <t>Efficiency</t>
  </si>
  <si>
    <t>TOTAL</t>
  </si>
  <si>
    <t>Paul M</t>
  </si>
  <si>
    <t>Rachel H</t>
  </si>
  <si>
    <t>GMPS</t>
  </si>
  <si>
    <t>022</t>
  </si>
  <si>
    <t>Rachel Hunter</t>
  </si>
  <si>
    <t>022 - Kiok User Pay Global Extract.doc</t>
  </si>
  <si>
    <t>Oh Hold</t>
  </si>
  <si>
    <t>Kiosk User Pay Global Extract</t>
  </si>
  <si>
    <t>FMS Custom features</t>
  </si>
  <si>
    <t>FMS Custom Features</t>
  </si>
  <si>
    <t>Bronwyn Rodgers</t>
  </si>
  <si>
    <t>023 - FMS Custom Features.doc</t>
  </si>
  <si>
    <t>023</t>
  </si>
  <si>
    <t>Bronwyn R</t>
  </si>
  <si>
    <t>Lync Phone reporting</t>
  </si>
  <si>
    <t>Glen Heke</t>
  </si>
  <si>
    <t>024 - BI Work Request Lync Phone reporting for BST.doc</t>
  </si>
  <si>
    <t>024</t>
  </si>
  <si>
    <t>Glen H</t>
  </si>
  <si>
    <t>GM / MJ</t>
  </si>
  <si>
    <t xml:space="preserve">Enhancements to NAIT </t>
  </si>
  <si>
    <t>025</t>
  </si>
  <si>
    <t>NNS enhancements</t>
  </si>
  <si>
    <t>025 - NNS enhancements.doc</t>
  </si>
  <si>
    <t>026 - EA Request - Fixed Term Reason.doc</t>
  </si>
  <si>
    <t>EA Request - Fixed Term Reason</t>
  </si>
  <si>
    <t>026</t>
  </si>
  <si>
    <t>LW</t>
  </si>
  <si>
    <t>Fert Report Default Year Changes</t>
  </si>
  <si>
    <t>Matthew Keltie</t>
  </si>
  <si>
    <t>027 - Fert Report Default Year Changes.doc</t>
  </si>
  <si>
    <t>Matthew K</t>
  </si>
  <si>
    <t>027</t>
  </si>
  <si>
    <t>Hayden M</t>
  </si>
  <si>
    <t>Fert Plan from TM1</t>
  </si>
  <si>
    <t xml:space="preserve"> Effluent Monitoring</t>
  </si>
  <si>
    <t>028 - Effluent Monitoring.doc</t>
  </si>
  <si>
    <t>028</t>
  </si>
  <si>
    <t>Fintan Philips</t>
  </si>
  <si>
    <t>Fintan P</t>
  </si>
  <si>
    <t>Request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</si>
</sst>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164" fontId="4" fillId="5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2" fontId="4" fillId="6" borderId="1" xfId="0" applyNumberFormat="1" applyFont="1" applyFill="1" applyBorder="1" applyAlignment="1">
      <alignment horizontal="right"/>
    </xf>
    <xf numFmtId="164" fontId="4" fillId="6" borderId="1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2" fontId="5" fillId="7" borderId="1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164" fontId="5" fillId="7" borderId="1" xfId="1" applyNumberFormat="1" applyFont="1" applyFill="1" applyBorder="1" applyAlignment="1">
      <alignment horizontal="center"/>
    </xf>
    <xf numFmtId="0" fontId="6" fillId="7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2" fontId="4" fillId="3" borderId="2" xfId="0" applyNumberFormat="1" applyFont="1" applyFill="1" applyBorder="1" applyAlignment="1">
      <alignment horizontal="right"/>
    </xf>
    <xf numFmtId="164" fontId="4" fillId="3" borderId="2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2" fontId="3" fillId="2" borderId="4" xfId="0" applyNumberFormat="1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7" borderId="1" xfId="0" applyFont="1" applyFill="1" applyBorder="1"/>
    <xf numFmtId="14" fontId="3" fillId="2" borderId="6" xfId="0" applyNumberFormat="1" applyFont="1" applyFill="1" applyBorder="1" applyAlignment="1">
      <alignment horizontal="center" vertical="top" wrapText="1"/>
    </xf>
    <xf numFmtId="0" fontId="4" fillId="3" borderId="1" xfId="0" quotePrefix="1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165" fontId="4" fillId="3" borderId="2" xfId="3" applyNumberFormat="1" applyFont="1" applyFill="1" applyBorder="1"/>
    <xf numFmtId="165" fontId="4" fillId="3" borderId="1" xfId="3" applyNumberFormat="1" applyFont="1" applyFill="1" applyBorder="1"/>
    <xf numFmtId="165" fontId="4" fillId="4" borderId="1" xfId="3" applyNumberFormat="1" applyFont="1" applyFill="1" applyBorder="1"/>
    <xf numFmtId="165" fontId="4" fillId="5" borderId="1" xfId="3" applyNumberFormat="1" applyFont="1" applyFill="1" applyBorder="1"/>
    <xf numFmtId="165" fontId="4" fillId="0" borderId="0" xfId="3" applyNumberFormat="1" applyFont="1"/>
    <xf numFmtId="165" fontId="4" fillId="6" borderId="1" xfId="3" applyNumberFormat="1" applyFont="1" applyFill="1" applyBorder="1"/>
    <xf numFmtId="165" fontId="4" fillId="7" borderId="1" xfId="3" applyNumberFormat="1" applyFont="1" applyFill="1" applyBorder="1"/>
    <xf numFmtId="0" fontId="0" fillId="0" borderId="1" xfId="0" applyBorder="1"/>
    <xf numFmtId="0" fontId="0" fillId="0" borderId="1" xfId="0" quotePrefix="1" applyBorder="1"/>
    <xf numFmtId="0" fontId="8" fillId="0" borderId="1" xfId="4" applyBorder="1"/>
    <xf numFmtId="0" fontId="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2" fontId="7" fillId="5" borderId="1" xfId="0" applyNumberFormat="1" applyFont="1" applyFill="1" applyBorder="1" applyAlignment="1">
      <alignment horizontal="right"/>
    </xf>
    <xf numFmtId="164" fontId="7" fillId="5" borderId="1" xfId="1" applyNumberFormat="1" applyFont="1" applyFill="1" applyBorder="1" applyAlignment="1">
      <alignment horizontal="center"/>
    </xf>
    <xf numFmtId="165" fontId="7" fillId="5" borderId="1" xfId="3" applyNumberFormat="1" applyFont="1" applyFill="1" applyBorder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164" fontId="9" fillId="5" borderId="1" xfId="1" applyNumberFormat="1" applyFont="1" applyFill="1" applyBorder="1" applyAlignment="1">
      <alignment horizontal="center"/>
    </xf>
    <xf numFmtId="165" fontId="9" fillId="5" borderId="1" xfId="3" applyNumberFormat="1" applyFont="1" applyFill="1" applyBorder="1"/>
    <xf numFmtId="0" fontId="4" fillId="3" borderId="2" xfId="0" quotePrefix="1" applyFont="1" applyFill="1" applyBorder="1" applyAlignment="1">
      <alignment horizontal="center"/>
    </xf>
    <xf numFmtId="0" fontId="0" fillId="8" borderId="0" xfId="0" applyFont="1" applyFill="1"/>
    <xf numFmtId="14" fontId="0" fillId="8" borderId="0" xfId="0" applyNumberFormat="1" applyFont="1" applyFill="1" applyAlignment="1">
      <alignment horizontal="center"/>
    </xf>
    <xf numFmtId="0" fontId="8" fillId="0" borderId="0" xfId="4"/>
    <xf numFmtId="0" fontId="3" fillId="2" borderId="4" xfId="0" applyFont="1" applyFill="1" applyBorder="1" applyAlignment="1">
      <alignment horizontal="center" wrapText="1"/>
    </xf>
    <xf numFmtId="9" fontId="4" fillId="3" borderId="1" xfId="2" applyFont="1" applyFill="1" applyBorder="1" applyAlignment="1">
      <alignment horizontal="center"/>
    </xf>
    <xf numFmtId="9" fontId="4" fillId="5" borderId="1" xfId="2" applyFont="1" applyFill="1" applyBorder="1" applyAlignment="1">
      <alignment horizontal="center"/>
    </xf>
    <xf numFmtId="9" fontId="7" fillId="5" borderId="1" xfId="2" applyFont="1" applyFill="1" applyBorder="1" applyAlignment="1">
      <alignment horizontal="center"/>
    </xf>
    <xf numFmtId="9" fontId="9" fillId="5" borderId="1" xfId="2" applyFont="1" applyFill="1" applyBorder="1" applyAlignment="1">
      <alignment horizontal="center"/>
    </xf>
    <xf numFmtId="9" fontId="4" fillId="6" borderId="1" xfId="2" applyFont="1" applyFill="1" applyBorder="1" applyAlignment="1">
      <alignment horizontal="center"/>
    </xf>
    <xf numFmtId="9" fontId="4" fillId="6" borderId="1" xfId="0" applyNumberFormat="1" applyFont="1" applyFill="1" applyBorder="1" applyAlignment="1">
      <alignment horizontal="center"/>
    </xf>
    <xf numFmtId="9" fontId="4" fillId="4" borderId="1" xfId="2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1" fillId="2" borderId="5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/>
    </xf>
    <xf numFmtId="0" fontId="9" fillId="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/>
    <xf numFmtId="2" fontId="7" fillId="6" borderId="1" xfId="0" applyNumberFormat="1" applyFont="1" applyFill="1" applyBorder="1" applyAlignment="1">
      <alignment horizontal="right"/>
    </xf>
    <xf numFmtId="164" fontId="7" fillId="6" borderId="1" xfId="1" applyNumberFormat="1" applyFont="1" applyFill="1" applyBorder="1" applyAlignment="1">
      <alignment horizontal="center"/>
    </xf>
    <xf numFmtId="165" fontId="7" fillId="6" borderId="1" xfId="3" applyNumberFormat="1" applyFont="1" applyFill="1" applyBorder="1"/>
    <xf numFmtId="9" fontId="7" fillId="6" borderId="1" xfId="2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4" fontId="4" fillId="6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/>
    <xf numFmtId="1" fontId="4" fillId="3" borderId="1" xfId="0" applyNumberFormat="1" applyFont="1" applyFill="1" applyBorder="1"/>
    <xf numFmtId="1" fontId="4" fillId="6" borderId="1" xfId="0" applyNumberFormat="1" applyFont="1" applyFill="1" applyBorder="1"/>
    <xf numFmtId="1" fontId="4" fillId="5" borderId="1" xfId="0" applyNumberFormat="1" applyFont="1" applyFill="1" applyBorder="1"/>
    <xf numFmtId="14" fontId="0" fillId="0" borderId="0" xfId="0" applyNumberFormat="1" applyFont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9" fontId="13" fillId="3" borderId="1" xfId="2" applyFont="1" applyFill="1" applyBorder="1" applyAlignment="1">
      <alignment horizontal="center"/>
    </xf>
    <xf numFmtId="1" fontId="0" fillId="0" borderId="0" xfId="0" applyNumberFormat="1" applyFont="1"/>
    <xf numFmtId="0" fontId="14" fillId="0" borderId="0" xfId="0" applyFont="1" applyAlignment="1">
      <alignment horizontal="center" vertical="center"/>
    </xf>
    <xf numFmtId="0" fontId="0" fillId="0" borderId="0" xfId="0" applyFont="1" applyFill="1" applyBorder="1"/>
    <xf numFmtId="0" fontId="15" fillId="2" borderId="4" xfId="0" applyFont="1" applyFill="1" applyBorder="1" applyAlignment="1">
      <alignment horizontal="center" vertical="top" wrapText="1"/>
    </xf>
    <xf numFmtId="2" fontId="15" fillId="2" borderId="4" xfId="0" applyNumberFormat="1" applyFont="1" applyFill="1" applyBorder="1" applyAlignment="1">
      <alignment horizontal="center" vertical="top" wrapText="1"/>
    </xf>
    <xf numFmtId="14" fontId="15" fillId="2" borderId="6" xfId="0" applyNumberFormat="1" applyFont="1" applyFill="1" applyBorder="1" applyAlignment="1">
      <alignment horizontal="center" vertical="top" wrapText="1"/>
    </xf>
    <xf numFmtId="0" fontId="15" fillId="2" borderId="6" xfId="0" applyFont="1" applyFill="1" applyBorder="1" applyAlignment="1">
      <alignment horizontal="center" vertical="top" wrapText="1"/>
    </xf>
    <xf numFmtId="0" fontId="15" fillId="2" borderId="4" xfId="0" applyFont="1" applyFill="1" applyBorder="1" applyAlignment="1">
      <alignment horizontal="center" wrapText="1"/>
    </xf>
    <xf numFmtId="1" fontId="15" fillId="2" borderId="5" xfId="0" applyNumberFormat="1" applyFont="1" applyFill="1" applyBorder="1" applyAlignment="1">
      <alignment horizontal="center" vertical="top" wrapText="1"/>
    </xf>
    <xf numFmtId="0" fontId="15" fillId="2" borderId="5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right"/>
    </xf>
    <xf numFmtId="164" fontId="13" fillId="0" borderId="0" xfId="1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/>
    <xf numFmtId="165" fontId="13" fillId="0" borderId="0" xfId="3" applyNumberFormat="1" applyFont="1" applyBorder="1"/>
    <xf numFmtId="9" fontId="13" fillId="0" borderId="0" xfId="2" applyFont="1" applyBorder="1" applyAlignment="1">
      <alignment horizontal="center"/>
    </xf>
    <xf numFmtId="1" fontId="13" fillId="0" borderId="0" xfId="0" applyNumberFormat="1" applyFont="1" applyBorder="1"/>
    <xf numFmtId="9" fontId="17" fillId="0" borderId="0" xfId="2" applyFont="1" applyBorder="1" applyAlignment="1">
      <alignment horizontal="center" vertical="center"/>
    </xf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14" fontId="13" fillId="6" borderId="1" xfId="0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165" fontId="13" fillId="6" borderId="1" xfId="3" applyNumberFormat="1" applyFont="1" applyFill="1" applyBorder="1"/>
    <xf numFmtId="9" fontId="13" fillId="6" borderId="1" xfId="2" applyFont="1" applyFill="1" applyBorder="1" applyAlignment="1">
      <alignment horizontal="center"/>
    </xf>
    <xf numFmtId="1" fontId="13" fillId="6" borderId="1" xfId="0" applyNumberFormat="1" applyFont="1" applyFill="1" applyBorder="1"/>
    <xf numFmtId="0" fontId="19" fillId="6" borderId="1" xfId="0" applyFont="1" applyFill="1" applyBorder="1"/>
    <xf numFmtId="0" fontId="19" fillId="6" borderId="1" xfId="0" applyFont="1" applyFill="1" applyBorder="1" applyAlignment="1">
      <alignment horizontal="center"/>
    </xf>
    <xf numFmtId="14" fontId="19" fillId="6" borderId="1" xfId="0" applyNumberFormat="1" applyFont="1" applyFill="1" applyBorder="1" applyAlignment="1">
      <alignment horizontal="center"/>
    </xf>
    <xf numFmtId="165" fontId="19" fillId="6" borderId="1" xfId="3" applyNumberFormat="1" applyFont="1" applyFill="1" applyBorder="1"/>
    <xf numFmtId="9" fontId="19" fillId="6" borderId="1" xfId="2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5" fontId="13" fillId="0" borderId="0" xfId="3" applyNumberFormat="1" applyFont="1"/>
    <xf numFmtId="1" fontId="13" fillId="0" borderId="0" xfId="0" applyNumberFormat="1" applyFont="1"/>
    <xf numFmtId="0" fontId="17" fillId="0" borderId="0" xfId="0" applyFont="1" applyAlignment="1">
      <alignment horizontal="center" vertic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/>
    </xf>
    <xf numFmtId="165" fontId="13" fillId="3" borderId="1" xfId="3" applyNumberFormat="1" applyFont="1" applyFill="1" applyBorder="1"/>
    <xf numFmtId="1" fontId="13" fillId="3" borderId="1" xfId="0" applyNumberFormat="1" applyFont="1" applyFill="1" applyBorder="1"/>
    <xf numFmtId="0" fontId="13" fillId="3" borderId="2" xfId="0" applyFont="1" applyFill="1" applyBorder="1"/>
    <xf numFmtId="0" fontId="13" fillId="3" borderId="2" xfId="0" applyFont="1" applyFill="1" applyBorder="1" applyAlignment="1">
      <alignment horizontal="center"/>
    </xf>
    <xf numFmtId="14" fontId="13" fillId="3" borderId="2" xfId="0" applyNumberFormat="1" applyFont="1" applyFill="1" applyBorder="1" applyAlignment="1">
      <alignment horizontal="center"/>
    </xf>
    <xf numFmtId="165" fontId="13" fillId="3" borderId="2" xfId="3" applyNumberFormat="1" applyFont="1" applyFill="1" applyBorder="1"/>
    <xf numFmtId="14" fontId="13" fillId="5" borderId="1" xfId="0" applyNumberFormat="1" applyFont="1" applyFill="1" applyBorder="1" applyAlignment="1">
      <alignment horizontal="center"/>
    </xf>
    <xf numFmtId="0" fontId="13" fillId="5" borderId="1" xfId="0" applyNumberFormat="1" applyFont="1" applyFill="1" applyBorder="1"/>
    <xf numFmtId="165" fontId="13" fillId="5" borderId="1" xfId="3" applyNumberFormat="1" applyFont="1" applyFill="1" applyBorder="1"/>
    <xf numFmtId="9" fontId="13" fillId="5" borderId="1" xfId="2" applyFont="1" applyFill="1" applyBorder="1" applyAlignment="1">
      <alignment horizontal="center"/>
    </xf>
    <xf numFmtId="1" fontId="13" fillId="5" borderId="1" xfId="0" applyNumberFormat="1" applyFont="1" applyFill="1" applyBorder="1"/>
    <xf numFmtId="0" fontId="13" fillId="5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6" fontId="13" fillId="10" borderId="1" xfId="2" applyNumberFormat="1" applyFont="1" applyFill="1" applyBorder="1" applyAlignment="1">
      <alignment horizontal="left" vertical="center"/>
    </xf>
    <xf numFmtId="166" fontId="13" fillId="11" borderId="1" xfId="2" applyNumberFormat="1" applyFont="1" applyFill="1" applyBorder="1" applyAlignment="1">
      <alignment horizontal="left" vertical="center"/>
    </xf>
    <xf numFmtId="166" fontId="13" fillId="9" borderId="1" xfId="2" applyNumberFormat="1" applyFont="1" applyFill="1" applyBorder="1" applyAlignment="1">
      <alignment horizontal="left" vertic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right"/>
    </xf>
    <xf numFmtId="164" fontId="13" fillId="0" borderId="1" xfId="1" applyNumberFormat="1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/>
    </xf>
    <xf numFmtId="0" fontId="13" fillId="0" borderId="1" xfId="0" quotePrefix="1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right"/>
    </xf>
    <xf numFmtId="164" fontId="19" fillId="0" borderId="1" xfId="1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13" fillId="0" borderId="2" xfId="0" applyFont="1" applyFill="1" applyBorder="1"/>
    <xf numFmtId="0" fontId="13" fillId="0" borderId="2" xfId="0" quotePrefix="1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right"/>
    </xf>
    <xf numFmtId="164" fontId="13" fillId="0" borderId="2" xfId="1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14" fontId="13" fillId="0" borderId="1" xfId="0" applyNumberFormat="1" applyFont="1" applyFill="1" applyBorder="1"/>
    <xf numFmtId="0" fontId="13" fillId="0" borderId="1" xfId="0" applyNumberFormat="1" applyFont="1" applyFill="1" applyBorder="1"/>
    <xf numFmtId="0" fontId="0" fillId="0" borderId="0" xfId="0" applyFont="1" applyFill="1" applyAlignment="1">
      <alignment horizontal="left" wrapText="1"/>
    </xf>
    <xf numFmtId="0" fontId="15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13" fillId="0" borderId="2" xfId="0" applyFont="1" applyFill="1" applyBorder="1" applyAlignment="1">
      <alignment horizontal="left" wrapText="1"/>
    </xf>
    <xf numFmtId="0" fontId="13" fillId="0" borderId="1" xfId="0" applyNumberFormat="1" applyFont="1" applyFill="1" applyBorder="1" applyAlignment="1">
      <alignment horizontal="left" wrapText="1"/>
    </xf>
    <xf numFmtId="0" fontId="0" fillId="0" borderId="7" xfId="0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6" borderId="1" xfId="0" quotePrefix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1" xfId="0" quotePrefix="1" applyFont="1" applyFill="1" applyBorder="1" applyAlignment="1">
      <alignment horizontal="center"/>
    </xf>
    <xf numFmtId="2" fontId="4" fillId="11" borderId="1" xfId="0" applyNumberFormat="1" applyFont="1" applyFill="1" applyBorder="1" applyAlignment="1">
      <alignment horizontal="right"/>
    </xf>
    <xf numFmtId="164" fontId="4" fillId="11" borderId="1" xfId="1" applyNumberFormat="1" applyFont="1" applyFill="1" applyBorder="1" applyAlignment="1">
      <alignment horizontal="center"/>
    </xf>
    <xf numFmtId="165" fontId="4" fillId="11" borderId="1" xfId="3" applyNumberFormat="1" applyFont="1" applyFill="1" applyBorder="1"/>
    <xf numFmtId="14" fontId="4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left"/>
    </xf>
  </cellXfs>
  <cellStyles count="7">
    <cellStyle name="Comma" xfId="3" builtinId="3"/>
    <cellStyle name="Comma 2" xfId="6"/>
    <cellStyle name="Currency" xfId="1" builtinId="4"/>
    <cellStyle name="Currency 2" xfId="5"/>
    <cellStyle name="Hyperlink" xfId="4" builtinId="8"/>
    <cellStyle name="Normal" xfId="0" builtinId="0"/>
    <cellStyle name="Percent" xfId="2" builtinId="5"/>
  </cellStyles>
  <dxfs count="8">
    <dxf>
      <font>
        <b val="0"/>
        <i/>
      </font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/>
      </font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landcorp.local\Share\IT\Business%20Intelligence\Request%20Forms\Requests\009%20-%20Environment%20Scorecard%20Request.doc" TargetMode="External"/><Relationship Id="rId13" Type="http://schemas.openxmlformats.org/officeDocument/2006/relationships/hyperlink" Target="file:///\\landcorp.local\Share\IT\Business%20Intelligence\Request%20Forms\Requests\015%20-%20FMS%20Livestock%20Number%20Owned%20Integrity%20Check.doc" TargetMode="External"/><Relationship Id="rId18" Type="http://schemas.openxmlformats.org/officeDocument/2006/relationships/hyperlink" Target="file:///\\landcorp.local\Share\IT\Business%20Intelligence\Request%20Forms\Requests\019%20-%20Nutrient%20Management.doc" TargetMode="External"/><Relationship Id="rId26" Type="http://schemas.openxmlformats.org/officeDocument/2006/relationships/hyperlink" Target="file:///\\landcorp.local\Share\IT\Business%20Intelligence\Request%20Forms\Requests\027%20-%20Fert%20Report%20Default%20Year%20Changes.doc" TargetMode="External"/><Relationship Id="rId3" Type="http://schemas.openxmlformats.org/officeDocument/2006/relationships/hyperlink" Target="file:///\\landcorp.local\Share\IT\Business%20Intelligence\Request%20Forms\Requests\003%20-%20DPR%20Widget%20-%20Water%20Usage.doc" TargetMode="External"/><Relationship Id="rId21" Type="http://schemas.openxmlformats.org/officeDocument/2006/relationships/hyperlink" Target="file:///\\landcorp.local\Share\IT\Business%20Intelligence\Request%20Forms\Requests\022%20-%20Kiok%20User%20Pay%20Global%20Extract.doc" TargetMode="External"/><Relationship Id="rId7" Type="http://schemas.openxmlformats.org/officeDocument/2006/relationships/hyperlink" Target="file:///\\landcorp.local\Share\IT\Business%20Intelligence\Request%20Forms\Requests\007%20-%20Copy%20of%20Closing%20Opening%20Weights%20Summary.xls" TargetMode="External"/><Relationship Id="rId12" Type="http://schemas.openxmlformats.org/officeDocument/2006/relationships/hyperlink" Target="file:///\\landcorp.local\Share\IT\Business%20Intelligence\Request%20Forms\Requests\014%20-%20Employment%20Agreement%20-%20Hourly%20Rate.doc" TargetMode="External"/><Relationship Id="rId17" Type="http://schemas.openxmlformats.org/officeDocument/2006/relationships/hyperlink" Target="file:///\\landcorp.local\Share\IT\Business%20Intelligence\Request%20Forms\Requests\018%20-%20Energy%20report.doc" TargetMode="External"/><Relationship Id="rId25" Type="http://schemas.openxmlformats.org/officeDocument/2006/relationships/hyperlink" Target="file:///\\landcorp.local\Share\IT\Business%20Intelligence\Request%20Forms\Requests\026%20-%20EA%20Request%20-%20Fixed%20Term%20Reason.doc" TargetMode="External"/><Relationship Id="rId2" Type="http://schemas.openxmlformats.org/officeDocument/2006/relationships/hyperlink" Target="file:///\\landcorp.local\Share\IT\Business%20Intelligence\Request%20Forms\Requests\002%20-%20DPR%20Widget%20-%20Effluent.doc" TargetMode="External"/><Relationship Id="rId16" Type="http://schemas.openxmlformats.org/officeDocument/2006/relationships/hyperlink" Target="file:///\\landcorp.local\Share\IT\Business%20Intelligence\Request%20Forms\Requests\017%20-%20Feed%20Capture.doc" TargetMode="External"/><Relationship Id="rId20" Type="http://schemas.openxmlformats.org/officeDocument/2006/relationships/hyperlink" Target="file:///\\landcorp.local\Share\IT\Business%20Intelligence\Request%20Forms\Requests\021%20-%20Visibility%20of%20FMS%20livestock%20weighing%20event%20information.docx" TargetMode="External"/><Relationship Id="rId1" Type="http://schemas.openxmlformats.org/officeDocument/2006/relationships/hyperlink" Target="file:///\\landcorp.local\Share\IT\Business%20Intelligence\Request%20Forms\Requests\001%20-%20DPR%20Widget%20-%20Electricity.doc" TargetMode="External"/><Relationship Id="rId6" Type="http://schemas.openxmlformats.org/officeDocument/2006/relationships/hyperlink" Target="file:///\\landcorp.local\Share\IT\Business%20Intelligence\Request%20Forms\Requests\006%20-%20DPR%20Widget%20-%20%25%20MS%20%20to%20target.doc" TargetMode="External"/><Relationship Id="rId11" Type="http://schemas.openxmlformats.org/officeDocument/2006/relationships/hyperlink" Target="file:///\\landcorp.local\Share\IT\Business%20Intelligence\Request%20Forms\Requests\013%20-%20Employment%20Agreement%20Process.doc" TargetMode="External"/><Relationship Id="rId24" Type="http://schemas.openxmlformats.org/officeDocument/2006/relationships/hyperlink" Target="file:///\\landcorp.local\Share\IT\Business%20Intelligence\Request%20Forms\Requests\025%20-%20NNS%20enhancements.doc" TargetMode="External"/><Relationship Id="rId5" Type="http://schemas.openxmlformats.org/officeDocument/2006/relationships/hyperlink" Target="file:///\\landcorp.local\Share\IT\Business%20Intelligence\Request%20Forms\Requests\005%20-%20DPR%20Growth%20rate%20graph.doc" TargetMode="External"/><Relationship Id="rId15" Type="http://schemas.openxmlformats.org/officeDocument/2006/relationships/hyperlink" Target="file:///\\landcorp.local\Share\IT\Business%20Intelligence\Request%20Forms\Requests\016%20-%20%20Automation%20of%20Farm%20Return%20for%20Department%20of%20Stats.doc" TargetMode="External"/><Relationship Id="rId23" Type="http://schemas.openxmlformats.org/officeDocument/2006/relationships/hyperlink" Target="file:///\\landcorp.local\Share\IT\Business%20Intelligence\Request%20Forms\Requests\024%20-%20BI%20Work%20Request%20Lync%20Phone%20reporting%20for%20BST.doc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file:///\\landcorp.local\Share\IT\Business%20Intelligence\Request%20Forms\Requests\011%20-%20Request%20Attachments%20.doc" TargetMode="External"/><Relationship Id="rId19" Type="http://schemas.openxmlformats.org/officeDocument/2006/relationships/hyperlink" Target="file:///\\landcorp.local\Share\IT\Business%20Intelligence\Request%20Forms\Requests\020%20-%20Lease%20Report.doc" TargetMode="External"/><Relationship Id="rId4" Type="http://schemas.openxmlformats.org/officeDocument/2006/relationships/hyperlink" Target="file:///\\landcorp.local\Share\IT\Business%20Intelligence\Request%20Forms\Requests\004%20-%20DPR%20Pasture%20Growth%20Rate%20Forecaster%20.doc" TargetMode="External"/><Relationship Id="rId9" Type="http://schemas.openxmlformats.org/officeDocument/2006/relationships/hyperlink" Target="file:///\\landcorp.local\Share\IT\Business%20Intelligence\Request%20Forms\Requests\010%20-%20Kg%20Product.doc" TargetMode="External"/><Relationship Id="rId14" Type="http://schemas.openxmlformats.org/officeDocument/2006/relationships/hyperlink" Target="file:///\\landcorp.local\Share\IT\Business%20Intelligence\Request%20Forms\Requests\012%20-%20Visibility%20of%20FMS%20heifer%20grazing%20weights.docx" TargetMode="External"/><Relationship Id="rId22" Type="http://schemas.openxmlformats.org/officeDocument/2006/relationships/hyperlink" Target="file:///\\landcorp.local\Share\IT\Business%20Intelligence\Request%20Forms\Requests\023%20-%20FMS%20Custom%20Features.doc" TargetMode="External"/><Relationship Id="rId27" Type="http://schemas.openxmlformats.org/officeDocument/2006/relationships/hyperlink" Target="file:///\\landcorp.local\Share\IT\Business%20Intelligence\Request%20Forms\Requests\028%20-%20Effluent%20Monitoring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D57"/>
  <sheetViews>
    <sheetView showGridLines="0" tabSelected="1" zoomScale="85" zoomScaleNormal="85" workbookViewId="0">
      <pane ySplit="1" topLeftCell="A2" activePane="bottomLeft" state="frozen"/>
      <selection pane="bottomLeft" activeCell="I11" sqref="I11"/>
    </sheetView>
  </sheetViews>
  <sheetFormatPr defaultColWidth="9.140625" defaultRowHeight="15" x14ac:dyDescent="0.25"/>
  <cols>
    <col min="1" max="1" width="20.5703125" style="2" bestFit="1" customWidth="1"/>
    <col min="2" max="2" width="11.7109375" style="2" bestFit="1" customWidth="1"/>
    <col min="3" max="3" width="9.140625" style="2"/>
    <col min="4" max="4" width="45.140625" style="2" bestFit="1" customWidth="1"/>
    <col min="5" max="5" width="11.42578125" style="38" bestFit="1" customWidth="1"/>
    <col min="6" max="6" width="10.140625" style="38" customWidth="1"/>
    <col min="7" max="7" width="12.28515625" style="2" customWidth="1"/>
    <col min="8" max="8" width="8.7109375" style="2" customWidth="1"/>
    <col min="9" max="9" width="14.85546875" style="2" bestFit="1" customWidth="1"/>
    <col min="10" max="10" width="18.7109375" style="2" customWidth="1"/>
    <col min="11" max="11" width="13.42578125" style="38" customWidth="1"/>
    <col min="12" max="12" width="11.28515625" style="106" customWidth="1"/>
    <col min="13" max="14" width="11.28515625" style="2" customWidth="1"/>
    <col min="15" max="15" width="12.140625" style="2" customWidth="1"/>
    <col min="16" max="16" width="4.7109375" style="2" customWidth="1"/>
    <col min="17" max="17" width="11.28515625" style="2" customWidth="1"/>
    <col min="18" max="18" width="11.42578125" style="38" customWidth="1"/>
    <col min="19" max="19" width="11.7109375" style="38" customWidth="1"/>
    <col min="20" max="20" width="11.28515625" style="106" customWidth="1"/>
    <col min="21" max="21" width="9.42578125" style="2" customWidth="1"/>
    <col min="22" max="22" width="11.5703125" style="38" bestFit="1" customWidth="1"/>
    <col min="23" max="23" width="43.85546875" style="83" bestFit="1" customWidth="1"/>
    <col min="24" max="16384" width="9.140625" style="2"/>
  </cols>
  <sheetData>
    <row r="1" spans="1:23" ht="24.75" thickBot="1" x14ac:dyDescent="0.3">
      <c r="A1" s="2" t="s">
        <v>226</v>
      </c>
      <c r="B1" s="32" t="s">
        <v>50</v>
      </c>
      <c r="C1" s="32" t="s">
        <v>37</v>
      </c>
      <c r="D1" s="33" t="s">
        <v>0</v>
      </c>
      <c r="E1" s="33" t="s">
        <v>67</v>
      </c>
      <c r="F1" s="33" t="s">
        <v>83</v>
      </c>
      <c r="G1" s="34" t="s">
        <v>1</v>
      </c>
      <c r="H1" s="33" t="s">
        <v>2</v>
      </c>
      <c r="I1" s="33" t="s">
        <v>3</v>
      </c>
      <c r="J1" s="33" t="s">
        <v>4</v>
      </c>
      <c r="K1" s="33" t="s">
        <v>38</v>
      </c>
      <c r="L1" s="45" t="s">
        <v>56</v>
      </c>
      <c r="M1" s="36" t="s">
        <v>43</v>
      </c>
      <c r="N1" s="33" t="s">
        <v>49</v>
      </c>
      <c r="O1" s="33" t="s">
        <v>48</v>
      </c>
      <c r="P1" s="33" t="s">
        <v>47</v>
      </c>
      <c r="Q1" s="33" t="s">
        <v>81</v>
      </c>
      <c r="R1" s="73" t="s">
        <v>44</v>
      </c>
      <c r="S1" s="33" t="s">
        <v>149</v>
      </c>
      <c r="T1" s="45" t="s">
        <v>150</v>
      </c>
      <c r="U1" s="35" t="s">
        <v>45</v>
      </c>
      <c r="V1" s="35" t="s">
        <v>135</v>
      </c>
      <c r="W1" s="84" t="s">
        <v>138</v>
      </c>
    </row>
    <row r="2" spans="1:23" x14ac:dyDescent="0.25">
      <c r="A2" s="26" t="s">
        <v>40</v>
      </c>
      <c r="B2" s="4" t="s">
        <v>204</v>
      </c>
      <c r="C2" s="4" t="s">
        <v>39</v>
      </c>
      <c r="D2" s="5" t="s">
        <v>200</v>
      </c>
      <c r="E2" s="46" t="s">
        <v>203</v>
      </c>
      <c r="F2" s="46"/>
      <c r="G2" s="6">
        <v>1</v>
      </c>
      <c r="H2" s="4" t="str">
        <f t="shared" ref="H2:H8" si="0">IF(D2= "", "", IF(G2 &lt;= 1, "YES", "NO"))</f>
        <v>YES</v>
      </c>
      <c r="I2" s="5" t="s">
        <v>10</v>
      </c>
      <c r="J2" s="7" t="s">
        <v>11</v>
      </c>
      <c r="K2" s="100">
        <v>42246</v>
      </c>
      <c r="L2" s="100"/>
      <c r="M2" s="5">
        <v>2</v>
      </c>
      <c r="N2" s="5"/>
      <c r="O2" s="5"/>
      <c r="P2" s="5"/>
      <c r="Q2" s="49">
        <f>IF(ISERROR(G2*8*'Look Ups'!$F$2), 0, G2*8*'Look Ups'!$F$2)</f>
        <v>1200</v>
      </c>
      <c r="R2" s="74"/>
      <c r="S2" s="4"/>
      <c r="T2" s="100"/>
      <c r="U2" s="5"/>
      <c r="V2" s="4" t="s">
        <v>136</v>
      </c>
      <c r="W2" s="85"/>
    </row>
    <row r="3" spans="1:23" x14ac:dyDescent="0.25">
      <c r="A3" s="205" t="s">
        <v>40</v>
      </c>
      <c r="B3" s="4" t="s">
        <v>199</v>
      </c>
      <c r="C3" s="4" t="s">
        <v>39</v>
      </c>
      <c r="D3" s="5" t="s">
        <v>194</v>
      </c>
      <c r="E3" s="46" t="s">
        <v>198</v>
      </c>
      <c r="F3" s="4"/>
      <c r="G3" s="6">
        <v>1</v>
      </c>
      <c r="H3" s="4" t="str">
        <f t="shared" si="0"/>
        <v>YES</v>
      </c>
      <c r="I3" s="5" t="s">
        <v>10</v>
      </c>
      <c r="J3" s="7" t="s">
        <v>11</v>
      </c>
      <c r="K3" s="100">
        <v>42251</v>
      </c>
      <c r="L3" s="100">
        <v>42250</v>
      </c>
      <c r="M3" s="5">
        <v>3</v>
      </c>
      <c r="N3" s="5"/>
      <c r="O3" s="5"/>
      <c r="P3" s="5"/>
      <c r="Q3" s="49">
        <f>IF(ISERROR(G3*8*'Look Ups'!$F$2), 0, G3*8*'Look Ups'!$F$2)</f>
        <v>1200</v>
      </c>
      <c r="R3" s="74"/>
      <c r="S3" s="4"/>
      <c r="T3" s="100"/>
      <c r="U3" s="5"/>
      <c r="V3" s="4" t="s">
        <v>136</v>
      </c>
      <c r="W3" s="85"/>
    </row>
    <row r="4" spans="1:23" x14ac:dyDescent="0.25">
      <c r="A4" s="205" t="s">
        <v>40</v>
      </c>
      <c r="B4" s="4" t="s">
        <v>171</v>
      </c>
      <c r="C4" s="4" t="s">
        <v>205</v>
      </c>
      <c r="D4" s="5" t="s">
        <v>206</v>
      </c>
      <c r="E4" s="46" t="s">
        <v>207</v>
      </c>
      <c r="F4" s="46"/>
      <c r="G4" s="6">
        <v>1</v>
      </c>
      <c r="H4" s="4" t="str">
        <f t="shared" si="0"/>
        <v>YES</v>
      </c>
      <c r="I4" s="5" t="s">
        <v>10</v>
      </c>
      <c r="J4" s="7" t="s">
        <v>11</v>
      </c>
      <c r="K4" s="100">
        <v>42278</v>
      </c>
      <c r="L4" s="100"/>
      <c r="M4" s="5">
        <v>4</v>
      </c>
      <c r="N4" s="5"/>
      <c r="O4" s="5"/>
      <c r="P4" s="5"/>
      <c r="Q4" s="49">
        <f>IF(ISERROR(G4*8*'Look Ups'!$F$2), 0, G4*8*'Look Ups'!$F$2)</f>
        <v>1200</v>
      </c>
      <c r="R4" s="74"/>
      <c r="S4" s="4"/>
      <c r="T4" s="100"/>
      <c r="U4" s="5"/>
      <c r="V4" s="4" t="s">
        <v>137</v>
      </c>
      <c r="W4" s="85"/>
    </row>
    <row r="5" spans="1:23" x14ac:dyDescent="0.25">
      <c r="A5" s="205" t="s">
        <v>40</v>
      </c>
      <c r="B5" s="4" t="s">
        <v>86</v>
      </c>
      <c r="C5" s="4" t="s">
        <v>213</v>
      </c>
      <c r="D5" s="5" t="s">
        <v>211</v>
      </c>
      <c r="E5" s="46" t="s">
        <v>212</v>
      </c>
      <c r="F5" s="46"/>
      <c r="G5" s="6">
        <v>1</v>
      </c>
      <c r="H5" s="4" t="str">
        <f t="shared" si="0"/>
        <v>YES</v>
      </c>
      <c r="I5" s="5" t="s">
        <v>10</v>
      </c>
      <c r="J5" s="7" t="s">
        <v>11</v>
      </c>
      <c r="K5" s="100">
        <v>1</v>
      </c>
      <c r="L5" s="100"/>
      <c r="M5" s="5">
        <v>5</v>
      </c>
      <c r="N5" s="5"/>
      <c r="O5" s="5"/>
      <c r="P5" s="5"/>
      <c r="Q5" s="49">
        <f>IF(ISERROR(G5*8*'Look Ups'!$F$2), 0, G5*8*'Look Ups'!$F$2)</f>
        <v>1200</v>
      </c>
      <c r="R5" s="74"/>
      <c r="S5" s="4"/>
      <c r="T5" s="100"/>
      <c r="U5" s="5"/>
      <c r="V5" s="4" t="s">
        <v>137</v>
      </c>
      <c r="W5" s="85"/>
    </row>
    <row r="6" spans="1:23" x14ac:dyDescent="0.25">
      <c r="A6" s="205" t="s">
        <v>40</v>
      </c>
      <c r="B6" s="4" t="s">
        <v>217</v>
      </c>
      <c r="C6" s="4" t="s">
        <v>12</v>
      </c>
      <c r="D6" s="5" t="s">
        <v>214</v>
      </c>
      <c r="E6" s="46" t="s">
        <v>218</v>
      </c>
      <c r="F6" s="46"/>
      <c r="G6" s="6">
        <v>1</v>
      </c>
      <c r="H6" s="4" t="str">
        <f t="shared" ref="H6:H7" si="1">IF(D6= "", "", IF(G6 &lt;= 1, "YES", "NO"))</f>
        <v>YES</v>
      </c>
      <c r="I6" s="5" t="s">
        <v>10</v>
      </c>
      <c r="J6" s="7" t="s">
        <v>11</v>
      </c>
      <c r="K6" s="100">
        <v>42278</v>
      </c>
      <c r="L6" s="100"/>
      <c r="M6" s="5">
        <v>6</v>
      </c>
      <c r="N6" s="5"/>
      <c r="O6" s="5"/>
      <c r="P6" s="5"/>
      <c r="Q6" s="49">
        <f>IF(ISERROR(G6*8*'Look Ups'!$F$2), 0, G6*8*'Look Ups'!$F$2)</f>
        <v>1200</v>
      </c>
      <c r="R6" s="74"/>
      <c r="S6" s="4"/>
      <c r="T6" s="100"/>
      <c r="U6" s="5"/>
      <c r="V6" s="4" t="s">
        <v>137</v>
      </c>
      <c r="W6" s="85"/>
    </row>
    <row r="7" spans="1:23" x14ac:dyDescent="0.25">
      <c r="A7" s="205" t="s">
        <v>40</v>
      </c>
      <c r="B7" s="4" t="s">
        <v>219</v>
      </c>
      <c r="C7" s="4" t="s">
        <v>17</v>
      </c>
      <c r="D7" s="5" t="s">
        <v>220</v>
      </c>
      <c r="E7" s="46"/>
      <c r="F7" s="46"/>
      <c r="G7" s="6">
        <v>1</v>
      </c>
      <c r="H7" s="4" t="str">
        <f t="shared" si="1"/>
        <v>YES</v>
      </c>
      <c r="I7" s="5" t="s">
        <v>16</v>
      </c>
      <c r="J7" s="7" t="s">
        <v>11</v>
      </c>
      <c r="K7" s="100">
        <v>42261</v>
      </c>
      <c r="L7" s="100"/>
      <c r="M7" s="5">
        <v>7</v>
      </c>
      <c r="N7" s="5"/>
      <c r="O7" s="5"/>
      <c r="P7" s="5"/>
      <c r="Q7" s="49">
        <f>IF(ISERROR(G7*8*'Look Ups'!$F$2), 0, G7*8*'Look Ups'!$F$2)</f>
        <v>1200</v>
      </c>
      <c r="R7" s="74"/>
      <c r="S7" s="4"/>
      <c r="T7" s="100"/>
      <c r="U7" s="5"/>
      <c r="V7" s="4" t="s">
        <v>136</v>
      </c>
      <c r="W7" s="85"/>
    </row>
    <row r="8" spans="1:23" x14ac:dyDescent="0.25">
      <c r="A8" s="205" t="s">
        <v>40</v>
      </c>
      <c r="B8" s="4" t="s">
        <v>52</v>
      </c>
      <c r="C8" s="4" t="s">
        <v>39</v>
      </c>
      <c r="D8" s="5" t="s">
        <v>76</v>
      </c>
      <c r="E8" s="46" t="s">
        <v>75</v>
      </c>
      <c r="F8" s="46"/>
      <c r="G8" s="6">
        <v>1</v>
      </c>
      <c r="H8" s="4" t="str">
        <f t="shared" si="0"/>
        <v>YES</v>
      </c>
      <c r="I8" s="5" t="s">
        <v>16</v>
      </c>
      <c r="J8" s="7" t="s">
        <v>8</v>
      </c>
      <c r="K8" s="4"/>
      <c r="L8" s="100"/>
      <c r="M8" s="5">
        <v>8</v>
      </c>
      <c r="N8" s="5"/>
      <c r="O8" s="5"/>
      <c r="P8" s="5"/>
      <c r="Q8" s="49">
        <f>IF(ISERROR(G8*8*'Look Ups'!$F$2), 0, G8*8*'Look Ups'!$F$2)</f>
        <v>1200</v>
      </c>
      <c r="R8" s="74"/>
      <c r="S8" s="4"/>
      <c r="T8" s="100"/>
      <c r="U8" s="5"/>
      <c r="V8" s="4" t="s">
        <v>136</v>
      </c>
      <c r="W8" s="85"/>
    </row>
    <row r="9" spans="1:23" x14ac:dyDescent="0.25">
      <c r="A9" s="26" t="s">
        <v>16</v>
      </c>
      <c r="B9" s="64" t="s">
        <v>52</v>
      </c>
      <c r="C9" s="64" t="s">
        <v>39</v>
      </c>
      <c r="D9" s="65" t="s">
        <v>143</v>
      </c>
      <c r="E9" s="64"/>
      <c r="F9" s="64"/>
      <c r="G9" s="66">
        <v>3</v>
      </c>
      <c r="H9" s="64" t="str">
        <f>IF(D9= "", "", IF(G9 &lt;= 1, "YES", "NO"))</f>
        <v>NO</v>
      </c>
      <c r="I9" s="65" t="s">
        <v>16</v>
      </c>
      <c r="J9" s="67" t="s">
        <v>11</v>
      </c>
      <c r="K9" s="40">
        <v>42248</v>
      </c>
      <c r="L9" s="108">
        <v>42234</v>
      </c>
      <c r="M9" s="65">
        <v>1</v>
      </c>
      <c r="N9" s="65"/>
      <c r="O9" s="65"/>
      <c r="P9" s="65"/>
      <c r="Q9" s="68">
        <f>IF(ISERROR(G9*8*'Look Ups'!$F$2), 0, G9*8*'Look Ups'!$F$2)</f>
        <v>3600</v>
      </c>
      <c r="R9" s="77">
        <v>0.5</v>
      </c>
      <c r="S9" s="64"/>
      <c r="T9" s="108"/>
      <c r="U9" s="65"/>
      <c r="V9" s="64" t="s">
        <v>137</v>
      </c>
      <c r="W9" s="82"/>
    </row>
    <row r="10" spans="1:23" x14ac:dyDescent="0.25">
      <c r="A10" s="205" t="s">
        <v>16</v>
      </c>
      <c r="B10" s="12" t="s">
        <v>52</v>
      </c>
      <c r="C10" s="12" t="s">
        <v>39</v>
      </c>
      <c r="D10" s="13" t="s">
        <v>144</v>
      </c>
      <c r="E10" s="12"/>
      <c r="F10" s="12"/>
      <c r="G10" s="14">
        <v>10</v>
      </c>
      <c r="H10" s="12" t="str">
        <f>IF(D10= "", "", IF(G10 &lt;= 1, "YES", "NO"))</f>
        <v>NO</v>
      </c>
      <c r="I10" s="13" t="s">
        <v>16</v>
      </c>
      <c r="J10" s="15" t="s">
        <v>11</v>
      </c>
      <c r="K10" s="40">
        <v>42278</v>
      </c>
      <c r="L10" s="40"/>
      <c r="M10" s="41">
        <v>2</v>
      </c>
      <c r="N10" s="41"/>
      <c r="O10" s="41"/>
      <c r="P10" s="41"/>
      <c r="Q10" s="51">
        <f>IF(ISERROR(G10*8*'Look Ups'!$F$2), 0, G10*8*'Look Ups'!$F$2)</f>
        <v>12000</v>
      </c>
      <c r="R10" s="75"/>
      <c r="S10" s="81"/>
      <c r="T10" s="40"/>
      <c r="U10" s="41"/>
      <c r="V10" s="81" t="s">
        <v>136</v>
      </c>
      <c r="W10" s="86"/>
    </row>
    <row r="11" spans="1:23" x14ac:dyDescent="0.25">
      <c r="A11" s="205" t="s">
        <v>16</v>
      </c>
      <c r="B11" s="12" t="s">
        <v>52</v>
      </c>
      <c r="C11" s="12" t="s">
        <v>39</v>
      </c>
      <c r="D11" s="13" t="s">
        <v>92</v>
      </c>
      <c r="E11" s="12"/>
      <c r="F11" s="12"/>
      <c r="G11" s="14">
        <v>1</v>
      </c>
      <c r="H11" s="12" t="str">
        <f>IF(D11= "", "", IF(G11 &lt;= 1, "YES", "NO"))</f>
        <v>YES</v>
      </c>
      <c r="I11" s="13" t="s">
        <v>16</v>
      </c>
      <c r="J11" s="15" t="s">
        <v>11</v>
      </c>
      <c r="K11" s="40">
        <v>42309</v>
      </c>
      <c r="L11" s="40"/>
      <c r="M11" s="65">
        <v>3</v>
      </c>
      <c r="N11" s="41"/>
      <c r="O11" s="41"/>
      <c r="P11" s="41"/>
      <c r="Q11" s="51">
        <f>IF(ISERROR(G11*8*'Look Ups'!$F$2), 0, G11*8*'Look Ups'!$F$2)</f>
        <v>1200</v>
      </c>
      <c r="R11" s="75"/>
      <c r="S11" s="81"/>
      <c r="T11" s="40"/>
      <c r="U11" s="41"/>
      <c r="V11" s="81" t="s">
        <v>136</v>
      </c>
      <c r="W11" s="86"/>
    </row>
    <row r="12" spans="1:23" x14ac:dyDescent="0.25">
      <c r="A12" s="205" t="s">
        <v>16</v>
      </c>
      <c r="B12" s="12" t="s">
        <v>52</v>
      </c>
      <c r="C12" s="12" t="s">
        <v>39</v>
      </c>
      <c r="D12" s="13" t="s">
        <v>89</v>
      </c>
      <c r="E12" s="12"/>
      <c r="F12" s="12"/>
      <c r="G12" s="14">
        <v>1</v>
      </c>
      <c r="H12" s="12" t="str">
        <f>IF(D12= "", "", IF(G12 &lt;= 1, "YES", "NO"))</f>
        <v>YES</v>
      </c>
      <c r="I12" s="13" t="s">
        <v>16</v>
      </c>
      <c r="J12" s="15" t="s">
        <v>11</v>
      </c>
      <c r="K12" s="40">
        <v>42370</v>
      </c>
      <c r="L12" s="40"/>
      <c r="M12" s="65">
        <v>4</v>
      </c>
      <c r="N12" s="41"/>
      <c r="O12" s="41"/>
      <c r="P12" s="41"/>
      <c r="Q12" s="51">
        <f>IF(ISERROR(G12*8*'Look Ups'!$F$2), 0, G12*8*'Look Ups'!$F$2)</f>
        <v>1200</v>
      </c>
      <c r="R12" s="75"/>
      <c r="S12" s="81"/>
      <c r="T12" s="40"/>
      <c r="U12" s="41"/>
      <c r="V12" s="81" t="s">
        <v>136</v>
      </c>
      <c r="W12" s="86"/>
    </row>
    <row r="13" spans="1:23" x14ac:dyDescent="0.25">
      <c r="A13" s="205" t="s">
        <v>16</v>
      </c>
      <c r="B13" s="12" t="s">
        <v>52</v>
      </c>
      <c r="C13" s="12" t="s">
        <v>39</v>
      </c>
      <c r="D13" s="13" t="s">
        <v>90</v>
      </c>
      <c r="E13" s="12"/>
      <c r="F13" s="12"/>
      <c r="G13" s="14">
        <v>1</v>
      </c>
      <c r="H13" s="12" t="str">
        <f t="shared" ref="H13:H14" si="2">IF(D13= "", "", IF(G13 &lt;= 1, "YES", "NO"))</f>
        <v>YES</v>
      </c>
      <c r="I13" s="13" t="s">
        <v>16</v>
      </c>
      <c r="J13" s="15" t="s">
        <v>11</v>
      </c>
      <c r="K13" s="40">
        <v>42370</v>
      </c>
      <c r="L13" s="40"/>
      <c r="M13" s="41">
        <v>5</v>
      </c>
      <c r="N13" s="41"/>
      <c r="O13" s="41"/>
      <c r="P13" s="41"/>
      <c r="Q13" s="51">
        <f>IF(ISERROR(G13*8*'Look Ups'!$F$2), 0, G13*8*'Look Ups'!$F$2)</f>
        <v>1200</v>
      </c>
      <c r="R13" s="75"/>
      <c r="S13" s="81"/>
      <c r="T13" s="40"/>
      <c r="U13" s="41"/>
      <c r="V13" s="81" t="s">
        <v>137</v>
      </c>
      <c r="W13" s="86"/>
    </row>
    <row r="14" spans="1:23" x14ac:dyDescent="0.25">
      <c r="A14" s="205" t="s">
        <v>16</v>
      </c>
      <c r="B14" s="12" t="s">
        <v>52</v>
      </c>
      <c r="C14" s="12" t="s">
        <v>39</v>
      </c>
      <c r="D14" s="13" t="s">
        <v>91</v>
      </c>
      <c r="E14" s="12"/>
      <c r="F14" s="12"/>
      <c r="G14" s="14">
        <v>1</v>
      </c>
      <c r="H14" s="12" t="str">
        <f t="shared" si="2"/>
        <v>YES</v>
      </c>
      <c r="I14" s="13" t="s">
        <v>16</v>
      </c>
      <c r="J14" s="15" t="s">
        <v>11</v>
      </c>
      <c r="K14" s="40">
        <v>42370</v>
      </c>
      <c r="L14" s="40"/>
      <c r="M14" s="65">
        <v>6</v>
      </c>
      <c r="N14" s="41"/>
      <c r="O14" s="41"/>
      <c r="P14" s="41"/>
      <c r="Q14" s="51">
        <f>IF(ISERROR(G14*8*'Look Ups'!$F$2), 0, G14*8*'Look Ups'!$F$2)</f>
        <v>1200</v>
      </c>
      <c r="R14" s="75"/>
      <c r="S14" s="81"/>
      <c r="T14" s="40"/>
      <c r="U14" s="41"/>
      <c r="V14" s="81" t="s">
        <v>137</v>
      </c>
      <c r="W14" s="86"/>
    </row>
    <row r="15" spans="1:23" x14ac:dyDescent="0.25">
      <c r="A15" s="205" t="s">
        <v>16</v>
      </c>
      <c r="B15" s="59"/>
      <c r="C15" s="59" t="s">
        <v>12</v>
      </c>
      <c r="D15" s="60" t="s">
        <v>13</v>
      </c>
      <c r="E15" s="59"/>
      <c r="F15" s="59"/>
      <c r="G15" s="61">
        <v>5</v>
      </c>
      <c r="H15" s="59" t="str">
        <f>IF(D15= "", "", IF(G15 &lt;= 1, "YES", "NO"))</f>
        <v>NO</v>
      </c>
      <c r="I15" s="60" t="s">
        <v>7</v>
      </c>
      <c r="J15" s="62" t="s">
        <v>8</v>
      </c>
      <c r="K15" s="107">
        <v>2958465</v>
      </c>
      <c r="L15" s="107"/>
      <c r="M15" s="60"/>
      <c r="N15" s="60"/>
      <c r="O15" s="60"/>
      <c r="P15" s="60"/>
      <c r="Q15" s="63">
        <f>IF(ISERROR(G15*8*'Look Ups'!$F$2), 0, G15*8*'Look Ups'!$F$2)</f>
        <v>6000</v>
      </c>
      <c r="R15" s="76"/>
      <c r="S15" s="59"/>
      <c r="T15" s="107"/>
      <c r="U15" s="60"/>
      <c r="V15" s="59"/>
      <c r="W15" s="82" t="s">
        <v>145</v>
      </c>
    </row>
    <row r="16" spans="1:23" x14ac:dyDescent="0.25">
      <c r="A16" s="26" t="s">
        <v>77</v>
      </c>
      <c r="B16" s="16" t="s">
        <v>52</v>
      </c>
      <c r="C16" s="16" t="s">
        <v>39</v>
      </c>
      <c r="D16" s="17" t="s">
        <v>80</v>
      </c>
      <c r="E16" s="16"/>
      <c r="F16" s="16"/>
      <c r="G16" s="18">
        <v>16</v>
      </c>
      <c r="H16" s="16" t="str">
        <f t="shared" ref="H16:H20" si="3">IF(D16= "", "", IF(G16 &lt;= 1, "YES", "NO"))</f>
        <v>NO</v>
      </c>
      <c r="I16" s="17" t="s">
        <v>10</v>
      </c>
      <c r="J16" s="19" t="s">
        <v>11</v>
      </c>
      <c r="K16" s="99">
        <v>42247</v>
      </c>
      <c r="L16" s="110">
        <v>42198</v>
      </c>
      <c r="M16" s="17"/>
      <c r="N16" s="17">
        <v>20</v>
      </c>
      <c r="O16" s="17">
        <v>10</v>
      </c>
      <c r="P16" s="17">
        <v>10</v>
      </c>
      <c r="Q16" s="53">
        <f>IF(ISERROR(G16*8*'Look Ups'!$F$2), 0, G16*8*'Look Ups'!$F$2)</f>
        <v>19200</v>
      </c>
      <c r="R16" s="78">
        <v>0.97</v>
      </c>
      <c r="S16" s="99">
        <f>L16+(G16/5*7)-1</f>
        <v>42219.4</v>
      </c>
      <c r="T16" s="110"/>
      <c r="U16" s="17"/>
      <c r="V16" s="16" t="s">
        <v>136</v>
      </c>
      <c r="W16" s="88"/>
    </row>
    <row r="17" spans="1:16384" x14ac:dyDescent="0.25">
      <c r="A17" s="205" t="s">
        <v>77</v>
      </c>
      <c r="B17" s="92" t="s">
        <v>62</v>
      </c>
      <c r="C17" s="92" t="s">
        <v>19</v>
      </c>
      <c r="D17" s="93" t="s">
        <v>61</v>
      </c>
      <c r="E17" s="92" t="s">
        <v>71</v>
      </c>
      <c r="F17" s="92"/>
      <c r="G17" s="94">
        <v>15</v>
      </c>
      <c r="H17" s="92" t="str">
        <f t="shared" si="3"/>
        <v>NO</v>
      </c>
      <c r="I17" s="93" t="s">
        <v>10</v>
      </c>
      <c r="J17" s="95" t="s">
        <v>11</v>
      </c>
      <c r="K17" s="101">
        <v>42247</v>
      </c>
      <c r="L17" s="101">
        <v>42214</v>
      </c>
      <c r="M17" s="93"/>
      <c r="N17" s="93">
        <v>9</v>
      </c>
      <c r="O17" s="93"/>
      <c r="P17" s="93"/>
      <c r="Q17" s="96">
        <f>IF(ISERROR(G17*8*'Look Ups'!$F$2), 0, G17*8*'Look Ups'!$F$2)</f>
        <v>18000</v>
      </c>
      <c r="R17" s="97">
        <v>0.02</v>
      </c>
      <c r="S17" s="99">
        <f t="shared" ref="S17:S20" si="4">L17+(G17/5*7)-1</f>
        <v>42234</v>
      </c>
      <c r="T17" s="101"/>
      <c r="U17" s="93"/>
      <c r="V17" s="92" t="s">
        <v>137</v>
      </c>
      <c r="W17" s="98" t="s">
        <v>139</v>
      </c>
    </row>
    <row r="18" spans="1:16384" x14ac:dyDescent="0.25">
      <c r="A18" s="205" t="s">
        <v>77</v>
      </c>
      <c r="B18" s="92" t="s">
        <v>54</v>
      </c>
      <c r="C18" s="92" t="s">
        <v>12</v>
      </c>
      <c r="D18" s="93" t="s">
        <v>60</v>
      </c>
      <c r="E18" s="92" t="s">
        <v>70</v>
      </c>
      <c r="F18" s="92"/>
      <c r="G18" s="94">
        <v>5</v>
      </c>
      <c r="H18" s="92" t="str">
        <f t="shared" si="3"/>
        <v>NO</v>
      </c>
      <c r="I18" s="93" t="s">
        <v>10</v>
      </c>
      <c r="J18" s="95" t="s">
        <v>11</v>
      </c>
      <c r="K18" s="107">
        <v>2958465</v>
      </c>
      <c r="L18" s="101"/>
      <c r="M18" s="93"/>
      <c r="N18" s="93">
        <v>5</v>
      </c>
      <c r="O18" s="93"/>
      <c r="P18" s="93"/>
      <c r="Q18" s="96">
        <f>IF(ISERROR(G18*8*'Look Ups'!$F$2), 0, G18*8*'Look Ups'!$F$2)</f>
        <v>6000</v>
      </c>
      <c r="R18" s="97"/>
      <c r="S18" s="99">
        <v>2958465</v>
      </c>
      <c r="T18" s="101"/>
      <c r="U18" s="93"/>
      <c r="V18" s="92" t="s">
        <v>136</v>
      </c>
      <c r="W18" s="98" t="s">
        <v>140</v>
      </c>
    </row>
    <row r="19" spans="1:16384" x14ac:dyDescent="0.25">
      <c r="A19" s="205" t="s">
        <v>77</v>
      </c>
      <c r="B19" s="16" t="s">
        <v>54</v>
      </c>
      <c r="C19" s="16" t="s">
        <v>12</v>
      </c>
      <c r="D19" s="17" t="s">
        <v>58</v>
      </c>
      <c r="E19" s="16" t="s">
        <v>68</v>
      </c>
      <c r="F19" s="16"/>
      <c r="G19" s="18">
        <v>3</v>
      </c>
      <c r="H19" s="16" t="str">
        <f t="shared" si="3"/>
        <v>NO</v>
      </c>
      <c r="I19" s="17" t="s">
        <v>10</v>
      </c>
      <c r="J19" s="19" t="s">
        <v>11</v>
      </c>
      <c r="K19" s="16" t="s">
        <v>147</v>
      </c>
      <c r="L19" s="110">
        <v>42234</v>
      </c>
      <c r="M19" s="17"/>
      <c r="N19" s="17">
        <v>4</v>
      </c>
      <c r="O19" s="17"/>
      <c r="P19" s="17"/>
      <c r="Q19" s="53">
        <f>IF(ISERROR(G19*8*'Look Ups'!$F$2), 0, G19*8*'Look Ups'!$F$2)</f>
        <v>3600</v>
      </c>
      <c r="R19" s="78">
        <v>0.95</v>
      </c>
      <c r="S19" s="99">
        <f t="shared" si="4"/>
        <v>42237.2</v>
      </c>
      <c r="T19" s="99"/>
      <c r="U19" s="17"/>
      <c r="V19" s="16" t="s">
        <v>136</v>
      </c>
      <c r="W19" s="88"/>
    </row>
    <row r="20" spans="1:16384" x14ac:dyDescent="0.25">
      <c r="A20" s="205" t="s">
        <v>77</v>
      </c>
      <c r="B20" s="16" t="s">
        <v>54</v>
      </c>
      <c r="C20" s="16" t="s">
        <v>12</v>
      </c>
      <c r="D20" s="17" t="s">
        <v>59</v>
      </c>
      <c r="E20" s="16" t="s">
        <v>69</v>
      </c>
      <c r="F20" s="16"/>
      <c r="G20" s="18">
        <v>4</v>
      </c>
      <c r="H20" s="16" t="str">
        <f t="shared" si="3"/>
        <v>NO</v>
      </c>
      <c r="I20" s="17" t="s">
        <v>10</v>
      </c>
      <c r="J20" s="19" t="s">
        <v>11</v>
      </c>
      <c r="K20" s="16" t="s">
        <v>147</v>
      </c>
      <c r="L20" s="99">
        <v>42248</v>
      </c>
      <c r="M20" s="17"/>
      <c r="N20" s="17">
        <v>18</v>
      </c>
      <c r="O20" s="17"/>
      <c r="P20" s="17"/>
      <c r="Q20" s="53">
        <f>IF(ISERROR(G20*8*'Look Ups'!$F$2), 0, G20*8*'Look Ups'!$F$2)</f>
        <v>4800</v>
      </c>
      <c r="R20" s="78"/>
      <c r="S20" s="99">
        <f t="shared" si="4"/>
        <v>42252.6</v>
      </c>
      <c r="T20" s="99"/>
      <c r="U20" s="17"/>
      <c r="V20" s="16" t="s">
        <v>137</v>
      </c>
      <c r="W20" s="88"/>
    </row>
    <row r="21" spans="1:16384" x14ac:dyDescent="0.25">
      <c r="A21" s="205" t="s">
        <v>77</v>
      </c>
      <c r="B21" s="16" t="s">
        <v>225</v>
      </c>
      <c r="C21" s="16" t="s">
        <v>19</v>
      </c>
      <c r="D21" s="17" t="s">
        <v>221</v>
      </c>
      <c r="E21" s="47" t="s">
        <v>223</v>
      </c>
      <c r="F21" s="16"/>
      <c r="G21" s="18">
        <v>4</v>
      </c>
      <c r="H21" s="16" t="str">
        <f t="shared" ref="H21" si="5">IF(D21= "", "", IF(G21 &lt;= 1, "YES", "NO"))</f>
        <v>NO</v>
      </c>
      <c r="I21" s="17" t="s">
        <v>10</v>
      </c>
      <c r="J21" s="19" t="s">
        <v>11</v>
      </c>
      <c r="K21" s="99">
        <v>42248</v>
      </c>
      <c r="L21" s="99">
        <v>42248</v>
      </c>
      <c r="M21" s="17"/>
      <c r="N21" s="17">
        <v>18</v>
      </c>
      <c r="O21" s="17"/>
      <c r="P21" s="17"/>
      <c r="Q21" s="53">
        <f>IF(ISERROR(G21*8*'Look Ups'!$F$2), 0, G21*8*'Look Ups'!$F$2)</f>
        <v>4800</v>
      </c>
      <c r="R21" s="78">
        <v>0.4</v>
      </c>
      <c r="S21" s="99">
        <v>42254</v>
      </c>
      <c r="T21" s="99"/>
      <c r="U21" s="17"/>
      <c r="V21" s="16" t="s">
        <v>137</v>
      </c>
      <c r="W21" s="88"/>
    </row>
    <row r="22" spans="1:16384" x14ac:dyDescent="0.25">
      <c r="A22" s="205" t="s">
        <v>77</v>
      </c>
      <c r="B22" s="16" t="s">
        <v>171</v>
      </c>
      <c r="C22" s="16" t="s">
        <v>35</v>
      </c>
      <c r="D22" s="17" t="s">
        <v>172</v>
      </c>
      <c r="E22" s="47" t="s">
        <v>173</v>
      </c>
      <c r="F22" s="16"/>
      <c r="G22" s="18">
        <v>3</v>
      </c>
      <c r="H22" s="16" t="str">
        <f t="shared" ref="H22" si="6">IF(D22= "", "", IF(G22 &lt;= 1, "YES", "NO"))</f>
        <v>NO</v>
      </c>
      <c r="I22" s="17" t="s">
        <v>10</v>
      </c>
      <c r="J22" s="19" t="s">
        <v>11</v>
      </c>
      <c r="K22" s="99">
        <v>42278</v>
      </c>
      <c r="L22" s="99"/>
      <c r="M22" s="17"/>
      <c r="N22" s="17">
        <v>17</v>
      </c>
      <c r="O22" s="17"/>
      <c r="P22" s="17"/>
      <c r="Q22" s="53">
        <f>IF(ISERROR(G22*8*'Look Ups'!$F$2), 0, G22*8*'Look Ups'!$F$2)</f>
        <v>3600</v>
      </c>
      <c r="R22" s="16"/>
      <c r="S22" s="16"/>
      <c r="T22" s="99"/>
      <c r="U22" s="17"/>
      <c r="V22" s="16"/>
      <c r="W22" s="88"/>
    </row>
    <row r="23" spans="1:16384" x14ac:dyDescent="0.25">
      <c r="A23" s="205" t="s">
        <v>77</v>
      </c>
      <c r="B23" s="16" t="s">
        <v>127</v>
      </c>
      <c r="C23" s="16" t="s">
        <v>19</v>
      </c>
      <c r="D23" s="17" t="s">
        <v>93</v>
      </c>
      <c r="E23" s="47" t="s">
        <v>94</v>
      </c>
      <c r="F23" s="16"/>
      <c r="G23" s="18">
        <v>10</v>
      </c>
      <c r="H23" s="16" t="str">
        <f t="shared" ref="H23" si="7">IF(D23= "", "", IF(G23 &lt;= 1, "YES", "NO"))</f>
        <v>NO</v>
      </c>
      <c r="I23" s="17" t="s">
        <v>10</v>
      </c>
      <c r="J23" s="19" t="s">
        <v>11</v>
      </c>
      <c r="K23" s="99">
        <v>42278</v>
      </c>
      <c r="L23" s="99"/>
      <c r="M23" s="17"/>
      <c r="N23" s="17">
        <v>16</v>
      </c>
      <c r="O23" s="17"/>
      <c r="P23" s="17"/>
      <c r="Q23" s="53">
        <f>IF(ISERROR(G23*8*'Look Ups'!$F$2), 0, G23*8*'Look Ups'!$F$2)</f>
        <v>12000</v>
      </c>
      <c r="R23" s="16"/>
      <c r="S23" s="16"/>
      <c r="T23" s="99"/>
      <c r="U23" s="17"/>
      <c r="V23" s="16"/>
      <c r="W23" s="88"/>
    </row>
    <row r="24" spans="1:16384" x14ac:dyDescent="0.25">
      <c r="A24" s="205" t="s">
        <v>77</v>
      </c>
      <c r="B24" s="16" t="s">
        <v>65</v>
      </c>
      <c r="C24" s="16" t="s">
        <v>35</v>
      </c>
      <c r="D24" s="211" t="s">
        <v>85</v>
      </c>
      <c r="E24" s="47" t="s">
        <v>84</v>
      </c>
      <c r="F24" s="47"/>
      <c r="G24" s="18">
        <v>5</v>
      </c>
      <c r="H24" s="16" t="str">
        <f t="shared" ref="H24" si="8">IF(D24= "", "", IF(G24 &lt;= 1, "YES", "NO"))</f>
        <v>NO</v>
      </c>
      <c r="I24" s="17" t="s">
        <v>10</v>
      </c>
      <c r="J24" s="19" t="s">
        <v>11</v>
      </c>
      <c r="K24" s="99">
        <v>42339</v>
      </c>
      <c r="L24" s="99"/>
      <c r="M24" s="17"/>
      <c r="N24" s="17">
        <v>15</v>
      </c>
      <c r="O24" s="17"/>
      <c r="P24" s="17"/>
      <c r="Q24" s="53">
        <f>IF(ISERROR(G24*8*'Look Ups'!$F$2), 0, G24*8*'Look Ups'!$F$2)</f>
        <v>6000</v>
      </c>
      <c r="R24" s="16"/>
      <c r="S24" s="16"/>
      <c r="T24" s="99"/>
      <c r="U24" s="17"/>
      <c r="V24" s="16"/>
      <c r="W24" s="88"/>
    </row>
    <row r="25" spans="1:16384" x14ac:dyDescent="0.25">
      <c r="A25" s="205" t="s">
        <v>77</v>
      </c>
      <c r="B25" s="16" t="s">
        <v>53</v>
      </c>
      <c r="C25" s="16" t="s">
        <v>41</v>
      </c>
      <c r="D25" s="17" t="s">
        <v>27</v>
      </c>
      <c r="E25" s="16"/>
      <c r="F25" s="16"/>
      <c r="G25" s="18">
        <v>10</v>
      </c>
      <c r="H25" s="16" t="str">
        <f t="shared" ref="H25:H31" si="9">IF(D25= "", "", IF(G25 &lt;= 1, "YES", "NO"))</f>
        <v>NO</v>
      </c>
      <c r="I25" s="17" t="s">
        <v>10</v>
      </c>
      <c r="J25" s="19" t="s">
        <v>11</v>
      </c>
      <c r="K25" s="16" t="s">
        <v>147</v>
      </c>
      <c r="L25" s="99"/>
      <c r="M25" s="17"/>
      <c r="N25" s="17"/>
      <c r="O25" s="17"/>
      <c r="P25" s="17"/>
      <c r="Q25" s="53">
        <f>IF(ISERROR(G25*8*'Look Ups'!$F$2), 0, G25*8*'Look Ups'!$F$2)</f>
        <v>12000</v>
      </c>
      <c r="R25" s="78"/>
      <c r="S25" s="16"/>
      <c r="T25" s="99"/>
      <c r="U25" s="17"/>
      <c r="V25" s="16" t="s">
        <v>136</v>
      </c>
      <c r="W25" s="88"/>
    </row>
    <row r="26" spans="1:16384" x14ac:dyDescent="0.25">
      <c r="A26" s="205" t="s">
        <v>77</v>
      </c>
      <c r="B26" s="16" t="s">
        <v>142</v>
      </c>
      <c r="C26" s="16" t="s">
        <v>41</v>
      </c>
      <c r="D26" s="17" t="s">
        <v>28</v>
      </c>
      <c r="E26" s="16"/>
      <c r="F26" s="16"/>
      <c r="G26" s="18">
        <v>5</v>
      </c>
      <c r="H26" s="16" t="str">
        <f t="shared" si="9"/>
        <v>NO</v>
      </c>
      <c r="I26" s="17" t="s">
        <v>10</v>
      </c>
      <c r="J26" s="19" t="s">
        <v>11</v>
      </c>
      <c r="K26" s="16"/>
      <c r="L26" s="99"/>
      <c r="M26" s="17"/>
      <c r="N26" s="17"/>
      <c r="O26" s="17"/>
      <c r="P26" s="17"/>
      <c r="Q26" s="53">
        <f>IF(ISERROR(G26*8*'Look Ups'!$F$2), 0, G26*8*'Look Ups'!$F$2)</f>
        <v>6000</v>
      </c>
      <c r="R26" s="78"/>
      <c r="S26" s="16"/>
      <c r="T26" s="99"/>
      <c r="U26" s="17"/>
      <c r="V26" s="16"/>
      <c r="W26" s="88"/>
    </row>
    <row r="27" spans="1:16384" x14ac:dyDescent="0.25">
      <c r="A27" s="205" t="s">
        <v>77</v>
      </c>
      <c r="B27" s="16" t="s">
        <v>54</v>
      </c>
      <c r="C27" s="16" t="s">
        <v>12</v>
      </c>
      <c r="D27" s="17" t="s">
        <v>29</v>
      </c>
      <c r="E27" s="47" t="s">
        <v>163</v>
      </c>
      <c r="F27" s="16"/>
      <c r="G27" s="18">
        <v>5</v>
      </c>
      <c r="H27" s="16" t="str">
        <f t="shared" si="9"/>
        <v>NO</v>
      </c>
      <c r="I27" s="17" t="s">
        <v>10</v>
      </c>
      <c r="J27" s="19" t="s">
        <v>11</v>
      </c>
      <c r="K27" s="16"/>
      <c r="L27" s="99"/>
      <c r="M27" s="17"/>
      <c r="N27" s="17"/>
      <c r="O27" s="17"/>
      <c r="P27" s="17"/>
      <c r="Q27" s="53">
        <f>IF(ISERROR(G27*8*'Look Ups'!$F$2), 0, G27*8*'Look Ups'!$F$2)</f>
        <v>6000</v>
      </c>
      <c r="R27" s="78"/>
      <c r="S27" s="16"/>
      <c r="T27" s="99"/>
      <c r="U27" s="17"/>
      <c r="V27" s="16"/>
      <c r="W27" s="88"/>
    </row>
    <row r="28" spans="1:16384" x14ac:dyDescent="0.25">
      <c r="A28" s="205" t="s">
        <v>77</v>
      </c>
      <c r="B28" s="16" t="s">
        <v>54</v>
      </c>
      <c r="C28" s="16" t="s">
        <v>12</v>
      </c>
      <c r="D28" s="17" t="s">
        <v>30</v>
      </c>
      <c r="E28" s="47" t="s">
        <v>164</v>
      </c>
      <c r="F28" s="16"/>
      <c r="G28" s="18">
        <v>5</v>
      </c>
      <c r="H28" s="16" t="str">
        <f t="shared" si="9"/>
        <v>NO</v>
      </c>
      <c r="I28" s="17" t="s">
        <v>10</v>
      </c>
      <c r="J28" s="19" t="s">
        <v>11</v>
      </c>
      <c r="K28" s="16"/>
      <c r="L28" s="99"/>
      <c r="M28" s="17"/>
      <c r="N28" s="17"/>
      <c r="O28" s="17"/>
      <c r="P28" s="17"/>
      <c r="Q28" s="53">
        <f>IF(ISERROR(G28*8*'Look Ups'!$F$2), 0, G28*8*'Look Ups'!$F$2)</f>
        <v>6000</v>
      </c>
      <c r="R28" s="78"/>
      <c r="S28" s="16"/>
      <c r="T28" s="99"/>
      <c r="U28" s="17"/>
      <c r="V28" s="16"/>
      <c r="W28" s="88"/>
    </row>
    <row r="29" spans="1:16384" x14ac:dyDescent="0.25">
      <c r="A29" s="205" t="s">
        <v>77</v>
      </c>
      <c r="B29" s="16" t="s">
        <v>54</v>
      </c>
      <c r="C29" s="16" t="s">
        <v>12</v>
      </c>
      <c r="D29" s="17" t="s">
        <v>32</v>
      </c>
      <c r="E29" s="47" t="s">
        <v>165</v>
      </c>
      <c r="F29" s="16"/>
      <c r="G29" s="18">
        <v>5</v>
      </c>
      <c r="H29" s="16" t="str">
        <f t="shared" si="9"/>
        <v>NO</v>
      </c>
      <c r="I29" s="17" t="s">
        <v>10</v>
      </c>
      <c r="J29" s="19" t="s">
        <v>11</v>
      </c>
      <c r="K29" s="16"/>
      <c r="L29" s="99"/>
      <c r="M29" s="17"/>
      <c r="N29" s="17"/>
      <c r="O29" s="17"/>
      <c r="P29" s="17"/>
      <c r="Q29" s="53">
        <f>IF(ISERROR(G29*8*'Look Ups'!$F$2), 0, G29*8*'Look Ups'!$F$2)</f>
        <v>6000</v>
      </c>
      <c r="R29" s="78"/>
      <c r="S29" s="16"/>
      <c r="T29" s="99"/>
      <c r="U29" s="17"/>
      <c r="V29" s="16"/>
      <c r="W29" s="88"/>
    </row>
    <row r="30" spans="1:16384" x14ac:dyDescent="0.25">
      <c r="A30" s="205" t="s">
        <v>77</v>
      </c>
      <c r="B30" s="16" t="s">
        <v>54</v>
      </c>
      <c r="C30" s="16" t="s">
        <v>12</v>
      </c>
      <c r="D30" s="17" t="s">
        <v>33</v>
      </c>
      <c r="E30" s="47" t="s">
        <v>166</v>
      </c>
      <c r="F30" s="16"/>
      <c r="G30" s="18">
        <v>5</v>
      </c>
      <c r="H30" s="16" t="str">
        <f t="shared" si="9"/>
        <v>NO</v>
      </c>
      <c r="I30" s="17" t="s">
        <v>10</v>
      </c>
      <c r="J30" s="19" t="s">
        <v>11</v>
      </c>
      <c r="K30" s="16"/>
      <c r="L30" s="99"/>
      <c r="M30" s="17"/>
      <c r="N30" s="17"/>
      <c r="O30" s="17"/>
      <c r="P30" s="17"/>
      <c r="Q30" s="53">
        <f>IF(ISERROR(G30*8*'Look Ups'!$F$2), 0, G30*8*'Look Ups'!$F$2)</f>
        <v>6000</v>
      </c>
      <c r="R30" s="78"/>
      <c r="S30" s="16"/>
      <c r="T30" s="99"/>
      <c r="U30" s="17"/>
      <c r="V30" s="16"/>
      <c r="W30" s="88"/>
    </row>
    <row r="31" spans="1:16384" x14ac:dyDescent="0.25">
      <c r="A31" s="205" t="s">
        <v>77</v>
      </c>
      <c r="B31" s="16" t="s">
        <v>55</v>
      </c>
      <c r="C31" s="16" t="s">
        <v>39</v>
      </c>
      <c r="D31" s="17" t="s">
        <v>34</v>
      </c>
      <c r="E31" s="16"/>
      <c r="F31" s="16"/>
      <c r="G31" s="18">
        <v>5</v>
      </c>
      <c r="H31" s="16" t="str">
        <f t="shared" si="9"/>
        <v>NO</v>
      </c>
      <c r="I31" s="17" t="s">
        <v>10</v>
      </c>
      <c r="J31" s="19" t="s">
        <v>11</v>
      </c>
      <c r="K31" s="16"/>
      <c r="L31" s="99"/>
      <c r="M31" s="17"/>
      <c r="N31" s="17"/>
      <c r="O31" s="17"/>
      <c r="P31" s="17"/>
      <c r="Q31" s="53">
        <f>IF(ISERROR(G31*8*'Look Ups'!$F$2), 0, G31*8*'Look Ups'!$F$2)</f>
        <v>6000</v>
      </c>
      <c r="R31" s="78"/>
      <c r="S31" s="16"/>
      <c r="T31" s="99"/>
      <c r="U31" s="17"/>
      <c r="V31" s="16"/>
      <c r="W31" s="88"/>
    </row>
    <row r="32" spans="1:16384" s="3" customFormat="1" x14ac:dyDescent="0.25">
      <c r="A32" s="205" t="s">
        <v>192</v>
      </c>
      <c r="B32" s="212" t="s">
        <v>133</v>
      </c>
      <c r="C32" s="212" t="s">
        <v>35</v>
      </c>
      <c r="D32" s="213" t="s">
        <v>130</v>
      </c>
      <c r="E32" s="214" t="s">
        <v>129</v>
      </c>
      <c r="F32" s="212"/>
      <c r="G32" s="215">
        <v>16</v>
      </c>
      <c r="H32" s="212" t="str">
        <f t="shared" ref="H32" si="10">IF(D32= "", "", IF(G32 &lt;= 1, "YES", "NO"))</f>
        <v>NO</v>
      </c>
      <c r="I32" s="213" t="s">
        <v>10</v>
      </c>
      <c r="J32" s="216" t="s">
        <v>11</v>
      </c>
      <c r="K32" s="218">
        <v>42370</v>
      </c>
      <c r="L32" s="218"/>
      <c r="M32" s="213"/>
      <c r="N32" s="213"/>
      <c r="O32" s="213"/>
      <c r="P32" s="213"/>
      <c r="Q32" s="217">
        <f>IF(ISERROR(G32*8*'Look Ups'!$F$2), 0, G32*8*'Look Ups'!$F$2)</f>
        <v>19200</v>
      </c>
      <c r="R32" s="212"/>
      <c r="S32" s="212"/>
      <c r="T32" s="218"/>
      <c r="U32" s="213"/>
      <c r="V32" s="212"/>
      <c r="W32" s="219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  <c r="XEU32" s="2"/>
      <c r="XEV32" s="2"/>
      <c r="XEW32" s="2"/>
      <c r="XEX32" s="2"/>
      <c r="XEY32" s="2"/>
      <c r="XEZ32" s="2"/>
      <c r="XFA32" s="2"/>
      <c r="XFB32" s="2"/>
      <c r="XFC32" s="2"/>
      <c r="XFD32" s="2"/>
    </row>
    <row r="33" spans="1:23" x14ac:dyDescent="0.25">
      <c r="A33" s="26" t="s">
        <v>42</v>
      </c>
      <c r="B33" s="12" t="s">
        <v>52</v>
      </c>
      <c r="C33" s="12" t="s">
        <v>39</v>
      </c>
      <c r="D33" s="13" t="s">
        <v>23</v>
      </c>
      <c r="E33" s="12"/>
      <c r="F33" s="12"/>
      <c r="G33" s="14">
        <v>3</v>
      </c>
      <c r="H33" s="12" t="str">
        <f t="shared" ref="H33:H34" si="11">IF(D33= "", "", IF(G33 &lt;= 1, "YES", "NO"))</f>
        <v>NO</v>
      </c>
      <c r="I33" s="13" t="s">
        <v>16</v>
      </c>
      <c r="J33" s="15" t="s">
        <v>11</v>
      </c>
      <c r="K33" s="40">
        <v>42370</v>
      </c>
      <c r="L33" s="40"/>
      <c r="M33" s="41">
        <v>2</v>
      </c>
      <c r="N33" s="41"/>
      <c r="O33" s="41"/>
      <c r="P33" s="41"/>
      <c r="Q33" s="51">
        <f>IF(ISERROR(G33*8*'Look Ups'!$F$2), 0, G33*8*'Look Ups'!$F$2)</f>
        <v>3600</v>
      </c>
      <c r="R33" s="75"/>
      <c r="S33" s="81"/>
      <c r="T33" s="40"/>
      <c r="U33" s="41"/>
      <c r="V33" s="81"/>
      <c r="W33" s="86"/>
    </row>
    <row r="34" spans="1:23" x14ac:dyDescent="0.25">
      <c r="A34" s="205" t="s">
        <v>42</v>
      </c>
      <c r="B34" s="12" t="s">
        <v>52</v>
      </c>
      <c r="C34" s="12" t="s">
        <v>19</v>
      </c>
      <c r="D34" s="13" t="s">
        <v>22</v>
      </c>
      <c r="E34" s="12"/>
      <c r="F34" s="12"/>
      <c r="G34" s="14">
        <v>3</v>
      </c>
      <c r="H34" s="12" t="str">
        <f t="shared" si="11"/>
        <v>NO</v>
      </c>
      <c r="I34" s="13" t="s">
        <v>16</v>
      </c>
      <c r="J34" s="15" t="s">
        <v>11</v>
      </c>
      <c r="K34" s="40">
        <v>42370</v>
      </c>
      <c r="L34" s="40"/>
      <c r="M34" s="41">
        <v>3</v>
      </c>
      <c r="N34" s="41"/>
      <c r="O34" s="41"/>
      <c r="P34" s="41"/>
      <c r="Q34" s="51">
        <f>IF(ISERROR(G34*8*'Look Ups'!$F$2), 0, G34*8*'Look Ups'!$F$2)</f>
        <v>3600</v>
      </c>
      <c r="R34" s="75"/>
      <c r="S34" s="81"/>
      <c r="T34" s="40"/>
      <c r="U34" s="41"/>
      <c r="V34" s="81"/>
      <c r="W34" s="86"/>
    </row>
    <row r="35" spans="1:23" x14ac:dyDescent="0.25">
      <c r="A35" s="205" t="s">
        <v>42</v>
      </c>
      <c r="B35" s="12" t="s">
        <v>52</v>
      </c>
      <c r="C35" s="12" t="s">
        <v>12</v>
      </c>
      <c r="D35" s="13" t="s">
        <v>24</v>
      </c>
      <c r="E35" s="12"/>
      <c r="F35" s="12"/>
      <c r="G35" s="14">
        <v>5</v>
      </c>
      <c r="H35" s="12" t="str">
        <f>IF(D35= "", "", IF(G35 &lt;= 1, "YES", "NO"))</f>
        <v>NO</v>
      </c>
      <c r="I35" s="13" t="s">
        <v>16</v>
      </c>
      <c r="J35" s="15" t="s">
        <v>11</v>
      </c>
      <c r="K35" s="40">
        <v>42370</v>
      </c>
      <c r="L35" s="40"/>
      <c r="M35" s="41">
        <v>4</v>
      </c>
      <c r="N35" s="41"/>
      <c r="O35" s="41"/>
      <c r="P35" s="41"/>
      <c r="Q35" s="51">
        <f>IF(ISERROR(G35*8*'Look Ups'!$F$2), 0, G35*8*'Look Ups'!$F$2)</f>
        <v>6000</v>
      </c>
      <c r="R35" s="75"/>
      <c r="S35" s="81"/>
      <c r="T35" s="40"/>
      <c r="U35" s="41"/>
      <c r="V35" s="81"/>
      <c r="W35" s="86"/>
    </row>
    <row r="36" spans="1:23" hidden="1" x14ac:dyDescent="0.25">
      <c r="A36" s="26" t="s">
        <v>36</v>
      </c>
      <c r="B36" s="20"/>
      <c r="C36" s="20"/>
      <c r="D36" s="21"/>
      <c r="E36" s="20"/>
      <c r="F36" s="20"/>
      <c r="G36" s="22"/>
      <c r="H36" s="23"/>
      <c r="I36" s="25"/>
      <c r="J36" s="24"/>
      <c r="K36" s="23"/>
      <c r="L36" s="111"/>
      <c r="M36" s="44"/>
      <c r="N36" s="44"/>
      <c r="O36" s="44"/>
      <c r="P36" s="44"/>
      <c r="Q36" s="54"/>
      <c r="R36" s="23"/>
      <c r="S36" s="23"/>
      <c r="T36" s="111"/>
      <c r="U36" s="44"/>
      <c r="V36" s="23"/>
      <c r="W36" s="89"/>
    </row>
    <row r="37" spans="1:23" hidden="1" x14ac:dyDescent="0.25">
      <c r="B37" s="20"/>
      <c r="C37" s="20"/>
      <c r="D37" s="21"/>
      <c r="E37" s="20"/>
      <c r="F37" s="20"/>
      <c r="G37" s="22"/>
      <c r="H37" s="23"/>
      <c r="I37" s="25"/>
      <c r="J37" s="24"/>
      <c r="K37" s="23"/>
      <c r="L37" s="111"/>
      <c r="M37" s="44"/>
      <c r="N37" s="44"/>
      <c r="O37" s="44"/>
      <c r="P37" s="44"/>
      <c r="Q37" s="54"/>
      <c r="R37" s="23"/>
      <c r="S37" s="23"/>
      <c r="T37" s="111"/>
      <c r="U37" s="44"/>
      <c r="V37" s="23"/>
      <c r="W37" s="89"/>
    </row>
    <row r="38" spans="1:23" hidden="1" x14ac:dyDescent="0.25">
      <c r="B38" s="42"/>
      <c r="C38" s="42"/>
      <c r="D38" s="42"/>
      <c r="E38" s="43"/>
      <c r="F38" s="43"/>
      <c r="G38" s="42"/>
      <c r="H38" s="42"/>
      <c r="I38" s="42"/>
      <c r="J38" s="42"/>
      <c r="K38" s="43"/>
      <c r="L38" s="109"/>
      <c r="M38" s="42"/>
      <c r="N38" s="42"/>
      <c r="O38" s="42"/>
      <c r="P38" s="42"/>
      <c r="Q38" s="52"/>
      <c r="R38" s="43"/>
      <c r="S38" s="43"/>
      <c r="T38" s="109"/>
      <c r="U38" s="42"/>
      <c r="V38" s="43"/>
      <c r="W38" s="87"/>
    </row>
    <row r="39" spans="1:23" hidden="1" x14ac:dyDescent="0.25">
      <c r="B39" s="8" t="s">
        <v>17</v>
      </c>
      <c r="C39" s="8" t="s">
        <v>35</v>
      </c>
      <c r="D39" s="9" t="s">
        <v>18</v>
      </c>
      <c r="E39" s="8"/>
      <c r="F39" s="8"/>
      <c r="G39" s="10">
        <v>2</v>
      </c>
      <c r="H39" s="8" t="s">
        <v>11</v>
      </c>
      <c r="I39" s="9" t="s">
        <v>16</v>
      </c>
      <c r="J39" s="11" t="s">
        <v>8</v>
      </c>
      <c r="K39" s="8" t="s">
        <v>46</v>
      </c>
      <c r="L39" s="39"/>
      <c r="M39" s="9">
        <v>3</v>
      </c>
      <c r="N39" s="9"/>
      <c r="O39" s="9"/>
      <c r="P39" s="9"/>
      <c r="Q39" s="50">
        <f>IF(ISERROR(G39*8*'Look Ups'!$F$2), 0, G39*8*'Look Ups'!$F$2)</f>
        <v>2400</v>
      </c>
      <c r="R39" s="8" t="s">
        <v>57</v>
      </c>
      <c r="S39" s="8"/>
      <c r="T39" s="39"/>
      <c r="U39" s="102" t="str">
        <f>IF(T39="","",IF(T39-L39+1&gt;5,(T39-L39+1)/7*5,T39-L39+1))</f>
        <v/>
      </c>
      <c r="V39" s="8"/>
      <c r="W39" s="90"/>
    </row>
    <row r="40" spans="1:23" hidden="1" x14ac:dyDescent="0.25">
      <c r="B40" s="4"/>
      <c r="C40" s="4" t="s">
        <v>5</v>
      </c>
      <c r="D40" s="5" t="s">
        <v>6</v>
      </c>
      <c r="E40" s="4"/>
      <c r="F40" s="4"/>
      <c r="G40" s="6">
        <v>0.1</v>
      </c>
      <c r="H40" s="4" t="str">
        <f>IF(D40= "", "", IF(G40 &lt;= 1, "YES", "NO"))</f>
        <v>YES</v>
      </c>
      <c r="I40" s="5" t="s">
        <v>7</v>
      </c>
      <c r="J40" s="7" t="s">
        <v>8</v>
      </c>
      <c r="K40" s="4"/>
      <c r="L40" s="112"/>
      <c r="M40" s="5">
        <v>2</v>
      </c>
      <c r="N40" s="29"/>
      <c r="O40" s="29"/>
      <c r="P40" s="29"/>
      <c r="Q40" s="48">
        <f>IF(ISERROR(G40*8*'Look Ups'!$F$2), 0, G40*8*'Look Ups'!$F$2)</f>
        <v>120</v>
      </c>
      <c r="R40" s="28" t="s">
        <v>57</v>
      </c>
      <c r="S40" s="28"/>
      <c r="T40" s="112"/>
      <c r="U40" s="103" t="str">
        <f t="shared" ref="U40:U52" si="12">IF(T40="","",IF(T40-L40+1&gt;5,(T40-L40+1)/7*5,T40-L40+1))</f>
        <v/>
      </c>
      <c r="V40" s="28"/>
      <c r="W40" s="91"/>
    </row>
    <row r="41" spans="1:23" hidden="1" x14ac:dyDescent="0.25">
      <c r="B41" s="4"/>
      <c r="C41" s="4" t="s">
        <v>5</v>
      </c>
      <c r="D41" s="5" t="s">
        <v>9</v>
      </c>
      <c r="E41" s="4"/>
      <c r="F41" s="4"/>
      <c r="G41" s="6">
        <v>0.5</v>
      </c>
      <c r="H41" s="4" t="str">
        <f>IF(D41= "", "", IF(G41 &lt;= 1, "YES", "NO"))</f>
        <v>YES</v>
      </c>
      <c r="I41" s="5" t="s">
        <v>10</v>
      </c>
      <c r="J41" s="7" t="s">
        <v>11</v>
      </c>
      <c r="K41" s="4"/>
      <c r="L41" s="112"/>
      <c r="M41" s="5">
        <v>3</v>
      </c>
      <c r="N41" s="29"/>
      <c r="O41" s="29"/>
      <c r="P41" s="29"/>
      <c r="Q41" s="48">
        <f>IF(ISERROR(G41*8*'Look Ups'!$F$2), 0, G41*8*'Look Ups'!$F$2)</f>
        <v>600</v>
      </c>
      <c r="R41" s="28" t="s">
        <v>57</v>
      </c>
      <c r="S41" s="28"/>
      <c r="T41" s="112"/>
      <c r="U41" s="103" t="str">
        <f t="shared" si="12"/>
        <v/>
      </c>
      <c r="V41" s="28"/>
      <c r="W41" s="91"/>
    </row>
    <row r="42" spans="1:23" hidden="1" x14ac:dyDescent="0.25">
      <c r="B42" s="16" t="s">
        <v>51</v>
      </c>
      <c r="C42" s="16" t="s">
        <v>39</v>
      </c>
      <c r="D42" s="17" t="s">
        <v>26</v>
      </c>
      <c r="E42" s="16"/>
      <c r="F42" s="16"/>
      <c r="G42" s="18">
        <v>10</v>
      </c>
      <c r="H42" s="16" t="str">
        <f>IF(D42= "", "", IF(G42 &lt;= 1, "YES", "NO"))</f>
        <v>NO</v>
      </c>
      <c r="I42" s="17" t="s">
        <v>10</v>
      </c>
      <c r="J42" s="19" t="s">
        <v>11</v>
      </c>
      <c r="K42" s="16"/>
      <c r="L42" s="99"/>
      <c r="M42" s="17"/>
      <c r="N42" s="17">
        <v>20</v>
      </c>
      <c r="O42" s="17">
        <v>10</v>
      </c>
      <c r="P42" s="17">
        <v>10</v>
      </c>
      <c r="Q42" s="53">
        <f>IF(ISERROR(G42*8*'Look Ups'!$F$2), 0, G42*8*'Look Ups'!$F$2)</f>
        <v>12000</v>
      </c>
      <c r="R42" s="79" t="s">
        <v>57</v>
      </c>
      <c r="S42" s="16"/>
      <c r="T42" s="99"/>
      <c r="U42" s="104" t="str">
        <f t="shared" si="12"/>
        <v/>
      </c>
      <c r="V42" s="16"/>
      <c r="W42" s="88"/>
    </row>
    <row r="43" spans="1:23" hidden="1" x14ac:dyDescent="0.25">
      <c r="B43" s="8"/>
      <c r="C43" s="8" t="s">
        <v>19</v>
      </c>
      <c r="D43" s="9" t="s">
        <v>20</v>
      </c>
      <c r="E43" s="8"/>
      <c r="F43" s="8"/>
      <c r="G43" s="10">
        <v>10</v>
      </c>
      <c r="H43" s="8" t="str">
        <f t="shared" ref="H43:H44" si="13">IF(D43= "", "", IF(G43 &lt;= 1, "YES", "NO"))</f>
        <v>NO</v>
      </c>
      <c r="I43" s="9" t="s">
        <v>16</v>
      </c>
      <c r="J43" s="11" t="s">
        <v>8</v>
      </c>
      <c r="K43" s="39">
        <v>42094</v>
      </c>
      <c r="L43" s="39"/>
      <c r="M43" s="9">
        <v>1</v>
      </c>
      <c r="N43" s="9"/>
      <c r="O43" s="9"/>
      <c r="P43" s="9"/>
      <c r="Q43" s="50">
        <f>IF(ISERROR(G43*8*'Look Ups'!$F$2), 0, G43*8*'Look Ups'!$F$2)</f>
        <v>12000</v>
      </c>
      <c r="R43" s="80" t="s">
        <v>57</v>
      </c>
      <c r="S43" s="8"/>
      <c r="T43" s="39"/>
      <c r="U43" s="102" t="str">
        <f t="shared" si="12"/>
        <v/>
      </c>
      <c r="V43" s="8"/>
      <c r="W43" s="90"/>
    </row>
    <row r="44" spans="1:23" hidden="1" x14ac:dyDescent="0.25">
      <c r="B44" s="8"/>
      <c r="C44" s="8" t="s">
        <v>19</v>
      </c>
      <c r="D44" s="9" t="s">
        <v>21</v>
      </c>
      <c r="E44" s="8"/>
      <c r="F44" s="8"/>
      <c r="G44" s="10">
        <v>55</v>
      </c>
      <c r="H44" s="8" t="str">
        <f t="shared" si="13"/>
        <v>NO</v>
      </c>
      <c r="I44" s="9" t="s">
        <v>16</v>
      </c>
      <c r="J44" s="11" t="s">
        <v>8</v>
      </c>
      <c r="K44" s="39">
        <v>42186</v>
      </c>
      <c r="L44" s="39">
        <v>42095</v>
      </c>
      <c r="M44" s="9">
        <v>2</v>
      </c>
      <c r="N44" s="9"/>
      <c r="O44" s="9"/>
      <c r="P44" s="9"/>
      <c r="Q44" s="50">
        <f>IF(ISERROR(G44*8*'Look Ups'!$F$2), 0, G44*8*'Look Ups'!$F$2)</f>
        <v>66000</v>
      </c>
      <c r="R44" s="80" t="s">
        <v>57</v>
      </c>
      <c r="S44" s="8"/>
      <c r="T44" s="39">
        <v>42180</v>
      </c>
      <c r="U44" s="102">
        <f t="shared" si="12"/>
        <v>61.428571428571431</v>
      </c>
      <c r="V44" s="8"/>
      <c r="W44" s="90"/>
    </row>
    <row r="45" spans="1:23" x14ac:dyDescent="0.25">
      <c r="A45" s="205" t="s">
        <v>40</v>
      </c>
      <c r="B45" s="4" t="s">
        <v>86</v>
      </c>
      <c r="C45" s="4" t="s">
        <v>41</v>
      </c>
      <c r="D45" s="5" t="s">
        <v>152</v>
      </c>
      <c r="E45" s="46" t="s">
        <v>117</v>
      </c>
      <c r="F45" s="46"/>
      <c r="G45" s="6">
        <v>1</v>
      </c>
      <c r="H45" s="4" t="str">
        <f t="shared" ref="H45:H51" si="14">IF(D45= "", "", IF(G45 &lt;= 1, "YES", "NO"))</f>
        <v>YES</v>
      </c>
      <c r="I45" s="5" t="s">
        <v>10</v>
      </c>
      <c r="J45" s="7" t="s">
        <v>11</v>
      </c>
      <c r="K45" s="4"/>
      <c r="L45" s="100">
        <v>42195</v>
      </c>
      <c r="M45" s="5">
        <v>2</v>
      </c>
      <c r="N45" s="5"/>
      <c r="O45" s="5"/>
      <c r="P45" s="5"/>
      <c r="Q45" s="49">
        <f>IF(ISERROR(G45*8*'Look Ups'!$F$2), 0, G45*8*'Look Ups'!$F$2)</f>
        <v>1200</v>
      </c>
      <c r="R45" s="74">
        <v>1</v>
      </c>
      <c r="S45" s="100">
        <f t="shared" ref="S45:S52" si="15">L45+(G45/5*7)-1</f>
        <v>42195.4</v>
      </c>
      <c r="T45" s="100">
        <v>42195</v>
      </c>
      <c r="U45" s="103">
        <f t="shared" si="12"/>
        <v>1</v>
      </c>
      <c r="V45" s="4" t="s">
        <v>136</v>
      </c>
      <c r="W45" s="85"/>
    </row>
    <row r="46" spans="1:23" x14ac:dyDescent="0.25">
      <c r="A46" s="205" t="s">
        <v>40</v>
      </c>
      <c r="B46" s="4" t="s">
        <v>86</v>
      </c>
      <c r="C46" s="4" t="s">
        <v>41</v>
      </c>
      <c r="D46" s="5" t="s">
        <v>113</v>
      </c>
      <c r="E46" s="46" t="s">
        <v>114</v>
      </c>
      <c r="F46" s="46"/>
      <c r="G46" s="6">
        <v>1</v>
      </c>
      <c r="H46" s="4" t="str">
        <f t="shared" si="14"/>
        <v>YES</v>
      </c>
      <c r="I46" s="5" t="s">
        <v>10</v>
      </c>
      <c r="J46" s="7" t="s">
        <v>11</v>
      </c>
      <c r="K46" s="4"/>
      <c r="L46" s="100">
        <v>42195</v>
      </c>
      <c r="M46" s="5">
        <v>3</v>
      </c>
      <c r="N46" s="5"/>
      <c r="O46" s="5"/>
      <c r="P46" s="5"/>
      <c r="Q46" s="49">
        <f>IF(ISERROR(G46*8*'Look Ups'!$F$2), 0, G46*8*'Look Ups'!$F$2)</f>
        <v>1200</v>
      </c>
      <c r="R46" s="74">
        <v>1</v>
      </c>
      <c r="S46" s="100">
        <f t="shared" si="15"/>
        <v>42195.4</v>
      </c>
      <c r="T46" s="100">
        <v>42195</v>
      </c>
      <c r="U46" s="103">
        <f t="shared" si="12"/>
        <v>1</v>
      </c>
      <c r="V46" s="4" t="s">
        <v>136</v>
      </c>
      <c r="W46" s="85"/>
    </row>
    <row r="47" spans="1:23" x14ac:dyDescent="0.25">
      <c r="A47" s="205" t="s">
        <v>40</v>
      </c>
      <c r="B47" s="4" t="s">
        <v>65</v>
      </c>
      <c r="C47" s="4" t="s">
        <v>35</v>
      </c>
      <c r="D47" s="5" t="s">
        <v>66</v>
      </c>
      <c r="E47" s="46" t="s">
        <v>74</v>
      </c>
      <c r="F47" s="46"/>
      <c r="G47" s="6">
        <v>1</v>
      </c>
      <c r="H47" s="4" t="str">
        <f t="shared" si="14"/>
        <v>YES</v>
      </c>
      <c r="I47" s="5" t="s">
        <v>10</v>
      </c>
      <c r="J47" s="7" t="s">
        <v>11</v>
      </c>
      <c r="K47" s="4"/>
      <c r="L47" s="100">
        <v>42198</v>
      </c>
      <c r="M47" s="5">
        <v>6</v>
      </c>
      <c r="N47" s="5"/>
      <c r="O47" s="5"/>
      <c r="P47" s="5"/>
      <c r="Q47" s="49">
        <f>IF(ISERROR(G47*8*'Look Ups'!$F$2), 0, G47*8*'Look Ups'!$F$2)</f>
        <v>1200</v>
      </c>
      <c r="R47" s="74">
        <v>1</v>
      </c>
      <c r="S47" s="100">
        <f t="shared" si="15"/>
        <v>42198.400000000001</v>
      </c>
      <c r="T47" s="100">
        <v>42219</v>
      </c>
      <c r="U47" s="103">
        <f t="shared" si="12"/>
        <v>15.714285714285714</v>
      </c>
      <c r="V47" s="4" t="s">
        <v>136</v>
      </c>
      <c r="W47" s="85" t="s">
        <v>153</v>
      </c>
    </row>
    <row r="48" spans="1:23" x14ac:dyDescent="0.25">
      <c r="A48" s="205" t="s">
        <v>40</v>
      </c>
      <c r="B48" s="4" t="s">
        <v>120</v>
      </c>
      <c r="C48" s="4" t="s">
        <v>39</v>
      </c>
      <c r="D48" s="5" t="s">
        <v>15</v>
      </c>
      <c r="E48" s="4"/>
      <c r="F48" s="4"/>
      <c r="G48" s="6">
        <v>1</v>
      </c>
      <c r="H48" s="4" t="str">
        <f t="shared" si="14"/>
        <v>YES</v>
      </c>
      <c r="I48" s="5" t="s">
        <v>16</v>
      </c>
      <c r="J48" s="7" t="s">
        <v>8</v>
      </c>
      <c r="K48" s="100">
        <v>42081</v>
      </c>
      <c r="L48" s="100">
        <v>42081</v>
      </c>
      <c r="M48" s="5">
        <v>99</v>
      </c>
      <c r="N48" s="5"/>
      <c r="O48" s="5"/>
      <c r="P48" s="5"/>
      <c r="Q48" s="49">
        <f>IF(ISERROR(G48*8*'Look Ups'!$F$2), 0, G48*8*'Look Ups'!$F$2)</f>
        <v>1200</v>
      </c>
      <c r="R48" s="74">
        <v>1</v>
      </c>
      <c r="S48" s="100">
        <f t="shared" si="15"/>
        <v>42081.4</v>
      </c>
      <c r="T48" s="100">
        <v>42081</v>
      </c>
      <c r="U48" s="103">
        <f t="shared" si="12"/>
        <v>1</v>
      </c>
      <c r="V48" s="4" t="s">
        <v>136</v>
      </c>
      <c r="W48" s="85"/>
    </row>
    <row r="49" spans="1:23" x14ac:dyDescent="0.25">
      <c r="A49" s="205" t="s">
        <v>40</v>
      </c>
      <c r="B49" s="28" t="s">
        <v>62</v>
      </c>
      <c r="C49" s="28" t="s">
        <v>19</v>
      </c>
      <c r="D49" s="29" t="s">
        <v>63</v>
      </c>
      <c r="E49" s="69" t="s">
        <v>72</v>
      </c>
      <c r="F49" s="69"/>
      <c r="G49" s="30">
        <v>1</v>
      </c>
      <c r="H49" s="4" t="str">
        <f t="shared" si="14"/>
        <v>YES</v>
      </c>
      <c r="I49" s="29" t="s">
        <v>10</v>
      </c>
      <c r="J49" s="31" t="s">
        <v>11</v>
      </c>
      <c r="K49" s="28"/>
      <c r="L49" s="112">
        <v>42210</v>
      </c>
      <c r="M49" s="29">
        <v>1</v>
      </c>
      <c r="N49" s="29"/>
      <c r="O49" s="29"/>
      <c r="P49" s="29"/>
      <c r="Q49" s="48">
        <f>IF(ISERROR(G49*8*'Look Ups'!$F$2), 0, G49*8*'Look Ups'!$F$2)</f>
        <v>1200</v>
      </c>
      <c r="R49" s="74">
        <v>1</v>
      </c>
      <c r="S49" s="100">
        <f t="shared" si="15"/>
        <v>42210.400000000001</v>
      </c>
      <c r="T49" s="112">
        <v>42212</v>
      </c>
      <c r="U49" s="103">
        <f t="shared" si="12"/>
        <v>3</v>
      </c>
      <c r="V49" s="28" t="s">
        <v>137</v>
      </c>
      <c r="W49" s="91"/>
    </row>
    <row r="50" spans="1:23" x14ac:dyDescent="0.25">
      <c r="A50" s="205" t="s">
        <v>40</v>
      </c>
      <c r="B50" s="4" t="s">
        <v>62</v>
      </c>
      <c r="C50" s="4" t="s">
        <v>19</v>
      </c>
      <c r="D50" s="5" t="s">
        <v>64</v>
      </c>
      <c r="E50" s="46" t="s">
        <v>73</v>
      </c>
      <c r="F50" s="46"/>
      <c r="G50" s="6">
        <v>1</v>
      </c>
      <c r="H50" s="4" t="str">
        <f t="shared" si="14"/>
        <v>YES</v>
      </c>
      <c r="I50" s="5" t="s">
        <v>10</v>
      </c>
      <c r="J50" s="7" t="s">
        <v>11</v>
      </c>
      <c r="K50" s="4"/>
      <c r="L50" s="100">
        <v>42214</v>
      </c>
      <c r="M50" s="5">
        <v>2</v>
      </c>
      <c r="N50" s="5"/>
      <c r="O50" s="5"/>
      <c r="P50" s="5"/>
      <c r="Q50" s="49">
        <f>IF(ISERROR(G50*8*'Look Ups'!$F$2), 0, G50*8*'Look Ups'!$F$2)</f>
        <v>1200</v>
      </c>
      <c r="R50" s="74">
        <v>1</v>
      </c>
      <c r="S50" s="100">
        <f t="shared" si="15"/>
        <v>42214.400000000001</v>
      </c>
      <c r="T50" s="100">
        <v>42216</v>
      </c>
      <c r="U50" s="103">
        <f t="shared" si="12"/>
        <v>3</v>
      </c>
      <c r="V50" s="4" t="s">
        <v>137</v>
      </c>
      <c r="W50" s="85"/>
    </row>
    <row r="51" spans="1:23" x14ac:dyDescent="0.25">
      <c r="A51" s="205" t="s">
        <v>40</v>
      </c>
      <c r="B51" s="4"/>
      <c r="C51" s="4"/>
      <c r="D51" s="5" t="s">
        <v>146</v>
      </c>
      <c r="E51" s="46"/>
      <c r="F51" s="46"/>
      <c r="G51" s="6">
        <v>2</v>
      </c>
      <c r="H51" s="4" t="str">
        <f t="shared" si="14"/>
        <v>NO</v>
      </c>
      <c r="I51" s="5" t="s">
        <v>10</v>
      </c>
      <c r="J51" s="7" t="s">
        <v>11</v>
      </c>
      <c r="K51" s="100">
        <v>42228</v>
      </c>
      <c r="L51" s="100">
        <v>42227</v>
      </c>
      <c r="M51" s="5"/>
      <c r="N51" s="5"/>
      <c r="O51" s="5"/>
      <c r="P51" s="5"/>
      <c r="Q51" s="49">
        <f>IF(ISERROR(G51*8*'Look Ups'!$F$2), 0, G51*8*'Look Ups'!$F$2)</f>
        <v>2400</v>
      </c>
      <c r="R51" s="74">
        <v>1</v>
      </c>
      <c r="S51" s="100">
        <f t="shared" si="15"/>
        <v>42228.800000000003</v>
      </c>
      <c r="T51" s="100">
        <v>42228</v>
      </c>
      <c r="U51" s="103">
        <f t="shared" si="12"/>
        <v>2</v>
      </c>
      <c r="V51" s="4" t="s">
        <v>151</v>
      </c>
      <c r="W51" s="85"/>
    </row>
    <row r="52" spans="1:23" x14ac:dyDescent="0.25">
      <c r="A52" s="205" t="s">
        <v>42</v>
      </c>
      <c r="B52" s="12" t="s">
        <v>52</v>
      </c>
      <c r="C52" s="12" t="s">
        <v>14</v>
      </c>
      <c r="D52" s="13" t="s">
        <v>25</v>
      </c>
      <c r="E52" s="12"/>
      <c r="F52" s="12"/>
      <c r="G52" s="14">
        <v>5</v>
      </c>
      <c r="H52" s="12" t="str">
        <f>IF(D52= "", "", IF(G52 &lt;= 1, "YES", "NO"))</f>
        <v>NO</v>
      </c>
      <c r="I52" s="13" t="s">
        <v>16</v>
      </c>
      <c r="J52" s="15" t="s">
        <v>11</v>
      </c>
      <c r="K52" s="40">
        <v>42185</v>
      </c>
      <c r="L52" s="40">
        <v>42206</v>
      </c>
      <c r="M52" s="41">
        <v>1</v>
      </c>
      <c r="N52" s="41"/>
      <c r="O52" s="41"/>
      <c r="P52" s="41"/>
      <c r="Q52" s="51">
        <f>IF(ISERROR(G52*8*'Look Ups'!$F$2), 0, G52*8*'Look Ups'!$F$2)</f>
        <v>6000</v>
      </c>
      <c r="R52" s="75">
        <v>1</v>
      </c>
      <c r="S52" s="40">
        <f t="shared" si="15"/>
        <v>42212</v>
      </c>
      <c r="T52" s="40"/>
      <c r="U52" s="105" t="str">
        <f t="shared" si="12"/>
        <v/>
      </c>
      <c r="V52" s="81"/>
      <c r="W52" s="86" t="s">
        <v>141</v>
      </c>
    </row>
    <row r="53" spans="1:23" x14ac:dyDescent="0.25">
      <c r="A53" s="205" t="s">
        <v>40</v>
      </c>
      <c r="B53" s="4" t="s">
        <v>124</v>
      </c>
      <c r="C53" s="4" t="s">
        <v>39</v>
      </c>
      <c r="D53" s="5" t="s">
        <v>121</v>
      </c>
      <c r="E53" s="46" t="s">
        <v>125</v>
      </c>
      <c r="F53" s="4"/>
      <c r="G53" s="6">
        <v>1</v>
      </c>
      <c r="H53" s="4" t="str">
        <f t="shared" ref="H53" si="16">IF(D53= "", "", IF(G53 &lt;= 1, "YES", "NO"))</f>
        <v>YES</v>
      </c>
      <c r="I53" s="5" t="s">
        <v>10</v>
      </c>
      <c r="J53" s="7" t="s">
        <v>11</v>
      </c>
      <c r="K53" s="4"/>
      <c r="L53" s="100">
        <v>42230</v>
      </c>
      <c r="M53" s="5">
        <v>2</v>
      </c>
      <c r="N53" s="5"/>
      <c r="O53" s="5"/>
      <c r="P53" s="5"/>
      <c r="Q53" s="49">
        <f>IF(ISERROR(G53*8*'Look Ups'!$F$2), 0, G53*8*'Look Ups'!$F$2)</f>
        <v>1200</v>
      </c>
      <c r="R53" s="74">
        <v>1</v>
      </c>
      <c r="S53" s="100">
        <f t="shared" ref="S53" si="17">L53+(G53/5*7)-1</f>
        <v>42230.400000000001</v>
      </c>
      <c r="T53" s="100">
        <v>42233</v>
      </c>
      <c r="U53" s="103">
        <v>1</v>
      </c>
      <c r="V53" s="4" t="s">
        <v>136</v>
      </c>
      <c r="W53" s="85"/>
    </row>
    <row r="54" spans="1:23" x14ac:dyDescent="0.25">
      <c r="A54" s="205" t="s">
        <v>40</v>
      </c>
      <c r="B54" s="4" t="s">
        <v>187</v>
      </c>
      <c r="C54" s="4" t="s">
        <v>188</v>
      </c>
      <c r="D54" s="5" t="s">
        <v>193</v>
      </c>
      <c r="E54" s="46" t="s">
        <v>189</v>
      </c>
      <c r="F54" s="46"/>
      <c r="G54" s="6">
        <v>1</v>
      </c>
      <c r="H54" s="4" t="str">
        <f>IF(D54= "", "", IF(G54 &lt;= 1, "YES", "NO"))</f>
        <v>YES</v>
      </c>
      <c r="I54" s="5" t="s">
        <v>16</v>
      </c>
      <c r="J54" s="7" t="s">
        <v>8</v>
      </c>
      <c r="K54" s="100">
        <v>42237</v>
      </c>
      <c r="L54" s="100">
        <v>42235</v>
      </c>
      <c r="M54" s="5">
        <v>1</v>
      </c>
      <c r="N54" s="5"/>
      <c r="O54" s="5"/>
      <c r="P54" s="5"/>
      <c r="Q54" s="49">
        <f>IF(ISERROR(G54*8*'Look Ups'!$F$2), 0, G54*8*'Look Ups'!$F$2)</f>
        <v>1200</v>
      </c>
      <c r="R54" s="74">
        <v>1</v>
      </c>
      <c r="S54" s="100">
        <v>42237</v>
      </c>
      <c r="T54" s="100">
        <v>42237</v>
      </c>
      <c r="U54" s="5">
        <v>1</v>
      </c>
      <c r="V54" s="4" t="s">
        <v>136</v>
      </c>
      <c r="W54" s="85"/>
    </row>
    <row r="55" spans="1:23" x14ac:dyDescent="0.25">
      <c r="A55" s="205" t="s">
        <v>77</v>
      </c>
      <c r="B55" s="16" t="s">
        <v>79</v>
      </c>
      <c r="C55" s="16" t="s">
        <v>12</v>
      </c>
      <c r="D55" s="17" t="s">
        <v>31</v>
      </c>
      <c r="E55" s="47" t="s">
        <v>78</v>
      </c>
      <c r="F55" s="47"/>
      <c r="G55" s="18">
        <v>10</v>
      </c>
      <c r="H55" s="16" t="str">
        <f>IF(D55= "", "", IF(G55 &lt;= 1, "YES", "NO"))</f>
        <v>NO</v>
      </c>
      <c r="I55" s="17" t="s">
        <v>10</v>
      </c>
      <c r="J55" s="19" t="s">
        <v>11</v>
      </c>
      <c r="K55" s="99">
        <v>42217</v>
      </c>
      <c r="L55" s="110">
        <v>42198</v>
      </c>
      <c r="M55" s="17"/>
      <c r="N55" s="17">
        <v>10</v>
      </c>
      <c r="O55" s="17"/>
      <c r="P55" s="17"/>
      <c r="Q55" s="53">
        <f>IF(ISERROR(G55*8*'Look Ups'!$F$2), 0, G55*8*'Look Ups'!$F$2)</f>
        <v>12000</v>
      </c>
      <c r="R55" s="78">
        <v>1</v>
      </c>
      <c r="S55" s="99">
        <f>L55+(G55/5*7)-1</f>
        <v>42211</v>
      </c>
      <c r="T55" s="110"/>
      <c r="U55" s="17"/>
      <c r="V55" s="16" t="s">
        <v>137</v>
      </c>
      <c r="W55" s="88"/>
    </row>
    <row r="56" spans="1:23" x14ac:dyDescent="0.25">
      <c r="A56" s="205" t="s">
        <v>77</v>
      </c>
      <c r="B56" s="16" t="s">
        <v>86</v>
      </c>
      <c r="C56" s="16" t="s">
        <v>41</v>
      </c>
      <c r="D56" s="17" t="s">
        <v>88</v>
      </c>
      <c r="E56" s="16" t="s">
        <v>87</v>
      </c>
      <c r="F56" s="16"/>
      <c r="G56" s="18">
        <v>3</v>
      </c>
      <c r="H56" s="16" t="str">
        <f>IF(D56= "", "", IF(G56 &lt;= 1, "YES", "NO"))</f>
        <v>NO</v>
      </c>
      <c r="I56" s="17" t="s">
        <v>10</v>
      </c>
      <c r="J56" s="19" t="s">
        <v>11</v>
      </c>
      <c r="K56" s="99">
        <v>42237</v>
      </c>
      <c r="L56" s="110">
        <v>42219</v>
      </c>
      <c r="M56" s="17"/>
      <c r="N56" s="17">
        <v>5</v>
      </c>
      <c r="O56" s="17"/>
      <c r="P56" s="17"/>
      <c r="Q56" s="53">
        <f>IF(ISERROR(G56*8*'Look Ups'!$F$2), 0, G56*8*'Look Ups'!$F$2)</f>
        <v>3600</v>
      </c>
      <c r="R56" s="78">
        <v>1</v>
      </c>
      <c r="S56" s="99">
        <f>L56+(G56/5*7)-1</f>
        <v>42222.2</v>
      </c>
      <c r="T56" s="110"/>
      <c r="U56" s="17"/>
      <c r="V56" s="16" t="s">
        <v>137</v>
      </c>
      <c r="W56" s="88"/>
    </row>
    <row r="57" spans="1:23" x14ac:dyDescent="0.25">
      <c r="A57" s="205" t="s">
        <v>40</v>
      </c>
      <c r="B57" s="4" t="s">
        <v>52</v>
      </c>
      <c r="C57" s="4" t="s">
        <v>39</v>
      </c>
      <c r="D57" s="5" t="s">
        <v>148</v>
      </c>
      <c r="E57" s="46"/>
      <c r="F57" s="4"/>
      <c r="G57" s="6">
        <v>1</v>
      </c>
      <c r="H57" s="4" t="str">
        <f>IF(D57= "", "", IF(G57 &lt;= 1, "YES", "NO"))</f>
        <v>YES</v>
      </c>
      <c r="I57" s="5" t="s">
        <v>10</v>
      </c>
      <c r="J57" s="7" t="s">
        <v>11</v>
      </c>
      <c r="K57" s="100">
        <v>42248</v>
      </c>
      <c r="L57" s="100">
        <v>42248</v>
      </c>
      <c r="M57" s="5">
        <v>1</v>
      </c>
      <c r="N57" s="5"/>
      <c r="O57" s="5"/>
      <c r="P57" s="5"/>
      <c r="Q57" s="49">
        <f>IF(ISERROR(G57*8*'Look Ups'!$F$2), 0, G57*8*'Look Ups'!$F$2)</f>
        <v>1200</v>
      </c>
      <c r="R57" s="74">
        <v>1</v>
      </c>
      <c r="S57" s="4"/>
      <c r="T57" s="100"/>
      <c r="U57" s="5"/>
      <c r="V57" s="4" t="s">
        <v>151</v>
      </c>
      <c r="W57" s="85"/>
    </row>
  </sheetData>
  <sortState ref="B3:W5">
    <sortCondition ref="M3:M5"/>
  </sortState>
  <pageMargins left="0.25" right="0.25" top="0.75" bottom="0.75" header="0.3" footer="0.3"/>
  <pageSetup paperSize="9" scale="38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 Ups'!$A$2:$A$5</xm:f>
          </x14:formula1>
          <xm:sqref>I2:I57</xm:sqref>
        </x14:dataValidation>
        <x14:dataValidation type="list" allowBlank="1" showInputMessage="1" showErrorMessage="1">
          <x14:formula1>
            <xm:f>'Look Ups'!$C$2:$C$3</xm:f>
          </x14:formula1>
          <xm:sqref>J2:J57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7" sqref="B27"/>
    </sheetView>
  </sheetViews>
  <sheetFormatPr defaultRowHeight="15" x14ac:dyDescent="0.25"/>
  <cols>
    <col min="1" max="1" width="3.5703125" bestFit="1" customWidth="1"/>
    <col min="2" max="2" width="50.85546875" bestFit="1" customWidth="1"/>
    <col min="3" max="3" width="16.5703125" bestFit="1" customWidth="1"/>
    <col min="4" max="4" width="72.42578125" bestFit="1" customWidth="1"/>
  </cols>
  <sheetData>
    <row r="1" spans="1:4" x14ac:dyDescent="0.25">
      <c r="A1" s="58" t="s">
        <v>112</v>
      </c>
      <c r="B1" s="58" t="s">
        <v>95</v>
      </c>
      <c r="C1" s="58" t="s">
        <v>50</v>
      </c>
      <c r="D1" s="58" t="s">
        <v>96</v>
      </c>
    </row>
    <row r="2" spans="1:4" x14ac:dyDescent="0.25">
      <c r="A2" s="56">
        <v>1</v>
      </c>
      <c r="B2" s="55" t="s">
        <v>58</v>
      </c>
      <c r="C2" s="55" t="s">
        <v>97</v>
      </c>
      <c r="D2" s="57" t="s">
        <v>103</v>
      </c>
    </row>
    <row r="3" spans="1:4" x14ac:dyDescent="0.25">
      <c r="A3" s="56">
        <v>2</v>
      </c>
      <c r="B3" s="55" t="s">
        <v>59</v>
      </c>
      <c r="C3" s="55" t="s">
        <v>97</v>
      </c>
      <c r="D3" s="57" t="s">
        <v>104</v>
      </c>
    </row>
    <row r="4" spans="1:4" x14ac:dyDescent="0.25">
      <c r="A4" s="56">
        <v>3</v>
      </c>
      <c r="B4" s="55" t="s">
        <v>60</v>
      </c>
      <c r="C4" s="55" t="s">
        <v>97</v>
      </c>
      <c r="D4" s="57" t="s">
        <v>105</v>
      </c>
    </row>
    <row r="5" spans="1:4" x14ac:dyDescent="0.25">
      <c r="A5" s="56">
        <v>4</v>
      </c>
      <c r="B5" s="55" t="s">
        <v>61</v>
      </c>
      <c r="C5" s="55" t="s">
        <v>98</v>
      </c>
      <c r="D5" s="57" t="s">
        <v>106</v>
      </c>
    </row>
    <row r="6" spans="1:4" x14ac:dyDescent="0.25">
      <c r="A6" s="56">
        <v>5</v>
      </c>
      <c r="B6" s="55" t="s">
        <v>63</v>
      </c>
      <c r="C6" s="55" t="s">
        <v>98</v>
      </c>
      <c r="D6" s="57" t="s">
        <v>107</v>
      </c>
    </row>
    <row r="7" spans="1:4" x14ac:dyDescent="0.25">
      <c r="A7" s="56">
        <v>6</v>
      </c>
      <c r="B7" s="55" t="s">
        <v>64</v>
      </c>
      <c r="C7" s="55" t="s">
        <v>98</v>
      </c>
      <c r="D7" s="57" t="s">
        <v>108</v>
      </c>
    </row>
    <row r="8" spans="1:4" x14ac:dyDescent="0.25">
      <c r="A8" s="56">
        <v>7</v>
      </c>
      <c r="B8" s="55" t="s">
        <v>66</v>
      </c>
      <c r="C8" s="55" t="s">
        <v>99</v>
      </c>
      <c r="D8" s="57" t="s">
        <v>115</v>
      </c>
    </row>
    <row r="9" spans="1:4" x14ac:dyDescent="0.25">
      <c r="A9" s="56">
        <v>8</v>
      </c>
      <c r="B9" s="55" t="s">
        <v>76</v>
      </c>
      <c r="C9" s="55" t="s">
        <v>100</v>
      </c>
      <c r="D9" s="55"/>
    </row>
    <row r="10" spans="1:4" x14ac:dyDescent="0.25">
      <c r="A10" s="56">
        <v>9</v>
      </c>
      <c r="B10" s="55" t="s">
        <v>31</v>
      </c>
      <c r="C10" s="55" t="s">
        <v>101</v>
      </c>
      <c r="D10" s="57" t="s">
        <v>109</v>
      </c>
    </row>
    <row r="11" spans="1:4" x14ac:dyDescent="0.25">
      <c r="A11" s="56">
        <v>10</v>
      </c>
      <c r="B11" s="55" t="s">
        <v>85</v>
      </c>
      <c r="C11" s="55" t="s">
        <v>99</v>
      </c>
      <c r="D11" s="57" t="s">
        <v>110</v>
      </c>
    </row>
    <row r="12" spans="1:4" x14ac:dyDescent="0.25">
      <c r="A12" s="56">
        <v>11</v>
      </c>
      <c r="B12" s="55" t="s">
        <v>88</v>
      </c>
      <c r="C12" s="55" t="s">
        <v>102</v>
      </c>
      <c r="D12" s="57" t="s">
        <v>111</v>
      </c>
    </row>
    <row r="13" spans="1:4" x14ac:dyDescent="0.25">
      <c r="A13" s="56">
        <v>12</v>
      </c>
      <c r="B13" s="55" t="s">
        <v>93</v>
      </c>
      <c r="C13" s="55" t="s">
        <v>99</v>
      </c>
      <c r="D13" s="72" t="s">
        <v>128</v>
      </c>
    </row>
    <row r="14" spans="1:4" x14ac:dyDescent="0.25">
      <c r="A14" s="56">
        <v>13</v>
      </c>
      <c r="B14" s="55" t="s">
        <v>113</v>
      </c>
      <c r="C14" s="55" t="s">
        <v>102</v>
      </c>
      <c r="D14" s="57" t="s">
        <v>118</v>
      </c>
    </row>
    <row r="15" spans="1:4" x14ac:dyDescent="0.25">
      <c r="A15" s="56">
        <v>14</v>
      </c>
      <c r="B15" s="55" t="s">
        <v>116</v>
      </c>
      <c r="C15" s="55" t="s">
        <v>102</v>
      </c>
      <c r="D15" s="57" t="s">
        <v>119</v>
      </c>
    </row>
    <row r="16" spans="1:4" x14ac:dyDescent="0.25">
      <c r="A16" s="56">
        <v>15</v>
      </c>
      <c r="B16" s="55" t="s">
        <v>121</v>
      </c>
      <c r="C16" s="55" t="s">
        <v>122</v>
      </c>
      <c r="D16" s="57" t="s">
        <v>123</v>
      </c>
    </row>
    <row r="17" spans="1:4" x14ac:dyDescent="0.25">
      <c r="A17" s="56">
        <v>16</v>
      </c>
      <c r="B17" s="55" t="s">
        <v>130</v>
      </c>
      <c r="C17" s="55" t="s">
        <v>131</v>
      </c>
      <c r="D17" s="57" t="s">
        <v>132</v>
      </c>
    </row>
    <row r="18" spans="1:4" x14ac:dyDescent="0.25">
      <c r="A18" s="56">
        <v>17</v>
      </c>
      <c r="B18" s="55" t="s">
        <v>29</v>
      </c>
      <c r="C18" s="55" t="s">
        <v>97</v>
      </c>
      <c r="D18" s="57" t="s">
        <v>167</v>
      </c>
    </row>
    <row r="19" spans="1:4" x14ac:dyDescent="0.25">
      <c r="A19" s="56">
        <v>18</v>
      </c>
      <c r="B19" s="55" t="s">
        <v>30</v>
      </c>
      <c r="C19" s="55" t="s">
        <v>97</v>
      </c>
      <c r="D19" s="57" t="s">
        <v>168</v>
      </c>
    </row>
    <row r="20" spans="1:4" x14ac:dyDescent="0.25">
      <c r="A20" s="56">
        <v>19</v>
      </c>
      <c r="B20" s="55" t="s">
        <v>32</v>
      </c>
      <c r="C20" s="55" t="s">
        <v>97</v>
      </c>
      <c r="D20" s="57" t="s">
        <v>169</v>
      </c>
    </row>
    <row r="21" spans="1:4" x14ac:dyDescent="0.25">
      <c r="A21" s="56">
        <v>20</v>
      </c>
      <c r="B21" s="55" t="s">
        <v>33</v>
      </c>
      <c r="C21" s="55" t="s">
        <v>97</v>
      </c>
      <c r="D21" s="57" t="s">
        <v>170</v>
      </c>
    </row>
    <row r="22" spans="1:4" x14ac:dyDescent="0.25">
      <c r="A22" s="56">
        <v>21</v>
      </c>
      <c r="B22" t="s">
        <v>172</v>
      </c>
      <c r="C22" s="200" t="s">
        <v>174</v>
      </c>
      <c r="D22" s="57" t="s">
        <v>175</v>
      </c>
    </row>
    <row r="23" spans="1:4" x14ac:dyDescent="0.25">
      <c r="A23" s="56">
        <v>22</v>
      </c>
      <c r="B23" s="55" t="s">
        <v>193</v>
      </c>
      <c r="C23" s="55" t="s">
        <v>190</v>
      </c>
      <c r="D23" s="57" t="s">
        <v>191</v>
      </c>
    </row>
    <row r="24" spans="1:4" x14ac:dyDescent="0.25">
      <c r="A24" s="56">
        <v>23</v>
      </c>
      <c r="B24" s="55" t="s">
        <v>195</v>
      </c>
      <c r="C24" s="55" t="s">
        <v>196</v>
      </c>
      <c r="D24" s="57" t="s">
        <v>197</v>
      </c>
    </row>
    <row r="25" spans="1:4" x14ac:dyDescent="0.25">
      <c r="A25" s="56">
        <v>24</v>
      </c>
      <c r="B25" s="55" t="s">
        <v>200</v>
      </c>
      <c r="C25" s="55" t="s">
        <v>201</v>
      </c>
      <c r="D25" s="57" t="s">
        <v>202</v>
      </c>
    </row>
    <row r="26" spans="1:4" x14ac:dyDescent="0.25">
      <c r="A26" s="56">
        <v>25</v>
      </c>
      <c r="B26" s="55" t="s">
        <v>208</v>
      </c>
      <c r="C26" s="55" t="s">
        <v>174</v>
      </c>
      <c r="D26" s="57" t="s">
        <v>209</v>
      </c>
    </row>
    <row r="27" spans="1:4" x14ac:dyDescent="0.25">
      <c r="A27" s="56">
        <v>26</v>
      </c>
      <c r="B27" s="55" t="s">
        <v>211</v>
      </c>
      <c r="C27" s="55" t="s">
        <v>102</v>
      </c>
      <c r="D27" s="57" t="s">
        <v>210</v>
      </c>
    </row>
    <row r="28" spans="1:4" x14ac:dyDescent="0.25">
      <c r="A28" s="56">
        <v>27</v>
      </c>
      <c r="B28" s="55" t="s">
        <v>214</v>
      </c>
      <c r="C28" s="55" t="s">
        <v>215</v>
      </c>
      <c r="D28" s="57" t="s">
        <v>216</v>
      </c>
    </row>
    <row r="29" spans="1:4" x14ac:dyDescent="0.25">
      <c r="A29" s="56">
        <v>28</v>
      </c>
      <c r="B29" s="55" t="s">
        <v>221</v>
      </c>
      <c r="C29" s="55" t="s">
        <v>224</v>
      </c>
      <c r="D29" s="57" t="s">
        <v>222</v>
      </c>
    </row>
    <row r="30" spans="1:4" x14ac:dyDescent="0.25">
      <c r="A30" s="56">
        <v>29</v>
      </c>
      <c r="B30" s="55"/>
      <c r="C30" s="55"/>
      <c r="D30" s="55"/>
    </row>
    <row r="31" spans="1:4" x14ac:dyDescent="0.25">
      <c r="A31" s="56">
        <v>30</v>
      </c>
      <c r="B31" s="55"/>
      <c r="C31" s="55"/>
      <c r="D31" s="55"/>
    </row>
    <row r="32" spans="1:4" x14ac:dyDescent="0.25">
      <c r="A32" s="56">
        <v>31</v>
      </c>
      <c r="B32" s="55"/>
      <c r="C32" s="55"/>
      <c r="D32" s="55"/>
    </row>
    <row r="33" spans="1:4" x14ac:dyDescent="0.25">
      <c r="A33" s="56">
        <v>32</v>
      </c>
      <c r="B33" s="55"/>
      <c r="C33" s="55"/>
      <c r="D33" s="55"/>
    </row>
    <row r="34" spans="1:4" x14ac:dyDescent="0.25">
      <c r="A34" s="56">
        <v>33</v>
      </c>
      <c r="B34" s="55"/>
      <c r="C34" s="55"/>
      <c r="D34" s="55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10" r:id="rId8"/>
    <hyperlink ref="D11" r:id="rId9"/>
    <hyperlink ref="D12" r:id="rId10"/>
    <hyperlink ref="D14" r:id="rId11"/>
    <hyperlink ref="D15" r:id="rId12"/>
    <hyperlink ref="D16" r:id="rId13"/>
    <hyperlink ref="D13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</hyperlinks>
  <pageMargins left="0.7" right="0.7" top="0.75" bottom="0.75" header="0.3" footer="0.3"/>
  <pageSetup paperSize="9" orientation="portrait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"/>
  <sheetViews>
    <sheetView workbookViewId="0">
      <selection activeCell="C1" sqref="C1"/>
    </sheetView>
  </sheetViews>
  <sheetFormatPr defaultRowHeight="15" x14ac:dyDescent="0.25"/>
  <cols>
    <col min="1" max="1" width="13.85546875" bestFit="1" customWidth="1"/>
  </cols>
  <sheetData>
    <row r="2" spans="1:6" x14ac:dyDescent="0.25">
      <c r="A2" s="5" t="s">
        <v>7</v>
      </c>
      <c r="C2" t="s">
        <v>8</v>
      </c>
      <c r="E2" t="s">
        <v>82</v>
      </c>
      <c r="F2">
        <v>150</v>
      </c>
    </row>
    <row r="3" spans="1:6" x14ac:dyDescent="0.25">
      <c r="A3" s="5" t="s">
        <v>10</v>
      </c>
      <c r="C3" t="s">
        <v>11</v>
      </c>
    </row>
    <row r="4" spans="1:6" x14ac:dyDescent="0.25">
      <c r="A4" s="29" t="s">
        <v>16</v>
      </c>
    </row>
    <row r="5" spans="1:6" x14ac:dyDescent="0.25">
      <c r="A5" s="25" t="s">
        <v>36</v>
      </c>
    </row>
  </sheetData>
  <conditionalFormatting sqref="A2:A4">
    <cfRule type="expression" dxfId="7" priority="5">
      <formula>$AC1=1</formula>
    </cfRule>
    <cfRule type="expression" dxfId="6" priority="6">
      <formula>$AD1=2</formula>
    </cfRule>
    <cfRule type="expression" dxfId="5" priority="7">
      <formula>$AD1=3</formula>
    </cfRule>
    <cfRule type="expression" dxfId="4" priority="8">
      <formula>$AD1=4</formula>
    </cfRule>
  </conditionalFormatting>
  <conditionalFormatting sqref="A5">
    <cfRule type="expression" dxfId="3" priority="1">
      <formula>$AC4=1</formula>
    </cfRule>
    <cfRule type="expression" dxfId="2" priority="2">
      <formula>$AD4=2</formula>
    </cfRule>
    <cfRule type="expression" dxfId="1" priority="3">
      <formula>$AD4=3</formula>
    </cfRule>
    <cfRule type="expression" dxfId="0" priority="4">
      <formula>$AD4=4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zoomScale="85" zoomScaleNormal="85" workbookViewId="0">
      <selection activeCell="X32" sqref="X32"/>
    </sheetView>
  </sheetViews>
  <sheetFormatPr defaultColWidth="9.140625" defaultRowHeight="15" x14ac:dyDescent="0.25"/>
  <cols>
    <col min="1" max="1" width="20.5703125" style="2" bestFit="1" customWidth="1"/>
    <col min="2" max="2" width="11.7109375" style="2" hidden="1" customWidth="1"/>
    <col min="3" max="3" width="0" style="2" hidden="1" customWidth="1"/>
    <col min="4" max="4" width="41.85546875" style="2" customWidth="1"/>
    <col min="5" max="5" width="11.42578125" style="38" hidden="1" customWidth="1"/>
    <col min="6" max="6" width="10.140625" style="38" hidden="1" customWidth="1"/>
    <col min="7" max="7" width="12.28515625" style="2" hidden="1" customWidth="1"/>
    <col min="8" max="8" width="8.7109375" style="2" hidden="1" customWidth="1"/>
    <col min="9" max="9" width="14.85546875" style="2" hidden="1" customWidth="1"/>
    <col min="10" max="10" width="18.7109375" style="2" hidden="1" customWidth="1"/>
    <col min="11" max="11" width="13.42578125" style="38" hidden="1" customWidth="1"/>
    <col min="12" max="12" width="11.28515625" style="106" hidden="1" customWidth="1"/>
    <col min="13" max="13" width="11.28515625" style="2" hidden="1" customWidth="1"/>
    <col min="14" max="14" width="11.28515625" style="2" customWidth="1"/>
    <col min="15" max="15" width="12.140625" style="2" hidden="1" customWidth="1"/>
    <col min="16" max="16" width="4.7109375" style="2" hidden="1" customWidth="1"/>
    <col min="17" max="17" width="11.28515625" style="2" hidden="1" customWidth="1"/>
    <col min="18" max="18" width="11.42578125" style="38" hidden="1" customWidth="1"/>
    <col min="19" max="19" width="11.7109375" style="38" hidden="1" customWidth="1"/>
    <col min="20" max="20" width="9.28515625" style="106" hidden="1" customWidth="1"/>
    <col min="21" max="21" width="7.140625" style="114" hidden="1" customWidth="1"/>
    <col min="22" max="22" width="11.5703125" style="38" hidden="1" customWidth="1"/>
    <col min="23" max="23" width="5.42578125" style="115" customWidth="1"/>
    <col min="24" max="24" width="65" style="193" customWidth="1"/>
    <col min="25" max="26" width="65" style="2" customWidth="1"/>
    <col min="27" max="16384" width="9.140625" style="2"/>
  </cols>
  <sheetData>
    <row r="1" spans="1:25" ht="15.75" thickBot="1" x14ac:dyDescent="0.3">
      <c r="B1" s="37">
        <f ca="1">TODAY()</f>
        <v>42255</v>
      </c>
      <c r="D1" s="70" t="s">
        <v>126</v>
      </c>
      <c r="E1" s="71">
        <v>42233</v>
      </c>
    </row>
    <row r="2" spans="1:25" ht="48" thickBot="1" x14ac:dyDescent="0.3">
      <c r="B2" s="32" t="s">
        <v>50</v>
      </c>
      <c r="C2" s="32" t="s">
        <v>37</v>
      </c>
      <c r="D2" s="117" t="s">
        <v>0</v>
      </c>
      <c r="E2" s="117" t="s">
        <v>67</v>
      </c>
      <c r="F2" s="117" t="s">
        <v>83</v>
      </c>
      <c r="G2" s="118" t="s">
        <v>1</v>
      </c>
      <c r="H2" s="117" t="s">
        <v>2</v>
      </c>
      <c r="I2" s="117" t="s">
        <v>3</v>
      </c>
      <c r="J2" s="117" t="s">
        <v>4</v>
      </c>
      <c r="K2" s="117" t="s">
        <v>38</v>
      </c>
      <c r="L2" s="119" t="s">
        <v>56</v>
      </c>
      <c r="M2" s="120" t="s">
        <v>43</v>
      </c>
      <c r="N2" s="117" t="s">
        <v>49</v>
      </c>
      <c r="O2" s="117" t="s">
        <v>48</v>
      </c>
      <c r="P2" s="117" t="s">
        <v>47</v>
      </c>
      <c r="Q2" s="117" t="s">
        <v>81</v>
      </c>
      <c r="R2" s="121" t="s">
        <v>44</v>
      </c>
      <c r="S2" s="117" t="s">
        <v>149</v>
      </c>
      <c r="T2" s="119" t="s">
        <v>150</v>
      </c>
      <c r="U2" s="122" t="s">
        <v>45</v>
      </c>
      <c r="V2" s="123" t="s">
        <v>135</v>
      </c>
      <c r="W2" s="124"/>
      <c r="X2" s="194" t="s">
        <v>138</v>
      </c>
    </row>
    <row r="3" spans="1:25" s="3" customFormat="1" ht="15.75" x14ac:dyDescent="0.25">
      <c r="A3" s="27"/>
      <c r="B3" s="1"/>
      <c r="C3" s="1"/>
      <c r="D3" s="125"/>
      <c r="E3" s="126"/>
      <c r="F3" s="126"/>
      <c r="G3" s="127"/>
      <c r="H3" s="126"/>
      <c r="I3" s="125"/>
      <c r="J3" s="128"/>
      <c r="K3" s="129"/>
      <c r="L3" s="130"/>
      <c r="M3" s="131"/>
      <c r="N3" s="131"/>
      <c r="O3" s="131"/>
      <c r="P3" s="131"/>
      <c r="Q3" s="132"/>
      <c r="R3" s="133"/>
      <c r="S3" s="129"/>
      <c r="T3" s="130"/>
      <c r="U3" s="134"/>
      <c r="V3" s="129"/>
      <c r="W3" s="135"/>
      <c r="X3" s="195"/>
    </row>
    <row r="4" spans="1:25" s="3" customFormat="1" ht="15.75" x14ac:dyDescent="0.25">
      <c r="A4" s="27"/>
      <c r="B4" s="1"/>
      <c r="C4" s="1"/>
      <c r="D4" s="169" t="s">
        <v>159</v>
      </c>
      <c r="E4" s="126"/>
      <c r="F4" s="126"/>
      <c r="G4" s="127"/>
      <c r="H4" s="126"/>
      <c r="I4" s="125"/>
      <c r="J4" s="128"/>
      <c r="K4" s="129"/>
      <c r="L4" s="130"/>
      <c r="M4" s="131"/>
      <c r="N4" s="131"/>
      <c r="O4" s="131"/>
      <c r="P4" s="131"/>
      <c r="Q4" s="132"/>
      <c r="R4" s="133"/>
      <c r="S4" s="129"/>
      <c r="T4" s="130"/>
      <c r="U4" s="134"/>
      <c r="V4" s="129"/>
      <c r="W4" s="135"/>
      <c r="X4" s="195"/>
    </row>
    <row r="5" spans="1:25" ht="31.5" x14ac:dyDescent="0.25">
      <c r="B5" s="16" t="s">
        <v>52</v>
      </c>
      <c r="C5" s="16" t="s">
        <v>39</v>
      </c>
      <c r="D5" s="173" t="s">
        <v>80</v>
      </c>
      <c r="E5" s="174"/>
      <c r="F5" s="174"/>
      <c r="G5" s="175">
        <v>16</v>
      </c>
      <c r="H5" s="174" t="str">
        <f t="shared" ref="H5:H9" si="0">IF(D5= "", "", IF(G5 &lt;= 1, "YES", "NO"))</f>
        <v>NO</v>
      </c>
      <c r="I5" s="173" t="s">
        <v>10</v>
      </c>
      <c r="J5" s="176" t="s">
        <v>11</v>
      </c>
      <c r="K5" s="177">
        <v>42247</v>
      </c>
      <c r="L5" s="178">
        <v>42198</v>
      </c>
      <c r="M5" s="173"/>
      <c r="N5" s="173">
        <v>20</v>
      </c>
      <c r="O5" s="136">
        <v>10</v>
      </c>
      <c r="P5" s="136">
        <v>10</v>
      </c>
      <c r="Q5" s="140">
        <f>IF(ISERROR(G5*8*'Look Ups'!$F$2), 0, G5*8*'Look Ups'!$F$2)</f>
        <v>19200</v>
      </c>
      <c r="R5" s="141">
        <v>0.9</v>
      </c>
      <c r="S5" s="138">
        <f>L5+(G5/5*7)-1</f>
        <v>42219.4</v>
      </c>
      <c r="T5" s="139"/>
      <c r="U5" s="142">
        <f ca="1">IF(T5="",(TODAY() -L5) /7*5, "") * (1 + (1-R5))</f>
        <v>44.785714285714285</v>
      </c>
      <c r="V5" s="137" t="s">
        <v>136</v>
      </c>
      <c r="W5" s="170"/>
      <c r="X5" s="196" t="s">
        <v>155</v>
      </c>
      <c r="Y5" s="2" t="s">
        <v>161</v>
      </c>
    </row>
    <row r="6" spans="1:25" ht="15.75" x14ac:dyDescent="0.25">
      <c r="B6" s="16" t="s">
        <v>79</v>
      </c>
      <c r="C6" s="16" t="s">
        <v>12</v>
      </c>
      <c r="D6" s="173" t="s">
        <v>31</v>
      </c>
      <c r="E6" s="179" t="s">
        <v>78</v>
      </c>
      <c r="F6" s="179"/>
      <c r="G6" s="175">
        <v>10</v>
      </c>
      <c r="H6" s="174" t="str">
        <f>IF(D6= "", "", IF(G6 &lt;= 1, "YES", "NO"))</f>
        <v>NO</v>
      </c>
      <c r="I6" s="173" t="s">
        <v>10</v>
      </c>
      <c r="J6" s="176" t="s">
        <v>11</v>
      </c>
      <c r="K6" s="177">
        <v>42217</v>
      </c>
      <c r="L6" s="178">
        <v>42198</v>
      </c>
      <c r="M6" s="173"/>
      <c r="N6" s="173">
        <v>10</v>
      </c>
      <c r="O6" s="136"/>
      <c r="P6" s="136"/>
      <c r="Q6" s="140">
        <f>IF(ISERROR(G6*8*'Look Ups'!$F$2), 0, G6*8*'Look Ups'!$F$2)</f>
        <v>12000</v>
      </c>
      <c r="R6" s="141" t="s">
        <v>134</v>
      </c>
      <c r="S6" s="138">
        <f t="shared" ref="S6:S9" si="1">L6+(G6/5*7)-1</f>
        <v>42211</v>
      </c>
      <c r="T6" s="139">
        <v>42226</v>
      </c>
      <c r="U6" s="142">
        <v>15</v>
      </c>
      <c r="V6" s="137" t="s">
        <v>137</v>
      </c>
      <c r="W6" s="171"/>
      <c r="X6" s="196" t="s">
        <v>157</v>
      </c>
      <c r="Y6" s="2" t="s">
        <v>160</v>
      </c>
    </row>
    <row r="7" spans="1:25" ht="15.75" x14ac:dyDescent="0.25">
      <c r="A7" s="26"/>
      <c r="B7" s="92" t="s">
        <v>62</v>
      </c>
      <c r="C7" s="92" t="s">
        <v>19</v>
      </c>
      <c r="D7" s="180" t="s">
        <v>61</v>
      </c>
      <c r="E7" s="181" t="s">
        <v>71</v>
      </c>
      <c r="F7" s="181"/>
      <c r="G7" s="182">
        <v>15</v>
      </c>
      <c r="H7" s="181" t="str">
        <f t="shared" si="0"/>
        <v>NO</v>
      </c>
      <c r="I7" s="180" t="s">
        <v>10</v>
      </c>
      <c r="J7" s="183" t="s">
        <v>11</v>
      </c>
      <c r="K7" s="184">
        <v>42247</v>
      </c>
      <c r="L7" s="184">
        <v>42214</v>
      </c>
      <c r="M7" s="180"/>
      <c r="N7" s="180">
        <v>9</v>
      </c>
      <c r="O7" s="143"/>
      <c r="P7" s="143"/>
      <c r="Q7" s="146">
        <f>IF(ISERROR(G7*8*'Look Ups'!$F$2), 0, G7*8*'Look Ups'!$F$2)</f>
        <v>18000</v>
      </c>
      <c r="R7" s="147">
        <v>0.02</v>
      </c>
      <c r="S7" s="138">
        <f t="shared" si="1"/>
        <v>42234</v>
      </c>
      <c r="T7" s="145"/>
      <c r="U7" s="142"/>
      <c r="V7" s="144" t="s">
        <v>137</v>
      </c>
      <c r="W7" s="172"/>
      <c r="X7" s="196" t="s">
        <v>139</v>
      </c>
      <c r="Y7" s="2" t="s">
        <v>162</v>
      </c>
    </row>
    <row r="8" spans="1:25" ht="15.75" x14ac:dyDescent="0.25">
      <c r="A8" s="26"/>
      <c r="B8" s="92" t="s">
        <v>54</v>
      </c>
      <c r="C8" s="92" t="s">
        <v>12</v>
      </c>
      <c r="D8" s="180" t="s">
        <v>60</v>
      </c>
      <c r="E8" s="181" t="s">
        <v>70</v>
      </c>
      <c r="F8" s="181"/>
      <c r="G8" s="182">
        <v>5</v>
      </c>
      <c r="H8" s="181" t="str">
        <f t="shared" si="0"/>
        <v>NO</v>
      </c>
      <c r="I8" s="180" t="s">
        <v>10</v>
      </c>
      <c r="J8" s="183" t="s">
        <v>11</v>
      </c>
      <c r="K8" s="184" t="s">
        <v>46</v>
      </c>
      <c r="L8" s="184">
        <v>42278</v>
      </c>
      <c r="M8" s="180"/>
      <c r="N8" s="180">
        <v>5</v>
      </c>
      <c r="O8" s="143"/>
      <c r="P8" s="143"/>
      <c r="Q8" s="146">
        <f>IF(ISERROR(G8*8*'Look Ups'!$F$2), 0, G8*8*'Look Ups'!$F$2)</f>
        <v>6000</v>
      </c>
      <c r="R8" s="147">
        <v>0</v>
      </c>
      <c r="S8" s="138">
        <f t="shared" si="1"/>
        <v>42284</v>
      </c>
      <c r="T8" s="145"/>
      <c r="U8" s="142"/>
      <c r="V8" s="144" t="s">
        <v>136</v>
      </c>
      <c r="W8" s="172"/>
      <c r="X8" s="196" t="s">
        <v>140</v>
      </c>
      <c r="Y8" s="2" t="s">
        <v>162</v>
      </c>
    </row>
    <row r="9" spans="1:25" ht="15.75" x14ac:dyDescent="0.25">
      <c r="A9" s="26"/>
      <c r="B9" s="16" t="s">
        <v>86</v>
      </c>
      <c r="C9" s="16" t="s">
        <v>41</v>
      </c>
      <c r="D9" s="173" t="s">
        <v>88</v>
      </c>
      <c r="E9" s="174" t="s">
        <v>87</v>
      </c>
      <c r="F9" s="174"/>
      <c r="G9" s="175">
        <v>3</v>
      </c>
      <c r="H9" s="174" t="str">
        <f t="shared" si="0"/>
        <v>NO</v>
      </c>
      <c r="I9" s="173" t="s">
        <v>10</v>
      </c>
      <c r="J9" s="176" t="s">
        <v>11</v>
      </c>
      <c r="K9" s="177">
        <v>42237</v>
      </c>
      <c r="L9" s="178">
        <v>42219</v>
      </c>
      <c r="M9" s="173"/>
      <c r="N9" s="173">
        <v>5</v>
      </c>
      <c r="O9" s="136"/>
      <c r="P9" s="136"/>
      <c r="Q9" s="140">
        <f>IF(ISERROR(G9*8*'Look Ups'!$F$2), 0, G9*8*'Look Ups'!$F$2)</f>
        <v>3600</v>
      </c>
      <c r="R9" s="141">
        <v>0.9</v>
      </c>
      <c r="S9" s="138">
        <f t="shared" si="1"/>
        <v>42222.2</v>
      </c>
      <c r="T9" s="139"/>
      <c r="U9" s="142">
        <f t="shared" ref="U9" ca="1" si="2">IF(T9="",(TODAY() -L9) /7*5, "") * (1 + (1-R9))</f>
        <v>28.285714285714288</v>
      </c>
      <c r="V9" s="137" t="s">
        <v>137</v>
      </c>
      <c r="W9" s="170"/>
      <c r="X9" s="196" t="s">
        <v>158</v>
      </c>
      <c r="Y9" s="116" t="s">
        <v>161</v>
      </c>
    </row>
    <row r="10" spans="1:25" ht="15.75" x14ac:dyDescent="0.25">
      <c r="B10" s="42"/>
      <c r="C10" s="42"/>
      <c r="D10" s="148"/>
      <c r="E10" s="149"/>
      <c r="F10" s="149"/>
      <c r="G10" s="148"/>
      <c r="H10" s="148"/>
      <c r="I10" s="148"/>
      <c r="J10" s="148"/>
      <c r="K10" s="149"/>
      <c r="L10" s="150"/>
      <c r="M10" s="148"/>
      <c r="N10" s="148"/>
      <c r="O10" s="148"/>
      <c r="P10" s="148"/>
      <c r="Q10" s="151"/>
      <c r="R10" s="149"/>
      <c r="S10" s="149"/>
      <c r="T10" s="150"/>
      <c r="U10" s="152"/>
      <c r="V10" s="149"/>
      <c r="W10" s="153"/>
      <c r="X10" s="197"/>
    </row>
    <row r="11" spans="1:25" ht="15.75" x14ac:dyDescent="0.25">
      <c r="B11" s="42"/>
      <c r="C11" s="42"/>
      <c r="D11" s="169" t="s">
        <v>154</v>
      </c>
      <c r="E11" s="149"/>
      <c r="F11" s="149"/>
      <c r="G11" s="148"/>
      <c r="H11" s="148"/>
      <c r="I11" s="148"/>
      <c r="J11" s="148"/>
      <c r="K11" s="149"/>
      <c r="L11" s="150"/>
      <c r="M11" s="148"/>
      <c r="N11" s="148"/>
      <c r="O11" s="148"/>
      <c r="P11" s="148"/>
      <c r="Q11" s="151"/>
      <c r="R11" s="149"/>
      <c r="S11" s="149"/>
      <c r="T11" s="150"/>
      <c r="U11" s="152"/>
      <c r="V11" s="149"/>
      <c r="W11" s="153"/>
      <c r="X11" s="197"/>
    </row>
    <row r="12" spans="1:25" ht="15.75" x14ac:dyDescent="0.25">
      <c r="B12" s="4" t="s">
        <v>86</v>
      </c>
      <c r="C12" s="4" t="s">
        <v>41</v>
      </c>
      <c r="D12" s="173" t="s">
        <v>152</v>
      </c>
      <c r="E12" s="179" t="s">
        <v>117</v>
      </c>
      <c r="F12" s="179"/>
      <c r="G12" s="175">
        <v>1</v>
      </c>
      <c r="H12" s="174" t="str">
        <f t="shared" ref="H12:H18" si="3">IF(D12= "", "", IF(G12 &lt;= 1, "YES", "NO"))</f>
        <v>YES</v>
      </c>
      <c r="I12" s="173" t="s">
        <v>10</v>
      </c>
      <c r="J12" s="176" t="s">
        <v>11</v>
      </c>
      <c r="K12" s="174"/>
      <c r="L12" s="177">
        <v>42195</v>
      </c>
      <c r="M12" s="173">
        <v>2</v>
      </c>
      <c r="N12" s="173"/>
      <c r="O12" s="154"/>
      <c r="P12" s="154"/>
      <c r="Q12" s="157">
        <f>IF(ISERROR(G12*8*'Look Ups'!$F$2), 0, G12*8*'Look Ups'!$F$2)</f>
        <v>1200</v>
      </c>
      <c r="R12" s="113" t="s">
        <v>57</v>
      </c>
      <c r="S12" s="156">
        <f t="shared" ref="S12:S19" si="4">L12+(G12/5*7)-1</f>
        <v>42195.4</v>
      </c>
      <c r="T12" s="156">
        <v>42195</v>
      </c>
      <c r="U12" s="158">
        <f t="shared" ref="U12:U18" si="5">IF(T12="","",IF(T12-L12+1&gt;5,(T12-L12+1)/7*5,T12-L12+1))</f>
        <v>1</v>
      </c>
      <c r="V12" s="155" t="s">
        <v>136</v>
      </c>
      <c r="W12" s="172"/>
      <c r="X12" s="196"/>
      <c r="Y12" s="116" t="s">
        <v>162</v>
      </c>
    </row>
    <row r="13" spans="1:25" ht="15.75" x14ac:dyDescent="0.25">
      <c r="B13" s="4" t="s">
        <v>86</v>
      </c>
      <c r="C13" s="4" t="s">
        <v>41</v>
      </c>
      <c r="D13" s="173" t="s">
        <v>113</v>
      </c>
      <c r="E13" s="179" t="s">
        <v>114</v>
      </c>
      <c r="F13" s="179"/>
      <c r="G13" s="175">
        <v>1</v>
      </c>
      <c r="H13" s="174" t="str">
        <f t="shared" si="3"/>
        <v>YES</v>
      </c>
      <c r="I13" s="173" t="s">
        <v>10</v>
      </c>
      <c r="J13" s="176" t="s">
        <v>11</v>
      </c>
      <c r="K13" s="174"/>
      <c r="L13" s="177">
        <v>42195</v>
      </c>
      <c r="M13" s="173">
        <v>3</v>
      </c>
      <c r="N13" s="173"/>
      <c r="O13" s="154"/>
      <c r="P13" s="154"/>
      <c r="Q13" s="157">
        <f>IF(ISERROR(G13*8*'Look Ups'!$F$2), 0, G13*8*'Look Ups'!$F$2)</f>
        <v>1200</v>
      </c>
      <c r="R13" s="113" t="s">
        <v>57</v>
      </c>
      <c r="S13" s="156">
        <f t="shared" si="4"/>
        <v>42195.4</v>
      </c>
      <c r="T13" s="156">
        <v>42195</v>
      </c>
      <c r="U13" s="158">
        <f t="shared" si="5"/>
        <v>1</v>
      </c>
      <c r="V13" s="155" t="s">
        <v>136</v>
      </c>
      <c r="W13" s="172"/>
      <c r="X13" s="196"/>
      <c r="Y13" s="116" t="s">
        <v>162</v>
      </c>
    </row>
    <row r="14" spans="1:25" ht="31.5" x14ac:dyDescent="0.25">
      <c r="B14" s="4" t="s">
        <v>65</v>
      </c>
      <c r="C14" s="4" t="s">
        <v>35</v>
      </c>
      <c r="D14" s="173" t="s">
        <v>66</v>
      </c>
      <c r="E14" s="179" t="s">
        <v>74</v>
      </c>
      <c r="F14" s="179"/>
      <c r="G14" s="175">
        <v>1</v>
      </c>
      <c r="H14" s="174" t="str">
        <f t="shared" si="3"/>
        <v>YES</v>
      </c>
      <c r="I14" s="173" t="s">
        <v>10</v>
      </c>
      <c r="J14" s="176" t="s">
        <v>11</v>
      </c>
      <c r="K14" s="174"/>
      <c r="L14" s="177">
        <v>42198</v>
      </c>
      <c r="M14" s="173">
        <v>6</v>
      </c>
      <c r="N14" s="173"/>
      <c r="O14" s="154"/>
      <c r="P14" s="154"/>
      <c r="Q14" s="157">
        <f>IF(ISERROR(G14*8*'Look Ups'!$F$2), 0, G14*8*'Look Ups'!$F$2)</f>
        <v>1200</v>
      </c>
      <c r="R14" s="113" t="s">
        <v>57</v>
      </c>
      <c r="S14" s="156">
        <f t="shared" si="4"/>
        <v>42198.400000000001</v>
      </c>
      <c r="T14" s="156">
        <v>42219</v>
      </c>
      <c r="U14" s="158">
        <f t="shared" si="5"/>
        <v>15.714285714285714</v>
      </c>
      <c r="V14" s="155" t="s">
        <v>136</v>
      </c>
      <c r="W14" s="170"/>
      <c r="X14" s="196" t="s">
        <v>153</v>
      </c>
      <c r="Y14" s="116" t="s">
        <v>161</v>
      </c>
    </row>
    <row r="15" spans="1:25" ht="15.75" x14ac:dyDescent="0.25">
      <c r="B15" s="4" t="s">
        <v>120</v>
      </c>
      <c r="C15" s="4" t="s">
        <v>39</v>
      </c>
      <c r="D15" s="173" t="s">
        <v>15</v>
      </c>
      <c r="E15" s="174"/>
      <c r="F15" s="174"/>
      <c r="G15" s="175">
        <v>1</v>
      </c>
      <c r="H15" s="174" t="str">
        <f t="shared" si="3"/>
        <v>YES</v>
      </c>
      <c r="I15" s="173" t="s">
        <v>16</v>
      </c>
      <c r="J15" s="176" t="s">
        <v>8</v>
      </c>
      <c r="K15" s="177">
        <v>42081</v>
      </c>
      <c r="L15" s="177">
        <v>42081</v>
      </c>
      <c r="M15" s="173">
        <v>99</v>
      </c>
      <c r="N15" s="173"/>
      <c r="O15" s="154"/>
      <c r="P15" s="154"/>
      <c r="Q15" s="157">
        <f>IF(ISERROR(G15*8*'Look Ups'!$F$2), 0, G15*8*'Look Ups'!$F$2)</f>
        <v>1200</v>
      </c>
      <c r="R15" s="113" t="s">
        <v>57</v>
      </c>
      <c r="S15" s="156">
        <f t="shared" si="4"/>
        <v>42081.4</v>
      </c>
      <c r="T15" s="156">
        <v>42081</v>
      </c>
      <c r="U15" s="158">
        <f t="shared" si="5"/>
        <v>1</v>
      </c>
      <c r="V15" s="155" t="s">
        <v>136</v>
      </c>
      <c r="W15" s="172"/>
      <c r="X15" s="196"/>
      <c r="Y15" s="116" t="s">
        <v>162</v>
      </c>
    </row>
    <row r="16" spans="1:25" ht="15.75" x14ac:dyDescent="0.25">
      <c r="B16" s="28" t="s">
        <v>62</v>
      </c>
      <c r="C16" s="28" t="s">
        <v>19</v>
      </c>
      <c r="D16" s="185" t="s">
        <v>63</v>
      </c>
      <c r="E16" s="186" t="s">
        <v>72</v>
      </c>
      <c r="F16" s="186"/>
      <c r="G16" s="187">
        <v>1</v>
      </c>
      <c r="H16" s="174" t="str">
        <f t="shared" si="3"/>
        <v>YES</v>
      </c>
      <c r="I16" s="185" t="s">
        <v>10</v>
      </c>
      <c r="J16" s="188" t="s">
        <v>11</v>
      </c>
      <c r="K16" s="189"/>
      <c r="L16" s="190">
        <v>42210</v>
      </c>
      <c r="M16" s="185">
        <v>1</v>
      </c>
      <c r="N16" s="185"/>
      <c r="O16" s="159"/>
      <c r="P16" s="159"/>
      <c r="Q16" s="162">
        <f>IF(ISERROR(G16*8*'Look Ups'!$F$2), 0, G16*8*'Look Ups'!$F$2)</f>
        <v>1200</v>
      </c>
      <c r="R16" s="113" t="s">
        <v>57</v>
      </c>
      <c r="S16" s="156">
        <f t="shared" si="4"/>
        <v>42210.400000000001</v>
      </c>
      <c r="T16" s="161">
        <v>42212</v>
      </c>
      <c r="U16" s="158">
        <f t="shared" si="5"/>
        <v>3</v>
      </c>
      <c r="V16" s="160" t="s">
        <v>137</v>
      </c>
      <c r="W16" s="170"/>
      <c r="X16" s="198" t="s">
        <v>158</v>
      </c>
      <c r="Y16" s="116" t="s">
        <v>161</v>
      </c>
    </row>
    <row r="17" spans="2:25" ht="15.75" x14ac:dyDescent="0.25">
      <c r="B17" s="4" t="s">
        <v>62</v>
      </c>
      <c r="C17" s="4" t="s">
        <v>19</v>
      </c>
      <c r="D17" s="173" t="s">
        <v>64</v>
      </c>
      <c r="E17" s="179" t="s">
        <v>73</v>
      </c>
      <c r="F17" s="179"/>
      <c r="G17" s="175">
        <v>1</v>
      </c>
      <c r="H17" s="174" t="str">
        <f t="shared" si="3"/>
        <v>YES</v>
      </c>
      <c r="I17" s="173" t="s">
        <v>10</v>
      </c>
      <c r="J17" s="176" t="s">
        <v>11</v>
      </c>
      <c r="K17" s="174"/>
      <c r="L17" s="177">
        <v>42214</v>
      </c>
      <c r="M17" s="173">
        <v>2</v>
      </c>
      <c r="N17" s="173"/>
      <c r="O17" s="154"/>
      <c r="P17" s="154"/>
      <c r="Q17" s="157">
        <f>IF(ISERROR(G17*8*'Look Ups'!$F$2), 0, G17*8*'Look Ups'!$F$2)</f>
        <v>1200</v>
      </c>
      <c r="R17" s="113" t="s">
        <v>57</v>
      </c>
      <c r="S17" s="156">
        <f t="shared" si="4"/>
        <v>42214.400000000001</v>
      </c>
      <c r="T17" s="156">
        <v>42216</v>
      </c>
      <c r="U17" s="158">
        <v>1.5</v>
      </c>
      <c r="V17" s="155" t="s">
        <v>137</v>
      </c>
      <c r="W17" s="171"/>
      <c r="X17" s="196" t="s">
        <v>158</v>
      </c>
      <c r="Y17" s="116" t="s">
        <v>160</v>
      </c>
    </row>
    <row r="18" spans="2:25" ht="15.75" x14ac:dyDescent="0.25">
      <c r="B18" s="4"/>
      <c r="C18" s="4"/>
      <c r="D18" s="173" t="s">
        <v>146</v>
      </c>
      <c r="E18" s="179"/>
      <c r="F18" s="179"/>
      <c r="G18" s="175">
        <v>2</v>
      </c>
      <c r="H18" s="174" t="str">
        <f t="shared" si="3"/>
        <v>NO</v>
      </c>
      <c r="I18" s="173" t="s">
        <v>10</v>
      </c>
      <c r="J18" s="176" t="s">
        <v>11</v>
      </c>
      <c r="K18" s="191">
        <v>42228</v>
      </c>
      <c r="L18" s="177">
        <v>42227</v>
      </c>
      <c r="M18" s="173"/>
      <c r="N18" s="173"/>
      <c r="O18" s="154"/>
      <c r="P18" s="154"/>
      <c r="Q18" s="157">
        <f>IF(ISERROR(G18*8*'Look Ups'!$F$2), 0, G18*8*'Look Ups'!$F$2)</f>
        <v>2400</v>
      </c>
      <c r="R18" s="113" t="s">
        <v>57</v>
      </c>
      <c r="S18" s="156">
        <f t="shared" si="4"/>
        <v>42228.800000000003</v>
      </c>
      <c r="T18" s="156">
        <v>42228</v>
      </c>
      <c r="U18" s="158">
        <f t="shared" si="5"/>
        <v>2</v>
      </c>
      <c r="V18" s="155" t="s">
        <v>151</v>
      </c>
      <c r="W18" s="172"/>
      <c r="X18" s="196"/>
      <c r="Y18" s="116" t="s">
        <v>162</v>
      </c>
    </row>
    <row r="19" spans="2:25" ht="15.75" x14ac:dyDescent="0.25">
      <c r="B19" s="12" t="s">
        <v>52</v>
      </c>
      <c r="C19" s="12" t="s">
        <v>14</v>
      </c>
      <c r="D19" s="173" t="s">
        <v>25</v>
      </c>
      <c r="E19" s="174"/>
      <c r="F19" s="174"/>
      <c r="G19" s="175">
        <v>5</v>
      </c>
      <c r="H19" s="174" t="str">
        <f>IF(D19= "", "", IF(G19 &lt;= 1, "YES", "NO"))</f>
        <v>NO</v>
      </c>
      <c r="I19" s="173" t="s">
        <v>16</v>
      </c>
      <c r="J19" s="176" t="s">
        <v>11</v>
      </c>
      <c r="K19" s="177">
        <v>42185</v>
      </c>
      <c r="L19" s="177">
        <v>42206</v>
      </c>
      <c r="M19" s="192">
        <v>1</v>
      </c>
      <c r="N19" s="192"/>
      <c r="O19" s="164"/>
      <c r="P19" s="164"/>
      <c r="Q19" s="165">
        <f>IF(ISERROR(G19*8*'Look Ups'!$F$2), 0, G19*8*'Look Ups'!$F$2)</f>
        <v>6000</v>
      </c>
      <c r="R19" s="166" t="s">
        <v>57</v>
      </c>
      <c r="S19" s="163">
        <f t="shared" si="4"/>
        <v>42212</v>
      </c>
      <c r="T19" s="163"/>
      <c r="U19" s="167">
        <v>2</v>
      </c>
      <c r="V19" s="168"/>
      <c r="W19" s="172"/>
      <c r="X19" s="199"/>
      <c r="Y19" s="116" t="s">
        <v>162</v>
      </c>
    </row>
    <row r="20" spans="2:25" ht="15.75" x14ac:dyDescent="0.25">
      <c r="B20" s="4" t="s">
        <v>124</v>
      </c>
      <c r="C20" s="4" t="s">
        <v>39</v>
      </c>
      <c r="D20" s="173" t="s">
        <v>121</v>
      </c>
      <c r="E20" s="179" t="s">
        <v>125</v>
      </c>
      <c r="F20" s="174"/>
      <c r="G20" s="175">
        <v>1</v>
      </c>
      <c r="H20" s="174" t="str">
        <f t="shared" ref="H20" si="6">IF(D20= "", "", IF(G20 &lt;= 1, "YES", "NO"))</f>
        <v>YES</v>
      </c>
      <c r="I20" s="173" t="s">
        <v>10</v>
      </c>
      <c r="J20" s="176" t="s">
        <v>11</v>
      </c>
      <c r="K20" s="174"/>
      <c r="L20" s="177">
        <v>42230</v>
      </c>
      <c r="M20" s="173">
        <v>2</v>
      </c>
      <c r="N20" s="173"/>
      <c r="O20" s="154"/>
      <c r="P20" s="154"/>
      <c r="Q20" s="157">
        <f>IF(ISERROR(G20*8*'Look Ups'!$F$2), 0, G20*8*'Look Ups'!$F$2)</f>
        <v>1200</v>
      </c>
      <c r="R20" s="113"/>
      <c r="S20" s="155"/>
      <c r="T20" s="156"/>
      <c r="U20" s="158"/>
      <c r="V20" s="155" t="s">
        <v>136</v>
      </c>
      <c r="W20" s="172"/>
      <c r="X20" s="196"/>
      <c r="Y20" s="116" t="s">
        <v>162</v>
      </c>
    </row>
    <row r="21" spans="2:25" ht="15.75" x14ac:dyDescent="0.25">
      <c r="D21" s="148"/>
      <c r="E21" s="149"/>
      <c r="F21" s="149"/>
      <c r="G21" s="148"/>
      <c r="H21" s="148"/>
      <c r="I21" s="148"/>
      <c r="J21" s="148"/>
      <c r="K21" s="149"/>
      <c r="L21" s="150"/>
      <c r="M21" s="148"/>
      <c r="N21" s="148"/>
      <c r="O21" s="148"/>
      <c r="P21" s="148"/>
      <c r="Q21" s="148"/>
      <c r="R21" s="149"/>
      <c r="S21" s="149"/>
      <c r="T21" s="150"/>
      <c r="U21" s="152"/>
      <c r="V21" s="149"/>
      <c r="W21" s="153"/>
      <c r="X21" s="197"/>
    </row>
    <row r="22" spans="2:25" ht="31.5" x14ac:dyDescent="0.25">
      <c r="D22" s="148"/>
      <c r="E22" s="149"/>
      <c r="F22" s="149"/>
      <c r="G22" s="148"/>
      <c r="H22" s="148"/>
      <c r="I22" s="148"/>
      <c r="J22" s="148"/>
      <c r="K22" s="149"/>
      <c r="L22" s="150"/>
      <c r="M22" s="148"/>
      <c r="N22" s="148"/>
      <c r="O22" s="148"/>
      <c r="P22" s="148"/>
      <c r="Q22" s="148"/>
      <c r="R22" s="149"/>
      <c r="S22" s="149"/>
      <c r="T22" s="150"/>
      <c r="U22" s="152"/>
      <c r="V22" s="149"/>
      <c r="W22" s="153"/>
      <c r="X22" s="197" t="s">
        <v>156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'Look Ups'!$C$2:$C$3</xm:f>
          </x14:formula1>
          <xm:sqref>J3:J20</xm:sqref>
        </x14:dataValidation>
        <x14:dataValidation type="list" allowBlank="1" showInputMessage="1" showErrorMessage="1">
          <x14:formula1>
            <xm:f>'Look Ups'!$A$2:$A$5</xm:f>
          </x14:formula1>
          <xm:sqref>I3:I20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showGridLines="0" topLeftCell="E1" zoomScale="145" zoomScaleNormal="145" workbookViewId="0">
      <selection activeCell="J12" sqref="J12"/>
    </sheetView>
  </sheetViews>
  <sheetFormatPr defaultRowHeight="15" x14ac:dyDescent="0.25"/>
  <cols>
    <col min="1" max="1" width="0" hidden="1" customWidth="1"/>
    <col min="2" max="2" width="12.85546875" customWidth="1"/>
    <col min="4" max="4" width="41.140625" customWidth="1"/>
    <col min="6" max="10" width="14.28515625" customWidth="1"/>
  </cols>
  <sheetData>
    <row r="2" spans="1:11" x14ac:dyDescent="0.25">
      <c r="A2" s="203"/>
      <c r="B2" s="203"/>
      <c r="C2" s="203"/>
      <c r="D2" s="207" t="s">
        <v>176</v>
      </c>
      <c r="E2" s="203"/>
      <c r="F2" s="203"/>
      <c r="G2" s="203"/>
      <c r="H2" s="203"/>
      <c r="I2" s="203"/>
      <c r="J2" s="203"/>
      <c r="K2" s="203"/>
    </row>
    <row r="3" spans="1:11" x14ac:dyDescent="0.25">
      <c r="A3" s="203"/>
      <c r="B3" s="203"/>
      <c r="C3" s="203"/>
      <c r="D3" s="203"/>
      <c r="E3" s="203"/>
      <c r="F3" s="203"/>
      <c r="G3" s="203"/>
      <c r="H3" s="203"/>
      <c r="I3" s="204"/>
      <c r="J3" s="204"/>
      <c r="K3" s="203">
        <v>20</v>
      </c>
    </row>
    <row r="4" spans="1:11" x14ac:dyDescent="0.25">
      <c r="A4" s="205" t="s">
        <v>177</v>
      </c>
      <c r="B4" s="58" t="s">
        <v>50</v>
      </c>
      <c r="C4" s="58" t="s">
        <v>178</v>
      </c>
      <c r="D4" s="58" t="s">
        <v>95</v>
      </c>
      <c r="E4" s="202" t="s">
        <v>179</v>
      </c>
      <c r="F4" s="202" t="s">
        <v>180</v>
      </c>
      <c r="G4" s="202" t="s">
        <v>181</v>
      </c>
      <c r="H4" s="202" t="s">
        <v>182</v>
      </c>
      <c r="I4" s="202" t="s">
        <v>183</v>
      </c>
      <c r="J4" s="202" t="s">
        <v>184</v>
      </c>
      <c r="K4" s="202" t="s">
        <v>185</v>
      </c>
    </row>
    <row r="5" spans="1:11" x14ac:dyDescent="0.25">
      <c r="A5" s="206" t="s">
        <v>84</v>
      </c>
      <c r="B5" s="201" t="s">
        <v>186</v>
      </c>
      <c r="C5" s="201" t="s">
        <v>35</v>
      </c>
      <c r="D5" s="208" t="s">
        <v>85</v>
      </c>
      <c r="E5" s="209">
        <v>5</v>
      </c>
      <c r="F5" s="209"/>
      <c r="G5" s="55"/>
      <c r="H5" s="55"/>
      <c r="I5" s="55"/>
      <c r="J5" s="55"/>
      <c r="K5" s="55">
        <v>15</v>
      </c>
    </row>
    <row r="6" spans="1:11" x14ac:dyDescent="0.25">
      <c r="A6" s="206" t="s">
        <v>94</v>
      </c>
      <c r="B6" s="201" t="s">
        <v>127</v>
      </c>
      <c r="C6" s="201" t="s">
        <v>19</v>
      </c>
      <c r="D6" s="210" t="s">
        <v>93</v>
      </c>
      <c r="E6" s="209">
        <v>10</v>
      </c>
      <c r="F6" s="209"/>
      <c r="G6" s="55"/>
      <c r="H6" s="55"/>
      <c r="I6" s="55"/>
      <c r="J6" s="55"/>
      <c r="K6" s="55">
        <v>16</v>
      </c>
    </row>
    <row r="7" spans="1:11" x14ac:dyDescent="0.25">
      <c r="A7" s="206" t="s">
        <v>129</v>
      </c>
      <c r="B7" s="201" t="s">
        <v>133</v>
      </c>
      <c r="C7" s="201" t="s">
        <v>35</v>
      </c>
      <c r="D7" s="210" t="s">
        <v>130</v>
      </c>
      <c r="E7" s="209">
        <v>16</v>
      </c>
      <c r="F7" s="209"/>
      <c r="G7" s="55"/>
      <c r="H7" s="55"/>
      <c r="I7" s="55"/>
      <c r="J7" s="55"/>
      <c r="K7" s="55">
        <v>0</v>
      </c>
    </row>
    <row r="8" spans="1:11" x14ac:dyDescent="0.25">
      <c r="A8" s="206" t="s">
        <v>173</v>
      </c>
      <c r="B8" s="201" t="s">
        <v>171</v>
      </c>
      <c r="C8" s="201" t="s">
        <v>35</v>
      </c>
      <c r="D8" s="210" t="s">
        <v>172</v>
      </c>
      <c r="E8" s="209">
        <v>16</v>
      </c>
      <c r="F8" s="209"/>
      <c r="G8" s="55"/>
      <c r="H8" s="55"/>
      <c r="I8" s="55"/>
      <c r="J8" s="55"/>
      <c r="K8" s="55">
        <v>17</v>
      </c>
    </row>
    <row r="9" spans="1:11" x14ac:dyDescent="0.25">
      <c r="A9" s="206" t="s">
        <v>69</v>
      </c>
      <c r="B9" s="201" t="s">
        <v>54</v>
      </c>
      <c r="C9" s="201" t="s">
        <v>12</v>
      </c>
      <c r="D9" s="210" t="s">
        <v>59</v>
      </c>
      <c r="E9" s="209">
        <v>4</v>
      </c>
      <c r="F9" s="209"/>
      <c r="G9" s="55"/>
      <c r="H9" s="55"/>
      <c r="I9" s="55"/>
      <c r="J9" s="55"/>
      <c r="K9" s="5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Prioritised Worklist</vt:lpstr>
      <vt:lpstr>Projects</vt:lpstr>
      <vt:lpstr>Look Ups</vt:lpstr>
      <vt:lpstr>Monthly</vt:lpstr>
      <vt:lpstr>Prioritisation</vt:lpstr>
      <vt:lpstr>'Prioritised Worklist'!Print_Area</vt:lpstr>
    </vt:vector>
  </TitlesOfParts>
  <Company>Landcorp Farming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Bailey</dc:creator>
  <cp:lastModifiedBy>Ronnie Haque</cp:lastModifiedBy>
  <cp:lastPrinted>2015-09-02T21:54:52Z</cp:lastPrinted>
  <dcterms:created xsi:type="dcterms:W3CDTF">2015-03-13T20:10:09Z</dcterms:created>
  <dcterms:modified xsi:type="dcterms:W3CDTF">2015-09-08T05:14:25Z</dcterms:modified>
</cp:coreProperties>
</file>