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workspace\java-final-capstone-team7\"/>
    </mc:Choice>
  </mc:AlternateContent>
  <xr:revisionPtr revIDLastSave="0" documentId="13_ncr:1_{2CB55063-7A5A-4C43-A6E6-40A84CB11748}" xr6:coauthVersionLast="47" xr6:coauthVersionMax="47" xr10:uidLastSave="{00000000-0000-0000-0000-000000000000}"/>
  <bookViews>
    <workbookView xWindow="-110" yWindow="-110" windowWidth="19420" windowHeight="10420" xr2:uid="{F860004D-61CB-4DE1-A5F2-07380193D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5" i="1"/>
  <c r="P6" i="1"/>
  <c r="O6" i="1"/>
  <c r="O5" i="1"/>
  <c r="O3" i="1"/>
  <c r="N6" i="1"/>
  <c r="N5" i="1"/>
  <c r="N3" i="1"/>
  <c r="M7" i="1"/>
  <c r="M6" i="1"/>
  <c r="M5" i="1"/>
  <c r="M3" i="1"/>
  <c r="D17" i="1"/>
  <c r="M4" i="1"/>
  <c r="O4" i="1"/>
  <c r="N4" i="1"/>
  <c r="P4" i="1"/>
  <c r="N14" i="1"/>
  <c r="M14" i="1"/>
  <c r="M15" i="1"/>
  <c r="N15" i="1"/>
  <c r="N13" i="1"/>
  <c r="N12" i="1"/>
  <c r="N11" i="1"/>
  <c r="N10" i="1"/>
  <c r="M13" i="1"/>
  <c r="M12" i="1"/>
  <c r="M11" i="1"/>
  <c r="M10" i="1"/>
  <c r="J59" i="1"/>
  <c r="J60" i="1"/>
  <c r="J61" i="1"/>
  <c r="J58" i="1"/>
  <c r="J54" i="1"/>
  <c r="J55" i="1"/>
  <c r="J56" i="1"/>
  <c r="J53" i="1"/>
  <c r="J49" i="1"/>
  <c r="J50" i="1"/>
  <c r="J51" i="1"/>
  <c r="J48" i="1"/>
  <c r="J44" i="1"/>
  <c r="J45" i="1"/>
  <c r="J46" i="1"/>
  <c r="J43" i="1"/>
  <c r="J39" i="1"/>
  <c r="J40" i="1"/>
  <c r="J41" i="1"/>
  <c r="J38" i="1"/>
  <c r="J34" i="1"/>
  <c r="J35" i="1"/>
  <c r="J36" i="1"/>
  <c r="J33" i="1"/>
  <c r="J29" i="1"/>
  <c r="J30" i="1"/>
  <c r="J31" i="1"/>
  <c r="J28" i="1"/>
  <c r="J24" i="1"/>
  <c r="J25" i="1"/>
  <c r="J26" i="1"/>
  <c r="J23" i="1"/>
  <c r="J19" i="1"/>
  <c r="J20" i="1"/>
  <c r="J21" i="1"/>
  <c r="J18" i="1"/>
  <c r="J14" i="1"/>
  <c r="J15" i="1"/>
  <c r="J16" i="1"/>
  <c r="J13" i="1"/>
  <c r="J9" i="1"/>
  <c r="J10" i="1"/>
  <c r="J11" i="1"/>
  <c r="J8" i="1"/>
  <c r="J4" i="1"/>
  <c r="J5" i="1"/>
  <c r="J6" i="1"/>
  <c r="J3" i="1"/>
  <c r="D4" i="1"/>
  <c r="D5" i="1"/>
  <c r="D6" i="1"/>
  <c r="D7" i="1"/>
  <c r="D9" i="1"/>
  <c r="D10" i="1"/>
  <c r="D11" i="1"/>
  <c r="D12" i="1"/>
  <c r="D13" i="1"/>
  <c r="D14" i="1"/>
  <c r="D22" i="1"/>
  <c r="D23" i="1"/>
  <c r="D24" i="1"/>
  <c r="D25" i="1"/>
  <c r="D3" i="1"/>
  <c r="P7" i="1" l="1"/>
  <c r="O7" i="1"/>
  <c r="N7" i="1"/>
</calcChain>
</file>

<file path=xl/sharedStrings.xml><?xml version="1.0" encoding="utf-8"?>
<sst xmlns="http://schemas.openxmlformats.org/spreadsheetml/2006/main" count="106" uniqueCount="51">
  <si>
    <t>Lumber</t>
  </si>
  <si>
    <t>Concrete</t>
  </si>
  <si>
    <t>Drywall</t>
  </si>
  <si>
    <t>Flooring</t>
  </si>
  <si>
    <t>Siding</t>
  </si>
  <si>
    <t>Materials</t>
  </si>
  <si>
    <t>Low End</t>
  </si>
  <si>
    <t>High End</t>
  </si>
  <si>
    <t>Labor</t>
  </si>
  <si>
    <t>Type</t>
  </si>
  <si>
    <t>Construction Manager</t>
  </si>
  <si>
    <t>Electrician</t>
  </si>
  <si>
    <t>Roofer</t>
  </si>
  <si>
    <t>Plumber</t>
  </si>
  <si>
    <t>Concrete Contractor</t>
  </si>
  <si>
    <t>Framer</t>
  </si>
  <si>
    <t>Special Features</t>
  </si>
  <si>
    <t>Swimming Pool</t>
  </si>
  <si>
    <t>Heated Floors</t>
  </si>
  <si>
    <t>Basement (unfinished)</t>
  </si>
  <si>
    <t>Outdoor Deck</t>
  </si>
  <si>
    <t>Average</t>
  </si>
  <si>
    <t>City</t>
  </si>
  <si>
    <t>CLE</t>
  </si>
  <si>
    <t>CIN</t>
  </si>
  <si>
    <t>COL</t>
  </si>
  <si>
    <t>TOL</t>
  </si>
  <si>
    <t>1000 SQ FT SF</t>
  </si>
  <si>
    <t>1000 SQ FT MF</t>
  </si>
  <si>
    <t>1500 SQ FT SF</t>
  </si>
  <si>
    <t>1500 SQ FT MF</t>
  </si>
  <si>
    <t>2000 SQ FT SF</t>
  </si>
  <si>
    <t>2000 SQ FT MF</t>
  </si>
  <si>
    <t>2000 SQ FT LAND</t>
  </si>
  <si>
    <t>2500 SQ FT SF</t>
  </si>
  <si>
    <t>2500 SQ FT MF</t>
  </si>
  <si>
    <t>4000 SQ FT LAND</t>
  </si>
  <si>
    <t>5000 SQ FT LAND</t>
  </si>
  <si>
    <t>7500 SQ FT LAND</t>
  </si>
  <si>
    <t>avg Cost/SQFT</t>
  </si>
  <si>
    <t>city</t>
  </si>
  <si>
    <t>avg home/sqft</t>
  </si>
  <si>
    <t>avg lot/sqft</t>
  </si>
  <si>
    <t>avg</t>
  </si>
  <si>
    <t>stdev</t>
  </si>
  <si>
    <t>Other: (legal fees, misc supplies and labor, land development, etc)</t>
  </si>
  <si>
    <t>avg cost (SF + MF)</t>
  </si>
  <si>
    <t>Avg/SQFT</t>
  </si>
  <si>
    <t xml:space="preserve">AVG  </t>
  </si>
  <si>
    <t>Multiplier</t>
  </si>
  <si>
    <t>Multiplier is assuming constructing home is 20% cheaper than purchasing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</si>
</sst>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Alignment="1"/>
    <xf numFmtId="44" fontId="0" fillId="0" borderId="0" xfId="1" applyFont="1"/>
    <xf numFmtId="44" fontId="2" fillId="0" borderId="0" xfId="1" applyFont="1" applyAlignment="1">
      <alignment horizontal="center"/>
    </xf>
    <xf numFmtId="44" fontId="0" fillId="0" borderId="0" xfId="1" applyFont="1" applyAlignment="1"/>
    <xf numFmtId="44" fontId="0" fillId="0" borderId="0" xfId="0" applyNumberFormat="1"/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1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F933-A202-4884-874F-41D15A360C53}">
  <dimension ref="A1:P61"/>
  <sheetViews>
    <sheetView tabSelected="1" workbookViewId="0">
      <selection activeCell="O10" sqref="O10:O13"/>
    </sheetView>
  </sheetViews>
  <sheetFormatPr defaultColWidth="11.90625" defaultRowHeight="14.5" x14ac:dyDescent="0.35"/>
  <cols>
    <col min="1" max="1" width="21.1796875" bestFit="1" customWidth="1"/>
    <col min="2" max="3" width="11.08984375" bestFit="1" customWidth="1"/>
    <col min="4" max="4" width="11.36328125" customWidth="1"/>
    <col min="5" max="5" width="12.08984375" bestFit="1" customWidth="1"/>
    <col min="6" max="6" width="5.36328125" bestFit="1" customWidth="1"/>
    <col min="7" max="7" width="12.08984375" bestFit="1" customWidth="1"/>
    <col min="8" max="9" width="13.6328125" bestFit="1" customWidth="1"/>
    <col min="10" max="10" width="12.36328125" customWidth="1"/>
    <col min="12" max="12" width="15.453125" customWidth="1"/>
    <col min="13" max="13" width="15.6328125" bestFit="1" customWidth="1"/>
    <col min="14" max="16" width="12.08984375" bestFit="1" customWidth="1"/>
  </cols>
  <sheetData>
    <row r="1" spans="1:16" x14ac:dyDescent="0.35">
      <c r="A1" s="3" t="s">
        <v>9</v>
      </c>
      <c r="B1" s="3" t="s">
        <v>6</v>
      </c>
      <c r="C1" s="3" t="s">
        <v>7</v>
      </c>
      <c r="D1" s="4" t="s">
        <v>21</v>
      </c>
      <c r="E1" s="10"/>
      <c r="F1" s="3" t="s">
        <v>22</v>
      </c>
      <c r="G1" s="4" t="s">
        <v>6</v>
      </c>
      <c r="H1" s="4" t="s">
        <v>7</v>
      </c>
      <c r="I1" s="4" t="s">
        <v>21</v>
      </c>
      <c r="J1" s="4" t="s">
        <v>39</v>
      </c>
    </row>
    <row r="2" spans="1:16" x14ac:dyDescent="0.35">
      <c r="A2" s="2" t="s">
        <v>5</v>
      </c>
      <c r="B2" s="2"/>
      <c r="C2" s="2"/>
      <c r="E2" s="10"/>
      <c r="F2" s="2" t="s">
        <v>27</v>
      </c>
      <c r="G2" s="2"/>
      <c r="H2" s="2"/>
      <c r="I2" s="2"/>
      <c r="J2" s="5"/>
      <c r="L2" t="s">
        <v>46</v>
      </c>
      <c r="M2" t="s">
        <v>23</v>
      </c>
      <c r="N2" t="s">
        <v>24</v>
      </c>
      <c r="O2" t="s">
        <v>25</v>
      </c>
      <c r="P2" t="s">
        <v>26</v>
      </c>
    </row>
    <row r="3" spans="1:16" x14ac:dyDescent="0.35">
      <c r="A3" s="6" t="s">
        <v>0</v>
      </c>
      <c r="B3" s="6">
        <v>10</v>
      </c>
      <c r="C3" s="6">
        <v>26</v>
      </c>
      <c r="D3" s="6">
        <f>AVERAGE(B3:C3)</f>
        <v>18</v>
      </c>
      <c r="E3" s="9"/>
      <c r="F3" s="6" t="s">
        <v>23</v>
      </c>
      <c r="G3" s="6">
        <v>19900</v>
      </c>
      <c r="H3" s="6">
        <v>449000</v>
      </c>
      <c r="I3" s="6">
        <v>134072</v>
      </c>
      <c r="J3" s="9">
        <f>I3/1000</f>
        <v>134.072</v>
      </c>
      <c r="L3" s="12">
        <v>1000</v>
      </c>
      <c r="M3" s="9">
        <f>AVERAGE(I3,I8)</f>
        <v>133000.5</v>
      </c>
      <c r="N3" s="9">
        <f>AVERAGE(I4,I9)</f>
        <v>271914</v>
      </c>
      <c r="O3" s="9">
        <f>AVERAGE(I5,I10)</f>
        <v>381164</v>
      </c>
      <c r="P3" s="9">
        <f>AVERAGE(I6,I11)</f>
        <v>127029</v>
      </c>
    </row>
    <row r="4" spans="1:16" x14ac:dyDescent="0.35">
      <c r="A4" s="6" t="s">
        <v>1</v>
      </c>
      <c r="B4" s="6">
        <v>0.4</v>
      </c>
      <c r="C4" s="6">
        <v>4</v>
      </c>
      <c r="D4" s="6">
        <f t="shared" ref="D4:D19" si="0">AVERAGE(B4:C4)</f>
        <v>2.2000000000000002</v>
      </c>
      <c r="E4" s="9"/>
      <c r="F4" s="6" t="s">
        <v>24</v>
      </c>
      <c r="G4" s="6">
        <v>69900</v>
      </c>
      <c r="H4" s="6">
        <v>1445000</v>
      </c>
      <c r="I4" s="6">
        <v>299676</v>
      </c>
      <c r="J4" s="9">
        <f t="shared" ref="J4:J6" si="1">I4/1000</f>
        <v>299.67599999999999</v>
      </c>
      <c r="L4" s="12">
        <v>1500</v>
      </c>
      <c r="M4" s="9">
        <f>AVERAGE(I23,I18)</f>
        <v>132212.5</v>
      </c>
      <c r="N4" s="9">
        <f>AVERAGE(I24,I19)</f>
        <v>308454.5</v>
      </c>
      <c r="O4" s="9">
        <f>AVERAGE(I25,I20)</f>
        <v>411185.5</v>
      </c>
      <c r="P4" s="9">
        <f>AVERAGE(I26,I21)</f>
        <v>149176</v>
      </c>
    </row>
    <row r="5" spans="1:16" x14ac:dyDescent="0.35">
      <c r="A5" s="6" t="s">
        <v>2</v>
      </c>
      <c r="B5" s="6">
        <v>1.5</v>
      </c>
      <c r="C5" s="6">
        <v>2.5</v>
      </c>
      <c r="D5" s="6">
        <f t="shared" si="0"/>
        <v>2</v>
      </c>
      <c r="E5" s="9"/>
      <c r="F5" s="6" t="s">
        <v>25</v>
      </c>
      <c r="G5" s="6">
        <v>49000</v>
      </c>
      <c r="H5" s="6">
        <v>725000</v>
      </c>
      <c r="I5" s="6">
        <v>330740</v>
      </c>
      <c r="J5" s="9">
        <f t="shared" si="1"/>
        <v>330.74</v>
      </c>
      <c r="L5" s="12">
        <v>2000</v>
      </c>
      <c r="M5" s="9">
        <f>AVERAGE(I33,I38)</f>
        <v>144626.5</v>
      </c>
      <c r="N5" s="9">
        <f>AVERAGE(I34,I39)</f>
        <v>363193.5</v>
      </c>
      <c r="O5" s="9">
        <f>AVERAGE(I35,I40)</f>
        <v>478452</v>
      </c>
      <c r="P5" s="9">
        <f>AVERAGE(I36,I41)</f>
        <v>186817</v>
      </c>
    </row>
    <row r="6" spans="1:16" x14ac:dyDescent="0.35">
      <c r="A6" s="6" t="s">
        <v>3</v>
      </c>
      <c r="B6" s="6">
        <v>1</v>
      </c>
      <c r="C6" s="6">
        <v>5</v>
      </c>
      <c r="D6" s="6">
        <f t="shared" si="0"/>
        <v>3</v>
      </c>
      <c r="E6" s="9"/>
      <c r="F6" s="8" t="s">
        <v>26</v>
      </c>
      <c r="G6" s="8">
        <v>22000</v>
      </c>
      <c r="H6" s="8">
        <v>329900</v>
      </c>
      <c r="I6" s="8">
        <v>130497</v>
      </c>
      <c r="J6" s="9">
        <f t="shared" si="1"/>
        <v>130.49700000000001</v>
      </c>
      <c r="L6" s="12">
        <v>2500</v>
      </c>
      <c r="M6" s="9">
        <f>AVERAGE(I48,I53)</f>
        <v>173637.5</v>
      </c>
      <c r="N6" s="9">
        <f>AVERAGE(I59,I54)</f>
        <v>238284.5</v>
      </c>
      <c r="O6" s="9">
        <f>AVERAGE(I55,I50)</f>
        <v>568719</v>
      </c>
      <c r="P6" s="9">
        <f>AVERAGE(I56,I51)</f>
        <v>241237</v>
      </c>
    </row>
    <row r="7" spans="1:16" x14ac:dyDescent="0.35">
      <c r="A7" s="6" t="s">
        <v>4</v>
      </c>
      <c r="B7" s="6">
        <v>2</v>
      </c>
      <c r="C7" s="6">
        <v>15</v>
      </c>
      <c r="D7" s="6">
        <f t="shared" si="0"/>
        <v>8.5</v>
      </c>
      <c r="E7" s="9"/>
      <c r="F7" s="7" t="s">
        <v>28</v>
      </c>
      <c r="G7" s="7"/>
      <c r="H7" s="7"/>
      <c r="I7" s="7"/>
      <c r="L7" t="s">
        <v>48</v>
      </c>
      <c r="M7" s="9">
        <f>AVERAGE(M3:M6)</f>
        <v>145869.25</v>
      </c>
      <c r="N7" s="9">
        <f t="shared" ref="N7:P7" si="2">AVERAGE(N3:N6)</f>
        <v>295461.625</v>
      </c>
      <c r="O7" s="9">
        <f t="shared" si="2"/>
        <v>459880.125</v>
      </c>
      <c r="P7" s="9">
        <f t="shared" si="2"/>
        <v>176064.75</v>
      </c>
    </row>
    <row r="8" spans="1:16" x14ac:dyDescent="0.35">
      <c r="A8" s="7" t="s">
        <v>8</v>
      </c>
      <c r="B8" s="7"/>
      <c r="C8" s="7"/>
      <c r="D8" s="6"/>
      <c r="E8" s="9"/>
      <c r="F8" s="6" t="s">
        <v>23</v>
      </c>
      <c r="G8" s="8">
        <v>29000</v>
      </c>
      <c r="H8" s="8">
        <v>439900</v>
      </c>
      <c r="I8" s="8">
        <v>131929</v>
      </c>
      <c r="J8" s="9">
        <f>I8/1000</f>
        <v>131.929</v>
      </c>
      <c r="L8" t="s">
        <v>50</v>
      </c>
    </row>
    <row r="9" spans="1:16" x14ac:dyDescent="0.35">
      <c r="A9" s="6" t="s">
        <v>10</v>
      </c>
      <c r="B9" s="6">
        <v>1.6</v>
      </c>
      <c r="C9" s="6">
        <v>17.2</v>
      </c>
      <c r="D9" s="6">
        <f t="shared" si="0"/>
        <v>9.4</v>
      </c>
      <c r="E9" s="9"/>
      <c r="F9" s="6" t="s">
        <v>24</v>
      </c>
      <c r="G9" s="6">
        <v>43000</v>
      </c>
      <c r="H9" s="6">
        <v>487000</v>
      </c>
      <c r="I9" s="6">
        <v>244152</v>
      </c>
      <c r="J9" s="9">
        <f t="shared" ref="J9:J11" si="3">I9/1000</f>
        <v>244.15199999999999</v>
      </c>
      <c r="K9" s="1"/>
      <c r="L9" t="s">
        <v>40</v>
      </c>
      <c r="M9" t="s">
        <v>41</v>
      </c>
      <c r="N9" t="s">
        <v>42</v>
      </c>
      <c r="O9" t="s">
        <v>49</v>
      </c>
    </row>
    <row r="10" spans="1:16" x14ac:dyDescent="0.35">
      <c r="A10" s="6" t="s">
        <v>11</v>
      </c>
      <c r="B10" s="6">
        <v>2</v>
      </c>
      <c r="C10" s="6">
        <v>4</v>
      </c>
      <c r="D10" s="6">
        <f t="shared" si="0"/>
        <v>3</v>
      </c>
      <c r="E10" s="9"/>
      <c r="F10" s="6" t="s">
        <v>25</v>
      </c>
      <c r="G10" s="6">
        <v>119995</v>
      </c>
      <c r="H10" s="6">
        <v>3800000</v>
      </c>
      <c r="I10" s="6">
        <v>431588</v>
      </c>
      <c r="J10" s="9">
        <f t="shared" si="3"/>
        <v>431.58800000000002</v>
      </c>
      <c r="L10" t="s">
        <v>23</v>
      </c>
      <c r="M10" s="9">
        <f>AVERAGE(J8,J3,J18,J23,J33,J38,J48,J53)</f>
        <v>90.727604166666652</v>
      </c>
      <c r="N10" s="9">
        <f>AVERAGE(J13,J28,J43,J58)</f>
        <v>22.665500000000002</v>
      </c>
      <c r="O10" s="13">
        <v>0.72</v>
      </c>
    </row>
    <row r="11" spans="1:16" x14ac:dyDescent="0.35">
      <c r="A11" s="6" t="s">
        <v>12</v>
      </c>
      <c r="B11" s="6">
        <v>2</v>
      </c>
      <c r="C11" s="6">
        <v>4</v>
      </c>
      <c r="D11" s="6">
        <f t="shared" si="0"/>
        <v>3</v>
      </c>
      <c r="E11" s="9"/>
      <c r="F11" s="8" t="s">
        <v>26</v>
      </c>
      <c r="G11" s="8">
        <v>29000</v>
      </c>
      <c r="H11" s="8">
        <v>299900</v>
      </c>
      <c r="I11" s="8">
        <v>123561</v>
      </c>
      <c r="J11" s="9">
        <f t="shared" si="3"/>
        <v>123.56100000000001</v>
      </c>
      <c r="L11" t="s">
        <v>24</v>
      </c>
      <c r="M11" s="9">
        <f>AVERAGE(J49,J39,J34, J4,J9,J19,J24,J54)</f>
        <v>207.14372083333336</v>
      </c>
      <c r="N11" s="9">
        <f>AVERAGE(J14,J29,J44,J59)</f>
        <v>48.901666666666671</v>
      </c>
      <c r="O11" s="13">
        <v>1.66</v>
      </c>
    </row>
    <row r="12" spans="1:16" x14ac:dyDescent="0.35">
      <c r="A12" s="6" t="s">
        <v>13</v>
      </c>
      <c r="B12" s="6">
        <v>1.5</v>
      </c>
      <c r="C12" s="6">
        <v>3</v>
      </c>
      <c r="D12" s="6">
        <f t="shared" si="0"/>
        <v>2.25</v>
      </c>
      <c r="E12" s="9"/>
      <c r="F12" s="7" t="s">
        <v>33</v>
      </c>
      <c r="G12" s="7"/>
      <c r="H12" s="7"/>
      <c r="I12" s="7"/>
      <c r="L12" t="s">
        <v>25</v>
      </c>
      <c r="M12" s="9">
        <f>AVERAGE(J20,J25,J35,J40,J50,J55)</f>
        <v>246.94575555555551</v>
      </c>
      <c r="N12" s="9">
        <f>AVERAGE(J15,J30,J45,J60)</f>
        <v>62.662437499999996</v>
      </c>
      <c r="O12" s="13">
        <v>1.98</v>
      </c>
    </row>
    <row r="13" spans="1:16" x14ac:dyDescent="0.35">
      <c r="A13" s="6" t="s">
        <v>14</v>
      </c>
      <c r="B13" s="6">
        <v>1.6</v>
      </c>
      <c r="C13" s="6">
        <v>5.2</v>
      </c>
      <c r="D13" s="6">
        <f t="shared" si="0"/>
        <v>3.4000000000000004</v>
      </c>
      <c r="E13" s="9"/>
      <c r="F13" s="6" t="s">
        <v>23</v>
      </c>
      <c r="G13" s="8">
        <v>5000</v>
      </c>
      <c r="H13" s="8">
        <v>599900</v>
      </c>
      <c r="I13" s="8">
        <v>83688</v>
      </c>
      <c r="J13" s="9">
        <f>I13/2000</f>
        <v>41.844000000000001</v>
      </c>
      <c r="L13" t="s">
        <v>26</v>
      </c>
      <c r="M13" s="9">
        <f>AVERAGE(J6,J11,J21,J26,J36,J41,J51,J56)</f>
        <v>104.09574166666667</v>
      </c>
      <c r="N13" s="9">
        <f>AVERAGE(J16,J31,J46,J61)</f>
        <v>20.329020833333335</v>
      </c>
      <c r="O13" s="13">
        <v>0.84</v>
      </c>
    </row>
    <row r="14" spans="1:16" x14ac:dyDescent="0.35">
      <c r="A14" s="6" t="s">
        <v>15</v>
      </c>
      <c r="B14" s="6">
        <v>10</v>
      </c>
      <c r="C14" s="6">
        <v>20</v>
      </c>
      <c r="D14" s="6">
        <f t="shared" si="0"/>
        <v>15</v>
      </c>
      <c r="E14" s="9"/>
      <c r="F14" s="6" t="s">
        <v>24</v>
      </c>
      <c r="G14" s="8">
        <v>3000</v>
      </c>
      <c r="H14" s="8">
        <v>2750000</v>
      </c>
      <c r="I14" s="8">
        <v>180560</v>
      </c>
      <c r="J14" s="9">
        <f t="shared" ref="J14:J16" si="4">I14/2000</f>
        <v>90.28</v>
      </c>
      <c r="L14" t="s">
        <v>43</v>
      </c>
      <c r="M14" s="9">
        <f>AVERAGE(M10:M13)</f>
        <v>162.22820555555555</v>
      </c>
      <c r="N14" s="9">
        <f>AVERAGE(N10:N13)</f>
        <v>38.639656250000002</v>
      </c>
    </row>
    <row r="15" spans="1:16" x14ac:dyDescent="0.35">
      <c r="A15" s="11" t="s">
        <v>45</v>
      </c>
      <c r="B15" s="11"/>
      <c r="C15" s="11"/>
      <c r="D15" s="6">
        <v>30</v>
      </c>
      <c r="E15" s="9"/>
      <c r="F15" s="6" t="s">
        <v>25</v>
      </c>
      <c r="G15" s="8">
        <v>15000</v>
      </c>
      <c r="H15" s="8">
        <v>1500000</v>
      </c>
      <c r="I15" s="8">
        <v>231369</v>
      </c>
      <c r="J15" s="9">
        <f t="shared" si="4"/>
        <v>115.6845</v>
      </c>
      <c r="L15" t="s">
        <v>44</v>
      </c>
      <c r="M15">
        <f>_xlfn.STDEV.P(M10:M13)</f>
        <v>66.494710593092535</v>
      </c>
      <c r="N15">
        <f>_xlfn.STDEV.P(N10:N13)</f>
        <v>17.838553150680607</v>
      </c>
    </row>
    <row r="16" spans="1:16" x14ac:dyDescent="0.35">
      <c r="A16" s="11"/>
      <c r="B16" s="11"/>
      <c r="C16" s="11"/>
      <c r="F16" s="8" t="s">
        <v>26</v>
      </c>
      <c r="G16" s="8">
        <v>6000</v>
      </c>
      <c r="H16" s="8">
        <v>395000</v>
      </c>
      <c r="I16" s="8">
        <v>75061</v>
      </c>
      <c r="J16" s="9">
        <f t="shared" si="4"/>
        <v>37.530500000000004</v>
      </c>
    </row>
    <row r="17" spans="1:10" x14ac:dyDescent="0.35">
      <c r="C17" t="s">
        <v>47</v>
      </c>
      <c r="D17" s="9">
        <f>SUM(D3:D15)</f>
        <v>99.75</v>
      </c>
      <c r="E17" s="9"/>
      <c r="F17" s="7" t="s">
        <v>29</v>
      </c>
      <c r="G17" s="7"/>
      <c r="H17" s="7"/>
      <c r="I17" s="7"/>
    </row>
    <row r="18" spans="1:10" x14ac:dyDescent="0.35">
      <c r="F18" s="6" t="s">
        <v>23</v>
      </c>
      <c r="G18" s="8">
        <v>19900</v>
      </c>
      <c r="H18" s="8">
        <v>449000</v>
      </c>
      <c r="I18" s="8">
        <v>132158</v>
      </c>
      <c r="J18" s="9">
        <f>I18/1500</f>
        <v>88.105333333333334</v>
      </c>
    </row>
    <row r="19" spans="1:10" x14ac:dyDescent="0.35">
      <c r="F19" s="6" t="s">
        <v>24</v>
      </c>
      <c r="G19" s="6">
        <v>69900</v>
      </c>
      <c r="H19" s="6">
        <v>1445000</v>
      </c>
      <c r="I19" s="6">
        <v>367519</v>
      </c>
      <c r="J19" s="9">
        <f t="shared" ref="J19:J21" si="5">I19/1500</f>
        <v>245.01266666666666</v>
      </c>
    </row>
    <row r="20" spans="1:10" x14ac:dyDescent="0.35">
      <c r="F20" s="6" t="s">
        <v>25</v>
      </c>
      <c r="G20" s="6">
        <v>169000</v>
      </c>
      <c r="H20" s="6">
        <v>725000</v>
      </c>
      <c r="I20" s="6">
        <v>371462</v>
      </c>
      <c r="J20" s="9">
        <f t="shared" si="5"/>
        <v>247.64133333333334</v>
      </c>
    </row>
    <row r="21" spans="1:10" x14ac:dyDescent="0.35">
      <c r="A21" s="7" t="s">
        <v>16</v>
      </c>
      <c r="B21" s="7"/>
      <c r="C21" s="7"/>
      <c r="D21" s="6"/>
      <c r="F21" s="8" t="s">
        <v>26</v>
      </c>
      <c r="G21" s="8">
        <v>29000</v>
      </c>
      <c r="H21" s="8">
        <v>385000</v>
      </c>
      <c r="I21" s="8">
        <v>173669</v>
      </c>
      <c r="J21" s="9">
        <f t="shared" si="5"/>
        <v>115.77933333333333</v>
      </c>
    </row>
    <row r="22" spans="1:10" x14ac:dyDescent="0.35">
      <c r="A22" s="6" t="s">
        <v>17</v>
      </c>
      <c r="B22" s="6">
        <v>36750</v>
      </c>
      <c r="C22" s="6">
        <v>66500</v>
      </c>
      <c r="D22" s="6">
        <f>AVERAGE(B22:C22)</f>
        <v>51625</v>
      </c>
      <c r="F22" s="7" t="s">
        <v>30</v>
      </c>
      <c r="G22" s="7"/>
      <c r="H22" s="7"/>
      <c r="I22" s="7"/>
    </row>
    <row r="23" spans="1:10" x14ac:dyDescent="0.35">
      <c r="A23" s="6" t="s">
        <v>18</v>
      </c>
      <c r="B23" s="6">
        <v>6</v>
      </c>
      <c r="C23" s="6">
        <v>20</v>
      </c>
      <c r="D23" s="6">
        <f>AVERAGE(B23:C23)</f>
        <v>13</v>
      </c>
      <c r="F23" s="6" t="s">
        <v>23</v>
      </c>
      <c r="G23" s="8">
        <v>29000</v>
      </c>
      <c r="H23" s="8">
        <v>439900</v>
      </c>
      <c r="I23" s="8">
        <v>132267</v>
      </c>
      <c r="J23" s="9">
        <f>I23/1500</f>
        <v>88.177999999999997</v>
      </c>
    </row>
    <row r="24" spans="1:10" x14ac:dyDescent="0.35">
      <c r="A24" s="6" t="s">
        <v>19</v>
      </c>
      <c r="B24" s="6">
        <v>10000</v>
      </c>
      <c r="C24" s="6">
        <v>30000</v>
      </c>
      <c r="D24" s="6">
        <f>AVERAGE(B24:C24)</f>
        <v>20000</v>
      </c>
      <c r="E24" s="1"/>
      <c r="F24" s="6" t="s">
        <v>24</v>
      </c>
      <c r="G24" s="6">
        <v>43000</v>
      </c>
      <c r="H24" s="6">
        <v>487000</v>
      </c>
      <c r="I24" s="6">
        <v>249390</v>
      </c>
      <c r="J24" s="9">
        <f t="shared" ref="J24:J26" si="6">I24/1500</f>
        <v>166.26</v>
      </c>
    </row>
    <row r="25" spans="1:10" x14ac:dyDescent="0.35">
      <c r="A25" s="6" t="s">
        <v>20</v>
      </c>
      <c r="B25" s="6">
        <v>4000</v>
      </c>
      <c r="C25" s="6">
        <v>11250</v>
      </c>
      <c r="D25" s="6">
        <f>AVERAGE(B25:C25)</f>
        <v>7625</v>
      </c>
      <c r="F25" s="6" t="s">
        <v>25</v>
      </c>
      <c r="G25" s="6">
        <v>119995</v>
      </c>
      <c r="H25" s="6">
        <v>3800000</v>
      </c>
      <c r="I25" s="6">
        <v>450909</v>
      </c>
      <c r="J25" s="9">
        <f t="shared" si="6"/>
        <v>300.60599999999999</v>
      </c>
    </row>
    <row r="26" spans="1:10" x14ac:dyDescent="0.35">
      <c r="F26" s="8" t="s">
        <v>26</v>
      </c>
      <c r="G26" s="8">
        <v>29000</v>
      </c>
      <c r="H26" s="8">
        <v>299900</v>
      </c>
      <c r="I26" s="8">
        <v>124683</v>
      </c>
      <c r="J26" s="9">
        <f t="shared" si="6"/>
        <v>83.122</v>
      </c>
    </row>
    <row r="27" spans="1:10" x14ac:dyDescent="0.35">
      <c r="F27" s="7" t="s">
        <v>36</v>
      </c>
      <c r="G27" s="7"/>
      <c r="H27" s="7"/>
      <c r="I27" s="7"/>
    </row>
    <row r="28" spans="1:10" x14ac:dyDescent="0.35">
      <c r="F28" s="6" t="s">
        <v>23</v>
      </c>
      <c r="G28" s="8">
        <v>5000</v>
      </c>
      <c r="H28" s="8">
        <v>599900</v>
      </c>
      <c r="I28" s="8">
        <v>83688</v>
      </c>
      <c r="J28" s="9">
        <f>I28/4000</f>
        <v>20.922000000000001</v>
      </c>
    </row>
    <row r="29" spans="1:10" x14ac:dyDescent="0.35">
      <c r="F29" s="6" t="s">
        <v>24</v>
      </c>
      <c r="G29" s="6">
        <v>3000</v>
      </c>
      <c r="H29" s="6">
        <v>2750000</v>
      </c>
      <c r="I29" s="6">
        <v>180560</v>
      </c>
      <c r="J29" s="9">
        <f t="shared" ref="J29:J31" si="7">I29/4000</f>
        <v>45.14</v>
      </c>
    </row>
    <row r="30" spans="1:10" x14ac:dyDescent="0.35">
      <c r="F30" s="6" t="s">
        <v>25</v>
      </c>
      <c r="G30" s="6">
        <v>15000</v>
      </c>
      <c r="H30" s="6">
        <v>1500000</v>
      </c>
      <c r="I30" s="6">
        <v>231369</v>
      </c>
      <c r="J30" s="9">
        <f t="shared" si="7"/>
        <v>57.84225</v>
      </c>
    </row>
    <row r="31" spans="1:10" x14ac:dyDescent="0.35">
      <c r="F31" s="8" t="s">
        <v>26</v>
      </c>
      <c r="G31" s="8">
        <v>6000</v>
      </c>
      <c r="H31" s="8">
        <v>395000</v>
      </c>
      <c r="I31" s="8">
        <v>75061</v>
      </c>
      <c r="J31" s="9">
        <f t="shared" si="7"/>
        <v>18.765250000000002</v>
      </c>
    </row>
    <row r="32" spans="1:10" x14ac:dyDescent="0.35">
      <c r="F32" s="7" t="s">
        <v>31</v>
      </c>
      <c r="G32" s="7"/>
      <c r="H32" s="7"/>
      <c r="I32" s="7"/>
    </row>
    <row r="33" spans="6:10" x14ac:dyDescent="0.35">
      <c r="F33" s="6" t="s">
        <v>23</v>
      </c>
      <c r="G33" s="8">
        <v>30000</v>
      </c>
      <c r="H33" s="8">
        <v>449000</v>
      </c>
      <c r="I33" s="8">
        <v>141820</v>
      </c>
      <c r="J33" s="9">
        <f>I33/2000</f>
        <v>70.91</v>
      </c>
    </row>
    <row r="34" spans="6:10" x14ac:dyDescent="0.35">
      <c r="F34" s="6" t="s">
        <v>24</v>
      </c>
      <c r="G34" s="8">
        <v>59900</v>
      </c>
      <c r="H34" s="8">
        <v>1500000</v>
      </c>
      <c r="I34" s="8">
        <v>454217</v>
      </c>
      <c r="J34" s="9">
        <f t="shared" ref="J34:J36" si="8">I34/2000</f>
        <v>227.10849999999999</v>
      </c>
    </row>
    <row r="35" spans="6:10" x14ac:dyDescent="0.35">
      <c r="F35" s="6" t="s">
        <v>25</v>
      </c>
      <c r="G35" s="8">
        <v>249900</v>
      </c>
      <c r="H35" s="8">
        <v>985000</v>
      </c>
      <c r="I35" s="8">
        <v>453014</v>
      </c>
      <c r="J35" s="9">
        <f t="shared" si="8"/>
        <v>226.50700000000001</v>
      </c>
    </row>
    <row r="36" spans="6:10" x14ac:dyDescent="0.35">
      <c r="F36" s="8" t="s">
        <v>26</v>
      </c>
      <c r="G36" s="8">
        <v>65000</v>
      </c>
      <c r="H36" s="8">
        <v>469500</v>
      </c>
      <c r="I36" s="8">
        <v>229144</v>
      </c>
      <c r="J36" s="9">
        <f t="shared" si="8"/>
        <v>114.572</v>
      </c>
    </row>
    <row r="37" spans="6:10" x14ac:dyDescent="0.35">
      <c r="F37" s="7" t="s">
        <v>32</v>
      </c>
      <c r="G37" s="7"/>
      <c r="H37" s="7"/>
      <c r="I37" s="7"/>
    </row>
    <row r="38" spans="6:10" x14ac:dyDescent="0.35">
      <c r="F38" s="6" t="s">
        <v>23</v>
      </c>
      <c r="G38" s="6">
        <v>52000</v>
      </c>
      <c r="H38" s="6">
        <v>439900</v>
      </c>
      <c r="I38" s="6">
        <v>147433</v>
      </c>
      <c r="J38" s="9">
        <f>I38/2000</f>
        <v>73.716499999999996</v>
      </c>
    </row>
    <row r="39" spans="6:10" x14ac:dyDescent="0.35">
      <c r="F39" s="6" t="s">
        <v>24</v>
      </c>
      <c r="G39" s="6">
        <v>67000</v>
      </c>
      <c r="H39" s="6">
        <v>850000</v>
      </c>
      <c r="I39" s="6">
        <v>272170</v>
      </c>
      <c r="J39" s="9">
        <f t="shared" ref="J39:J41" si="9">I39/2000</f>
        <v>136.08500000000001</v>
      </c>
    </row>
    <row r="40" spans="6:10" x14ac:dyDescent="0.35">
      <c r="F40" s="6" t="s">
        <v>25</v>
      </c>
      <c r="G40" s="6">
        <v>119995</v>
      </c>
      <c r="H40" s="6">
        <v>3800000</v>
      </c>
      <c r="I40" s="6">
        <v>503890</v>
      </c>
      <c r="J40" s="9">
        <f t="shared" si="9"/>
        <v>251.94499999999999</v>
      </c>
    </row>
    <row r="41" spans="6:10" x14ac:dyDescent="0.35">
      <c r="F41" s="8" t="s">
        <v>26</v>
      </c>
      <c r="G41" s="8">
        <v>29000</v>
      </c>
      <c r="H41" s="8">
        <v>630000</v>
      </c>
      <c r="I41" s="8">
        <v>144490</v>
      </c>
      <c r="J41" s="9">
        <f t="shared" si="9"/>
        <v>72.245000000000005</v>
      </c>
    </row>
    <row r="42" spans="6:10" x14ac:dyDescent="0.35">
      <c r="F42" s="7" t="s">
        <v>37</v>
      </c>
      <c r="G42" s="7"/>
      <c r="H42" s="7"/>
      <c r="I42" s="7"/>
    </row>
    <row r="43" spans="6:10" x14ac:dyDescent="0.35">
      <c r="F43" s="6" t="s">
        <v>23</v>
      </c>
      <c r="G43" s="6">
        <v>5000</v>
      </c>
      <c r="H43" s="6">
        <v>599900</v>
      </c>
      <c r="I43" s="6">
        <v>83688</v>
      </c>
      <c r="J43" s="9">
        <f>I43/5000</f>
        <v>16.7376</v>
      </c>
    </row>
    <row r="44" spans="6:10" x14ac:dyDescent="0.35">
      <c r="F44" s="6" t="s">
        <v>24</v>
      </c>
      <c r="G44" s="6">
        <v>3000</v>
      </c>
      <c r="H44" s="6">
        <v>2750000</v>
      </c>
      <c r="I44" s="6">
        <v>180560</v>
      </c>
      <c r="J44" s="9">
        <f t="shared" ref="J44:J46" si="10">I44/5000</f>
        <v>36.112000000000002</v>
      </c>
    </row>
    <row r="45" spans="6:10" x14ac:dyDescent="0.35">
      <c r="F45" s="6" t="s">
        <v>25</v>
      </c>
      <c r="G45" s="6">
        <v>15000</v>
      </c>
      <c r="H45" s="6">
        <v>1500000</v>
      </c>
      <c r="I45" s="6">
        <v>231369</v>
      </c>
      <c r="J45" s="9">
        <f t="shared" si="10"/>
        <v>46.273800000000001</v>
      </c>
    </row>
    <row r="46" spans="6:10" x14ac:dyDescent="0.35">
      <c r="F46" s="8" t="s">
        <v>26</v>
      </c>
      <c r="G46" s="8">
        <v>6000</v>
      </c>
      <c r="H46" s="8">
        <v>395000</v>
      </c>
      <c r="I46" s="8">
        <v>75061</v>
      </c>
      <c r="J46" s="9">
        <f t="shared" si="10"/>
        <v>15.0122</v>
      </c>
    </row>
    <row r="47" spans="6:10" x14ac:dyDescent="0.35">
      <c r="F47" s="7" t="s">
        <v>34</v>
      </c>
      <c r="G47" s="7"/>
      <c r="H47" s="7"/>
      <c r="I47" s="7"/>
    </row>
    <row r="48" spans="6:10" x14ac:dyDescent="0.35">
      <c r="F48" s="6" t="s">
        <v>23</v>
      </c>
      <c r="G48" s="8">
        <v>30000</v>
      </c>
      <c r="H48" s="8">
        <v>824900</v>
      </c>
      <c r="I48" s="8">
        <v>194839</v>
      </c>
      <c r="J48" s="9">
        <f>I48/2500</f>
        <v>77.935599999999994</v>
      </c>
    </row>
    <row r="49" spans="6:10" x14ac:dyDescent="0.35">
      <c r="F49" s="6" t="s">
        <v>24</v>
      </c>
      <c r="G49" s="6">
        <v>34000</v>
      </c>
      <c r="H49" s="6">
        <v>1599000</v>
      </c>
      <c r="I49" s="6">
        <v>551130</v>
      </c>
      <c r="J49" s="9">
        <f t="shared" ref="J49:J51" si="11">I49/2500</f>
        <v>220.452</v>
      </c>
    </row>
    <row r="50" spans="6:10" x14ac:dyDescent="0.35">
      <c r="F50" s="6" t="s">
        <v>25</v>
      </c>
      <c r="G50" s="6">
        <v>220000</v>
      </c>
      <c r="H50" s="6">
        <v>1485000</v>
      </c>
      <c r="I50" s="6">
        <v>563033</v>
      </c>
      <c r="J50" s="9">
        <f t="shared" si="11"/>
        <v>225.2132</v>
      </c>
    </row>
    <row r="51" spans="6:10" x14ac:dyDescent="0.35">
      <c r="F51" s="8" t="s">
        <v>26</v>
      </c>
      <c r="G51" s="6">
        <v>89900</v>
      </c>
      <c r="H51" s="6">
        <v>845000</v>
      </c>
      <c r="I51" s="6">
        <v>303491</v>
      </c>
      <c r="J51" s="9">
        <f t="shared" si="11"/>
        <v>121.3964</v>
      </c>
    </row>
    <row r="52" spans="6:10" x14ac:dyDescent="0.35">
      <c r="F52" s="7" t="s">
        <v>35</v>
      </c>
      <c r="G52" s="7"/>
      <c r="H52" s="7"/>
      <c r="I52" s="7"/>
    </row>
    <row r="53" spans="6:10" x14ac:dyDescent="0.35">
      <c r="F53" s="6" t="s">
        <v>23</v>
      </c>
      <c r="G53" s="8">
        <v>22000</v>
      </c>
      <c r="H53" s="8">
        <v>439900</v>
      </c>
      <c r="I53" s="8">
        <v>152436</v>
      </c>
      <c r="J53" s="9">
        <f>I53/2500</f>
        <v>60.974400000000003</v>
      </c>
    </row>
    <row r="54" spans="6:10" x14ac:dyDescent="0.35">
      <c r="F54" s="6" t="s">
        <v>24</v>
      </c>
      <c r="G54" s="6">
        <v>67000</v>
      </c>
      <c r="H54" s="6">
        <v>850000</v>
      </c>
      <c r="I54" s="6">
        <v>296009</v>
      </c>
      <c r="J54" s="9">
        <f t="shared" ref="J54:J56" si="12">I54/2500</f>
        <v>118.4036</v>
      </c>
    </row>
    <row r="55" spans="6:10" x14ac:dyDescent="0.35">
      <c r="F55" s="6" t="s">
        <v>25</v>
      </c>
      <c r="G55" s="6">
        <v>175000</v>
      </c>
      <c r="H55" s="6">
        <v>3800000</v>
      </c>
      <c r="I55" s="6">
        <v>574405</v>
      </c>
      <c r="J55" s="9">
        <f t="shared" si="12"/>
        <v>229.762</v>
      </c>
    </row>
    <row r="56" spans="6:10" x14ac:dyDescent="0.35">
      <c r="F56" s="8" t="s">
        <v>26</v>
      </c>
      <c r="G56" s="8">
        <v>14900</v>
      </c>
      <c r="H56" s="8">
        <v>630000</v>
      </c>
      <c r="I56" s="8">
        <v>178983</v>
      </c>
      <c r="J56" s="9">
        <f t="shared" si="12"/>
        <v>71.593199999999996</v>
      </c>
    </row>
    <row r="57" spans="6:10" x14ac:dyDescent="0.35">
      <c r="F57" s="7" t="s">
        <v>38</v>
      </c>
      <c r="G57" s="7"/>
      <c r="H57" s="7"/>
      <c r="I57" s="7"/>
    </row>
    <row r="58" spans="6:10" x14ac:dyDescent="0.35">
      <c r="F58" s="6" t="s">
        <v>23</v>
      </c>
      <c r="G58" s="6">
        <v>5000</v>
      </c>
      <c r="H58" s="6">
        <v>599900</v>
      </c>
      <c r="I58" s="6">
        <v>83688</v>
      </c>
      <c r="J58" s="9">
        <f>I58/7500</f>
        <v>11.1584</v>
      </c>
    </row>
    <row r="59" spans="6:10" x14ac:dyDescent="0.35">
      <c r="F59" s="6" t="s">
        <v>24</v>
      </c>
      <c r="G59" s="6">
        <v>3000</v>
      </c>
      <c r="H59" s="6">
        <v>2750000</v>
      </c>
      <c r="I59" s="6">
        <v>180560</v>
      </c>
      <c r="J59" s="9">
        <f t="shared" ref="J59:J61" si="13">I59/7500</f>
        <v>24.074666666666666</v>
      </c>
    </row>
    <row r="60" spans="6:10" x14ac:dyDescent="0.35">
      <c r="F60" s="6" t="s">
        <v>25</v>
      </c>
      <c r="G60" s="6">
        <v>15000</v>
      </c>
      <c r="H60" s="6">
        <v>1500000</v>
      </c>
      <c r="I60" s="6">
        <v>231369</v>
      </c>
      <c r="J60" s="9">
        <f t="shared" si="13"/>
        <v>30.8492</v>
      </c>
    </row>
    <row r="61" spans="6:10" x14ac:dyDescent="0.35">
      <c r="F61" s="8" t="s">
        <v>26</v>
      </c>
      <c r="G61" s="8">
        <v>6000</v>
      </c>
      <c r="H61" s="8">
        <v>395000</v>
      </c>
      <c r="I61" s="8">
        <v>75061</v>
      </c>
      <c r="J61" s="9">
        <f t="shared" si="13"/>
        <v>10.008133333333333</v>
      </c>
    </row>
  </sheetData>
  <mergeCells count="17">
    <mergeCell ref="F57:I57"/>
    <mergeCell ref="E1:E2"/>
    <mergeCell ref="A15:C16"/>
    <mergeCell ref="F27:I27"/>
    <mergeCell ref="F32:I32"/>
    <mergeCell ref="F37:I37"/>
    <mergeCell ref="F42:I42"/>
    <mergeCell ref="F47:I47"/>
    <mergeCell ref="F52:I52"/>
    <mergeCell ref="F2:I2"/>
    <mergeCell ref="F7:I7"/>
    <mergeCell ref="F12:I12"/>
    <mergeCell ref="F17:I17"/>
    <mergeCell ref="A2:C2"/>
    <mergeCell ref="A8:C8"/>
    <mergeCell ref="A21:C21"/>
    <mergeCell ref="F22:I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2021-09-23T16:08:27Z</dcterms:created>
  <dcterms:modified xsi:type="dcterms:W3CDTF">2021-09-23T21:34:12Z</dcterms:modified>
</cp:coreProperties>
</file>