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/>
  <xr:revisionPtr revIDLastSave="0" documentId="13_ncr:1_{FA7B918A-A0C1-4E3C-B0D1-CFE4A063BDC2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9" i="1"/>
  <c r="E8" i="1"/>
  <c r="E7" i="1"/>
  <c r="E6" i="1"/>
  <c r="E5" i="1"/>
  <c r="D13" i="1" l="1"/>
  <c r="D14" i="1" s="1"/>
  <c r="D15" i="1" s="1"/>
  <c r="D5" i="2"/>
  <c r="B16" i="1" l="1"/>
  <c r="B17" i="1"/>
  <c r="E15" i="1"/>
  <c r="E16" i="1"/>
  <c r="B5" i="1"/>
  <c r="B9" i="1"/>
  <c r="B13" i="1"/>
  <c r="B6" i="1"/>
  <c r="B10" i="1"/>
  <c r="B14" i="1"/>
  <c r="B8" i="1"/>
  <c r="B12" i="1"/>
  <c r="B7" i="1"/>
  <c r="B11" i="1"/>
  <c r="B15" i="1"/>
  <c r="B18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E9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E10" i="1" l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2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3" i="1" l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4" i="1" l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 l="1"/>
  <c r="D11" i="2" s="1"/>
  <c r="F20" i="2" s="1"/>
  <c r="C37" i="2" s="1"/>
  <c r="AB37" i="2" s="1"/>
  <c r="F21" i="2" l="1"/>
  <c r="C38" i="2" s="1"/>
  <c r="D38" i="2" s="1"/>
  <c r="F22" i="2"/>
  <c r="C39" i="2" s="1"/>
  <c r="C51" i="2" s="1"/>
  <c r="D51" i="2" s="1"/>
  <c r="F18" i="2"/>
  <c r="C35" i="2" s="1"/>
  <c r="AB35" i="2" s="1"/>
  <c r="F23" i="2"/>
  <c r="C40" i="2" s="1"/>
  <c r="V40" i="2" s="1"/>
  <c r="F15" i="2"/>
  <c r="C32" i="2" s="1"/>
  <c r="C44" i="2" s="1"/>
  <c r="D44" i="2" s="1"/>
  <c r="F17" i="2"/>
  <c r="C34" i="2" s="1"/>
  <c r="E34" i="2" s="1"/>
  <c r="F16" i="2"/>
  <c r="C33" i="2" s="1"/>
  <c r="M33" i="2" s="1"/>
  <c r="F19" i="2"/>
  <c r="C36" i="2" s="1"/>
  <c r="E36" i="2" s="1"/>
  <c r="X37" i="2"/>
  <c r="AG37" i="2"/>
  <c r="O37" i="2"/>
  <c r="N37" i="2"/>
  <c r="V37" i="2"/>
  <c r="C49" i="2"/>
  <c r="D49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F37" i="2"/>
  <c r="AF37" i="2"/>
  <c r="T37" i="2"/>
  <c r="AC37" i="2"/>
  <c r="AB49" i="2" s="1"/>
  <c r="L37" i="2"/>
  <c r="G37" i="2"/>
  <c r="Y37" i="2"/>
  <c r="AI34" i="2"/>
  <c r="N32" i="2"/>
  <c r="AH32" i="2"/>
  <c r="P34" i="2"/>
  <c r="AE32" i="2"/>
  <c r="N39" i="2"/>
  <c r="S39" i="2"/>
  <c r="V35" i="2"/>
  <c r="M32" i="2"/>
  <c r="Z34" i="2"/>
  <c r="F34" i="2"/>
  <c r="E46" i="2" s="1"/>
  <c r="Q35" i="2"/>
  <c r="J39" i="2"/>
  <c r="X39" i="2"/>
  <c r="AB33" i="2"/>
  <c r="T39" i="2"/>
  <c r="E39" i="2"/>
  <c r="O39" i="2"/>
  <c r="G39" i="2"/>
  <c r="AA39" i="2"/>
  <c r="W39" i="2"/>
  <c r="AA32" i="2"/>
  <c r="U35" i="2"/>
  <c r="AH34" i="2"/>
  <c r="W34" i="2"/>
  <c r="AC39" i="2"/>
  <c r="Y39" i="2"/>
  <c r="X51" i="2" s="1"/>
  <c r="AE39" i="2"/>
  <c r="Z39" i="2"/>
  <c r="V38" i="2"/>
  <c r="AB38" i="2"/>
  <c r="H38" i="2"/>
  <c r="S38" i="2"/>
  <c r="M38" i="2"/>
  <c r="Q38" i="2"/>
  <c r="AF38" i="2"/>
  <c r="Z38" i="2"/>
  <c r="X38" i="2"/>
  <c r="J38" i="2"/>
  <c r="AG38" i="2"/>
  <c r="AE38" i="2"/>
  <c r="F38" i="2"/>
  <c r="O38" i="2"/>
  <c r="E38" i="2"/>
  <c r="I32" i="2"/>
  <c r="V32" i="2"/>
  <c r="H32" i="2"/>
  <c r="J32" i="2"/>
  <c r="AG32" i="2"/>
  <c r="AF32" i="2"/>
  <c r="X32" i="2"/>
  <c r="E32" i="2"/>
  <c r="Q33" i="2" l="1"/>
  <c r="AC33" i="2"/>
  <c r="K33" i="2"/>
  <c r="E35" i="2"/>
  <c r="AF39" i="2"/>
  <c r="I39" i="2"/>
  <c r="I51" i="2" s="1"/>
  <c r="P39" i="2"/>
  <c r="O51" i="2" s="1"/>
  <c r="AD34" i="2"/>
  <c r="V39" i="2"/>
  <c r="AI39" i="2"/>
  <c r="F39" i="2"/>
  <c r="F51" i="2" s="1"/>
  <c r="D34" i="2"/>
  <c r="T34" i="2"/>
  <c r="N34" i="2"/>
  <c r="Q39" i="2"/>
  <c r="P51" i="2" s="1"/>
  <c r="M39" i="2"/>
  <c r="M51" i="2" s="1"/>
  <c r="L39" i="2"/>
  <c r="AA34" i="2"/>
  <c r="Z46" i="2" s="1"/>
  <c r="D39" i="2"/>
  <c r="AG39" i="2"/>
  <c r="AF51" i="2" s="1"/>
  <c r="AD39" i="2"/>
  <c r="AD51" i="2" s="1"/>
  <c r="U39" i="2"/>
  <c r="T51" i="2" s="1"/>
  <c r="R39" i="2"/>
  <c r="Q51" i="2" s="1"/>
  <c r="Y34" i="2"/>
  <c r="Y46" i="2" s="1"/>
  <c r="AG33" i="2"/>
  <c r="AG49" i="2"/>
  <c r="M34" i="2"/>
  <c r="AC34" i="2"/>
  <c r="C46" i="2"/>
  <c r="D46" i="2" s="1"/>
  <c r="U34" i="2"/>
  <c r="AE34" i="2"/>
  <c r="J34" i="2"/>
  <c r="K34" i="2"/>
  <c r="I34" i="2"/>
  <c r="H34" i="2"/>
  <c r="G34" i="2"/>
  <c r="F46" i="2" s="1"/>
  <c r="L34" i="2"/>
  <c r="K46" i="2" s="1"/>
  <c r="O32" i="2"/>
  <c r="N44" i="2" s="1"/>
  <c r="S32" i="2"/>
  <c r="G32" i="2"/>
  <c r="G44" i="2" s="1"/>
  <c r="AD32" i="2"/>
  <c r="AA38" i="2"/>
  <c r="AA50" i="2" s="1"/>
  <c r="G38" i="2"/>
  <c r="F50" i="2" s="1"/>
  <c r="AI38" i="2"/>
  <c r="AD38" i="2"/>
  <c r="T38" i="2"/>
  <c r="S50" i="2" s="1"/>
  <c r="C50" i="2"/>
  <c r="D50" i="2" s="1"/>
  <c r="AC38" i="2"/>
  <c r="AB50" i="2" s="1"/>
  <c r="L38" i="2"/>
  <c r="P38" i="2"/>
  <c r="O50" i="2" s="1"/>
  <c r="AB32" i="2"/>
  <c r="AA44" i="2" s="1"/>
  <c r="Z32" i="2"/>
  <c r="Z44" i="2" s="1"/>
  <c r="Q32" i="2"/>
  <c r="L32" i="2"/>
  <c r="L44" i="2" s="1"/>
  <c r="W32" i="2"/>
  <c r="V44" i="2" s="1"/>
  <c r="K32" i="2"/>
  <c r="U32" i="2"/>
  <c r="U44" i="2" s="1"/>
  <c r="Y32" i="2"/>
  <c r="X44" i="2" s="1"/>
  <c r="U38" i="2"/>
  <c r="W38" i="2"/>
  <c r="W50" i="2" s="1"/>
  <c r="K38" i="2"/>
  <c r="J50" i="2" s="1"/>
  <c r="AH38" i="2"/>
  <c r="R38" i="2"/>
  <c r="Q50" i="2" s="1"/>
  <c r="Y38" i="2"/>
  <c r="Y50" i="2" s="1"/>
  <c r="N38" i="2"/>
  <c r="N50" i="2" s="1"/>
  <c r="I38" i="2"/>
  <c r="H50" i="2" s="1"/>
  <c r="AC32" i="2"/>
  <c r="AB44" i="2" s="1"/>
  <c r="F32" i="2"/>
  <c r="F44" i="2" s="1"/>
  <c r="D32" i="2"/>
  <c r="R32" i="2"/>
  <c r="P32" i="2"/>
  <c r="AI32" i="2"/>
  <c r="AH44" i="2" s="1"/>
  <c r="T32" i="2"/>
  <c r="AB45" i="2"/>
  <c r="F33" i="2"/>
  <c r="AE33" i="2"/>
  <c r="L35" i="2"/>
  <c r="W33" i="2"/>
  <c r="X33" i="2"/>
  <c r="S33" i="2"/>
  <c r="C45" i="2"/>
  <c r="D45" i="2" s="1"/>
  <c r="L33" i="2"/>
  <c r="K45" i="2" s="1"/>
  <c r="R35" i="2"/>
  <c r="Q47" i="2" s="1"/>
  <c r="D35" i="2"/>
  <c r="Z35" i="2"/>
  <c r="K39" i="2"/>
  <c r="J51" i="2" s="1"/>
  <c r="H39" i="2"/>
  <c r="G51" i="2" s="1"/>
  <c r="AB39" i="2"/>
  <c r="AA51" i="2" s="1"/>
  <c r="AA35" i="2"/>
  <c r="AA47" i="2" s="1"/>
  <c r="J33" i="2"/>
  <c r="J45" i="2" s="1"/>
  <c r="I33" i="2"/>
  <c r="AB34" i="2"/>
  <c r="T35" i="2"/>
  <c r="T47" i="2" s="1"/>
  <c r="X35" i="2"/>
  <c r="AH39" i="2"/>
  <c r="Q34" i="2"/>
  <c r="P46" i="2" s="1"/>
  <c r="AG34" i="2"/>
  <c r="AG46" i="2" s="1"/>
  <c r="O34" i="2"/>
  <c r="N46" i="2" s="1"/>
  <c r="AF34" i="2"/>
  <c r="AE46" i="2" s="1"/>
  <c r="O33" i="2"/>
  <c r="W35" i="2"/>
  <c r="V47" i="2" s="1"/>
  <c r="G35" i="2"/>
  <c r="AC35" i="2"/>
  <c r="AB47" i="2" s="1"/>
  <c r="Z33" i="2"/>
  <c r="K35" i="2"/>
  <c r="S35" i="2"/>
  <c r="Y35" i="2"/>
  <c r="S34" i="2"/>
  <c r="X34" i="2"/>
  <c r="R34" i="2"/>
  <c r="V34" i="2"/>
  <c r="V46" i="2" s="1"/>
  <c r="F40" i="2"/>
  <c r="I40" i="2"/>
  <c r="D33" i="2"/>
  <c r="Q49" i="2"/>
  <c r="AI40" i="2"/>
  <c r="S40" i="2"/>
  <c r="E40" i="2"/>
  <c r="N40" i="2"/>
  <c r="R33" i="2"/>
  <c r="R45" i="2" s="1"/>
  <c r="G33" i="2"/>
  <c r="AG40" i="2"/>
  <c r="O40" i="2"/>
  <c r="N52" i="2" s="1"/>
  <c r="M35" i="2"/>
  <c r="AF35" i="2"/>
  <c r="H35" i="2"/>
  <c r="G47" i="2" s="1"/>
  <c r="C52" i="2"/>
  <c r="D52" i="2" s="1"/>
  <c r="M40" i="2"/>
  <c r="AF33" i="2"/>
  <c r="AA33" i="2"/>
  <c r="AI33" i="2"/>
  <c r="E33" i="2"/>
  <c r="V33" i="2"/>
  <c r="AH35" i="2"/>
  <c r="AG35" i="2"/>
  <c r="AE35" i="2"/>
  <c r="AI35" i="2"/>
  <c r="C47" i="2"/>
  <c r="D47" i="2" s="1"/>
  <c r="AH40" i="2"/>
  <c r="P33" i="2"/>
  <c r="O45" i="2" s="1"/>
  <c r="AD33" i="2"/>
  <c r="AA40" i="2"/>
  <c r="L40" i="2"/>
  <c r="N33" i="2"/>
  <c r="N45" i="2" s="1"/>
  <c r="T33" i="2"/>
  <c r="Y33" i="2"/>
  <c r="AH33" i="2"/>
  <c r="AG45" i="2" s="1"/>
  <c r="AD35" i="2"/>
  <c r="N35" i="2"/>
  <c r="I35" i="2"/>
  <c r="H47" i="2" s="1"/>
  <c r="H33" i="2"/>
  <c r="H45" i="2" s="1"/>
  <c r="P35" i="2"/>
  <c r="J35" i="2"/>
  <c r="O35" i="2"/>
  <c r="U33" i="2"/>
  <c r="F35" i="2"/>
  <c r="AC40" i="2"/>
  <c r="T40" i="2"/>
  <c r="D40" i="2"/>
  <c r="AB40" i="2"/>
  <c r="Q40" i="2"/>
  <c r="W40" i="2"/>
  <c r="V52" i="2" s="1"/>
  <c r="P40" i="2"/>
  <c r="O52" i="2" s="1"/>
  <c r="K40" i="2"/>
  <c r="AD40" i="2"/>
  <c r="AC52" i="2" s="1"/>
  <c r="H36" i="2"/>
  <c r="R36" i="2"/>
  <c r="O36" i="2"/>
  <c r="Q36" i="2"/>
  <c r="G36" i="2"/>
  <c r="L36" i="2"/>
  <c r="C48" i="2"/>
  <c r="D48" i="2" s="1"/>
  <c r="R40" i="2"/>
  <c r="Q52" i="2" s="1"/>
  <c r="U40" i="2"/>
  <c r="U52" i="2" s="1"/>
  <c r="Z40" i="2"/>
  <c r="H40" i="2"/>
  <c r="X40" i="2"/>
  <c r="AE40" i="2"/>
  <c r="J40" i="2"/>
  <c r="G40" i="2"/>
  <c r="F52" i="2" s="1"/>
  <c r="Y40" i="2"/>
  <c r="X52" i="2" s="1"/>
  <c r="AF40" i="2"/>
  <c r="AE52" i="2" s="1"/>
  <c r="AI36" i="2"/>
  <c r="F36" i="2"/>
  <c r="E48" i="2" s="1"/>
  <c r="AA36" i="2"/>
  <c r="K36" i="2"/>
  <c r="AD36" i="2"/>
  <c r="Z36" i="2"/>
  <c r="AE36" i="2"/>
  <c r="W36" i="2"/>
  <c r="M36" i="2"/>
  <c r="AB36" i="2"/>
  <c r="V36" i="2"/>
  <c r="I36" i="2"/>
  <c r="H48" i="2" s="1"/>
  <c r="U36" i="2"/>
  <c r="AC36" i="2"/>
  <c r="T36" i="2"/>
  <c r="N36" i="2"/>
  <c r="S36" i="2"/>
  <c r="R48" i="2" s="1"/>
  <c r="AF36" i="2"/>
  <c r="AG36" i="2"/>
  <c r="D36" i="2"/>
  <c r="AH36" i="2"/>
  <c r="AH48" i="2" s="1"/>
  <c r="X36" i="2"/>
  <c r="P36" i="2"/>
  <c r="J36" i="2"/>
  <c r="I48" i="2" s="1"/>
  <c r="Y36" i="2"/>
  <c r="AF49" i="2"/>
  <c r="K49" i="2"/>
  <c r="X49" i="2"/>
  <c r="Y51" i="2"/>
  <c r="O49" i="2"/>
  <c r="R49" i="2"/>
  <c r="N49" i="2"/>
  <c r="W49" i="2"/>
  <c r="M49" i="2"/>
  <c r="U49" i="2"/>
  <c r="U50" i="2"/>
  <c r="J49" i="2"/>
  <c r="T49" i="2"/>
  <c r="I49" i="2"/>
  <c r="AD49" i="2"/>
  <c r="Z49" i="2"/>
  <c r="P49" i="2"/>
  <c r="H49" i="2"/>
  <c r="AA49" i="2"/>
  <c r="G49" i="2"/>
  <c r="AH49" i="2"/>
  <c r="Y49" i="2"/>
  <c r="AE49" i="2"/>
  <c r="S49" i="2"/>
  <c r="V49" i="2"/>
  <c r="L49" i="2"/>
  <c r="F49" i="2"/>
  <c r="AC49" i="2"/>
  <c r="E49" i="2"/>
  <c r="R51" i="2"/>
  <c r="M44" i="2"/>
  <c r="AH46" i="2"/>
  <c r="AE44" i="2"/>
  <c r="S51" i="2"/>
  <c r="T46" i="2"/>
  <c r="N51" i="2"/>
  <c r="U47" i="2"/>
  <c r="AE51" i="2"/>
  <c r="AF50" i="2"/>
  <c r="Z51" i="2"/>
  <c r="V51" i="2"/>
  <c r="AC51" i="2"/>
  <c r="H51" i="2"/>
  <c r="W51" i="2"/>
  <c r="R50" i="2"/>
  <c r="AE50" i="2"/>
  <c r="W44" i="2"/>
  <c r="AF44" i="2"/>
  <c r="H44" i="2"/>
  <c r="E50" i="2"/>
  <c r="I44" i="2"/>
  <c r="AG44" i="2"/>
  <c r="AH51" i="2" l="1"/>
  <c r="S46" i="2"/>
  <c r="P50" i="2"/>
  <c r="O44" i="2"/>
  <c r="AG51" i="2"/>
  <c r="M46" i="2"/>
  <c r="AC46" i="2"/>
  <c r="AD46" i="2"/>
  <c r="E51" i="2"/>
  <c r="AC47" i="2"/>
  <c r="E45" i="2"/>
  <c r="AA46" i="2"/>
  <c r="L51" i="2"/>
  <c r="G50" i="2"/>
  <c r="K44" i="2"/>
  <c r="X46" i="2"/>
  <c r="U51" i="2"/>
  <c r="P48" i="2"/>
  <c r="J46" i="2"/>
  <c r="AB51" i="2"/>
  <c r="I46" i="2"/>
  <c r="F45" i="2"/>
  <c r="S44" i="2"/>
  <c r="G46" i="2"/>
  <c r="AG52" i="2"/>
  <c r="AH52" i="2"/>
  <c r="M47" i="2"/>
  <c r="AB46" i="2"/>
  <c r="Q45" i="2"/>
  <c r="V50" i="2"/>
  <c r="J44" i="2"/>
  <c r="X50" i="2"/>
  <c r="S45" i="2"/>
  <c r="AD45" i="2"/>
  <c r="AE45" i="2"/>
  <c r="AB52" i="2"/>
  <c r="AD52" i="2"/>
  <c r="AF52" i="2"/>
  <c r="P44" i="2"/>
  <c r="M45" i="2"/>
  <c r="E44" i="2"/>
  <c r="W46" i="2"/>
  <c r="Y45" i="2"/>
  <c r="AH50" i="2"/>
  <c r="L46" i="2"/>
  <c r="R47" i="2"/>
  <c r="R44" i="2"/>
  <c r="Z45" i="2"/>
  <c r="H46" i="2"/>
  <c r="U46" i="2"/>
  <c r="Y44" i="2"/>
  <c r="Z50" i="2"/>
  <c r="L45" i="2"/>
  <c r="K51" i="2"/>
  <c r="T50" i="2"/>
  <c r="I50" i="2"/>
  <c r="AG50" i="2"/>
  <c r="Q44" i="2"/>
  <c r="K50" i="2"/>
  <c r="AC50" i="2"/>
  <c r="AC44" i="2"/>
  <c r="M50" i="2"/>
  <c r="AD50" i="2"/>
  <c r="T44" i="2"/>
  <c r="L50" i="2"/>
  <c r="AD44" i="2"/>
  <c r="E52" i="2"/>
  <c r="Q46" i="2"/>
  <c r="R52" i="2"/>
  <c r="K47" i="2"/>
  <c r="AC45" i="2"/>
  <c r="Z47" i="2"/>
  <c r="AF45" i="2"/>
  <c r="Y52" i="2"/>
  <c r="S52" i="2"/>
  <c r="X47" i="2"/>
  <c r="I45" i="2"/>
  <c r="V45" i="2"/>
  <c r="J47" i="2"/>
  <c r="AF46" i="2"/>
  <c r="S47" i="2"/>
  <c r="Y47" i="2"/>
  <c r="W47" i="2"/>
  <c r="O46" i="2"/>
  <c r="H52" i="2"/>
  <c r="F47" i="2"/>
  <c r="AE47" i="2"/>
  <c r="L47" i="2"/>
  <c r="R46" i="2"/>
  <c r="W45" i="2"/>
  <c r="I52" i="2"/>
  <c r="U45" i="2"/>
  <c r="AD48" i="2"/>
  <c r="AF47" i="2"/>
  <c r="AE48" i="2"/>
  <c r="Q48" i="2"/>
  <c r="P52" i="2"/>
  <c r="T45" i="2"/>
  <c r="AA48" i="2"/>
  <c r="T52" i="2"/>
  <c r="X45" i="2"/>
  <c r="I47" i="2"/>
  <c r="AA45" i="2"/>
  <c r="G48" i="2"/>
  <c r="AH47" i="2"/>
  <c r="Z48" i="2"/>
  <c r="V48" i="2"/>
  <c r="W52" i="2"/>
  <c r="W48" i="2"/>
  <c r="J52" i="2"/>
  <c r="AA52" i="2"/>
  <c r="O47" i="2"/>
  <c r="L52" i="2"/>
  <c r="T48" i="2"/>
  <c r="M48" i="2"/>
  <c r="Z52" i="2"/>
  <c r="K48" i="2"/>
  <c r="AG47" i="2"/>
  <c r="AH45" i="2"/>
  <c r="M52" i="2"/>
  <c r="G52" i="2"/>
  <c r="E47" i="2"/>
  <c r="P45" i="2"/>
  <c r="AD47" i="2"/>
  <c r="U48" i="2"/>
  <c r="L48" i="2"/>
  <c r="K52" i="2"/>
  <c r="P47" i="2"/>
  <c r="G45" i="2"/>
  <c r="AG48" i="2"/>
  <c r="N47" i="2"/>
  <c r="Y48" i="2"/>
  <c r="N48" i="2"/>
  <c r="F48" i="2"/>
  <c r="J48" i="2"/>
  <c r="AC48" i="2"/>
  <c r="O48" i="2"/>
  <c r="AF48" i="2"/>
  <c r="AB48" i="2"/>
  <c r="X48" i="2"/>
  <c r="S48" i="2"/>
</calcChain>
</file>

<file path=xl/sharedStrings.xml><?xml version="1.0" encoding="utf-8"?>
<sst xmlns="http://schemas.openxmlformats.org/spreadsheetml/2006/main" count="43" uniqueCount="43">
  <si>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</si>
  <si>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</si>
  <si>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</si>
  <si>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</si>
  <si>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</si>
  <si>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</si>
  <si>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</si>
  <si>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</si>
  <si>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</si>
  <si>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</si>
  <si>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</si>
  <si>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</si>
  <si>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</si>
  <si>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</si>
  <si>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</si>
  <si>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</si>
  <si>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</si>
  <si>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</si>
  <si>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End</t>
  </si>
  <si>
    <t xml:space="preserve">ENTER START DATE: </t>
  </si>
  <si>
    <t># of rows</t>
  </si>
  <si>
    <t>Chart showing project activities with a scrollable timeline is in this cell.</t>
  </si>
  <si>
    <t>Partnering &amp; Brainstorming</t>
  </si>
  <si>
    <t>LaTeX Documentation 1</t>
  </si>
  <si>
    <t>Project Scope Established</t>
  </si>
  <si>
    <t>LaTeX Documentation 2</t>
  </si>
  <si>
    <t>corrections made</t>
  </si>
  <si>
    <t>financial planner idea</t>
  </si>
  <si>
    <t>Presentation 1</t>
  </si>
  <si>
    <t>Interface Mock-ups</t>
  </si>
  <si>
    <t>presenting proposal to class</t>
  </si>
  <si>
    <t>UML Layouts</t>
  </si>
  <si>
    <t>Basic UI Design</t>
  </si>
  <si>
    <t>basic calendar layout and widget things</t>
  </si>
  <si>
    <t>Presentation 2</t>
  </si>
  <si>
    <t>show that the project works vaguely</t>
  </si>
  <si>
    <t>LaTeX Documentation 3</t>
  </si>
  <si>
    <t>including timeline</t>
  </si>
  <si>
    <t>LaTeX Documentation 4</t>
  </si>
  <si>
    <t>penultimate writeup</t>
  </si>
  <si>
    <t>Ericson's approval to basically do the whole project differently and alone</t>
  </si>
  <si>
    <t>Abandonment</t>
  </si>
  <si>
    <t>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</si>
</sst>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4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43720</c:v>
                </c:pt>
                <c:pt idx="1">
                  <c:v>43721</c:v>
                </c:pt>
                <c:pt idx="2">
                  <c:v>43722</c:v>
                </c:pt>
                <c:pt idx="3">
                  <c:v>43723</c:v>
                </c:pt>
                <c:pt idx="4">
                  <c:v>43724</c:v>
                </c:pt>
                <c:pt idx="5">
                  <c:v>43725</c:v>
                </c:pt>
                <c:pt idx="6">
                  <c:v>43726</c:v>
                </c:pt>
                <c:pt idx="7">
                  <c:v>43727</c:v>
                </c:pt>
                <c:pt idx="8">
                  <c:v>43728</c:v>
                </c:pt>
                <c:pt idx="9">
                  <c:v>43729</c:v>
                </c:pt>
                <c:pt idx="10">
                  <c:v>43730</c:v>
                </c:pt>
                <c:pt idx="11">
                  <c:v>43731</c:v>
                </c:pt>
                <c:pt idx="12">
                  <c:v>43732</c:v>
                </c:pt>
                <c:pt idx="13">
                  <c:v>43733</c:v>
                </c:pt>
                <c:pt idx="14">
                  <c:v>43734</c:v>
                </c:pt>
                <c:pt idx="15">
                  <c:v>43735</c:v>
                </c:pt>
                <c:pt idx="16">
                  <c:v>43736</c:v>
                </c:pt>
                <c:pt idx="17">
                  <c:v>43737</c:v>
                </c:pt>
                <c:pt idx="18">
                  <c:v>43738</c:v>
                </c:pt>
                <c:pt idx="19">
                  <c:v>43739</c:v>
                </c:pt>
                <c:pt idx="20">
                  <c:v>43740</c:v>
                </c:pt>
                <c:pt idx="21">
                  <c:v>43741</c:v>
                </c:pt>
                <c:pt idx="22">
                  <c:v>43742</c:v>
                </c:pt>
                <c:pt idx="23">
                  <c:v>43743</c:v>
                </c:pt>
                <c:pt idx="24">
                  <c:v>43744</c:v>
                </c:pt>
                <c:pt idx="25">
                  <c:v>43745</c:v>
                </c:pt>
                <c:pt idx="26">
                  <c:v>43746</c:v>
                </c:pt>
                <c:pt idx="27">
                  <c:v>43747</c:v>
                </c:pt>
                <c:pt idx="28">
                  <c:v>43748</c:v>
                </c:pt>
                <c:pt idx="29">
                  <c:v>43749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43720</c:v>
                </c:pt>
                <c:pt idx="1">
                  <c:v>43721</c:v>
                </c:pt>
                <c:pt idx="2">
                  <c:v>43722</c:v>
                </c:pt>
                <c:pt idx="3">
                  <c:v>43723</c:v>
                </c:pt>
                <c:pt idx="4">
                  <c:v>43724</c:v>
                </c:pt>
                <c:pt idx="5">
                  <c:v>43725</c:v>
                </c:pt>
                <c:pt idx="6">
                  <c:v>43726</c:v>
                </c:pt>
                <c:pt idx="7">
                  <c:v>43727</c:v>
                </c:pt>
                <c:pt idx="8">
                  <c:v>43728</c:v>
                </c:pt>
                <c:pt idx="9">
                  <c:v>43729</c:v>
                </c:pt>
                <c:pt idx="10">
                  <c:v>43730</c:v>
                </c:pt>
                <c:pt idx="11">
                  <c:v>43731</c:v>
                </c:pt>
                <c:pt idx="12">
                  <c:v>43732</c:v>
                </c:pt>
                <c:pt idx="13">
                  <c:v>43733</c:v>
                </c:pt>
                <c:pt idx="14">
                  <c:v>43734</c:v>
                </c:pt>
                <c:pt idx="15">
                  <c:v>43735</c:v>
                </c:pt>
                <c:pt idx="16">
                  <c:v>43736</c:v>
                </c:pt>
                <c:pt idx="17">
                  <c:v>43737</c:v>
                </c:pt>
                <c:pt idx="18">
                  <c:v>43738</c:v>
                </c:pt>
                <c:pt idx="19">
                  <c:v>43739</c:v>
                </c:pt>
                <c:pt idx="20">
                  <c:v>43740</c:v>
                </c:pt>
                <c:pt idx="21">
                  <c:v>43741</c:v>
                </c:pt>
                <c:pt idx="22">
                  <c:v>43742</c:v>
                </c:pt>
                <c:pt idx="23">
                  <c:v>43743</c:v>
                </c:pt>
                <c:pt idx="24">
                  <c:v>43744</c:v>
                </c:pt>
                <c:pt idx="25">
                  <c:v>43745</c:v>
                </c:pt>
                <c:pt idx="26">
                  <c:v>43746</c:v>
                </c:pt>
                <c:pt idx="27">
                  <c:v>43747</c:v>
                </c:pt>
                <c:pt idx="28">
                  <c:v>43748</c:v>
                </c:pt>
                <c:pt idx="29">
                  <c:v>43749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43720</c:v>
                </c:pt>
                <c:pt idx="1">
                  <c:v>43721</c:v>
                </c:pt>
                <c:pt idx="2">
                  <c:v>43722</c:v>
                </c:pt>
                <c:pt idx="3">
                  <c:v>43723</c:v>
                </c:pt>
                <c:pt idx="4">
                  <c:v>43724</c:v>
                </c:pt>
                <c:pt idx="5">
                  <c:v>43725</c:v>
                </c:pt>
                <c:pt idx="6">
                  <c:v>43726</c:v>
                </c:pt>
                <c:pt idx="7">
                  <c:v>43727</c:v>
                </c:pt>
                <c:pt idx="8">
                  <c:v>43728</c:v>
                </c:pt>
                <c:pt idx="9">
                  <c:v>43729</c:v>
                </c:pt>
                <c:pt idx="10">
                  <c:v>43730</c:v>
                </c:pt>
                <c:pt idx="11">
                  <c:v>43731</c:v>
                </c:pt>
                <c:pt idx="12">
                  <c:v>43732</c:v>
                </c:pt>
                <c:pt idx="13">
                  <c:v>43733</c:v>
                </c:pt>
                <c:pt idx="14">
                  <c:v>43734</c:v>
                </c:pt>
                <c:pt idx="15">
                  <c:v>43735</c:v>
                </c:pt>
                <c:pt idx="16">
                  <c:v>43736</c:v>
                </c:pt>
                <c:pt idx="17">
                  <c:v>43737</c:v>
                </c:pt>
                <c:pt idx="18">
                  <c:v>43738</c:v>
                </c:pt>
                <c:pt idx="19">
                  <c:v>43739</c:v>
                </c:pt>
                <c:pt idx="20">
                  <c:v>43740</c:v>
                </c:pt>
                <c:pt idx="21">
                  <c:v>43741</c:v>
                </c:pt>
                <c:pt idx="22">
                  <c:v>43742</c:v>
                </c:pt>
                <c:pt idx="23">
                  <c:v>43743</c:v>
                </c:pt>
                <c:pt idx="24">
                  <c:v>43744</c:v>
                </c:pt>
                <c:pt idx="25">
                  <c:v>43745</c:v>
                </c:pt>
                <c:pt idx="26">
                  <c:v>43746</c:v>
                </c:pt>
                <c:pt idx="27">
                  <c:v>43747</c:v>
                </c:pt>
                <c:pt idx="28">
                  <c:v>43748</c:v>
                </c:pt>
                <c:pt idx="29">
                  <c:v>43749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43720</c:v>
                </c:pt>
                <c:pt idx="1">
                  <c:v>43721</c:v>
                </c:pt>
                <c:pt idx="2">
                  <c:v>43722</c:v>
                </c:pt>
                <c:pt idx="3">
                  <c:v>43723</c:v>
                </c:pt>
                <c:pt idx="4">
                  <c:v>43724</c:v>
                </c:pt>
                <c:pt idx="5">
                  <c:v>43725</c:v>
                </c:pt>
                <c:pt idx="6">
                  <c:v>43726</c:v>
                </c:pt>
                <c:pt idx="7">
                  <c:v>43727</c:v>
                </c:pt>
                <c:pt idx="8">
                  <c:v>43728</c:v>
                </c:pt>
                <c:pt idx="9">
                  <c:v>43729</c:v>
                </c:pt>
                <c:pt idx="10">
                  <c:v>43730</c:v>
                </c:pt>
                <c:pt idx="11">
                  <c:v>43731</c:v>
                </c:pt>
                <c:pt idx="12">
                  <c:v>43732</c:v>
                </c:pt>
                <c:pt idx="13">
                  <c:v>43733</c:v>
                </c:pt>
                <c:pt idx="14">
                  <c:v>43734</c:v>
                </c:pt>
                <c:pt idx="15">
                  <c:v>43735</c:v>
                </c:pt>
                <c:pt idx="16">
                  <c:v>43736</c:v>
                </c:pt>
                <c:pt idx="17">
                  <c:v>43737</c:v>
                </c:pt>
                <c:pt idx="18">
                  <c:v>43738</c:v>
                </c:pt>
                <c:pt idx="19">
                  <c:v>43739</c:v>
                </c:pt>
                <c:pt idx="20">
                  <c:v>43740</c:v>
                </c:pt>
                <c:pt idx="21">
                  <c:v>43741</c:v>
                </c:pt>
                <c:pt idx="22">
                  <c:v>43742</c:v>
                </c:pt>
                <c:pt idx="23">
                  <c:v>43743</c:v>
                </c:pt>
                <c:pt idx="24">
                  <c:v>43744</c:v>
                </c:pt>
                <c:pt idx="25">
                  <c:v>43745</c:v>
                </c:pt>
                <c:pt idx="26">
                  <c:v>43746</c:v>
                </c:pt>
                <c:pt idx="27">
                  <c:v>43747</c:v>
                </c:pt>
                <c:pt idx="28">
                  <c:v>43748</c:v>
                </c:pt>
                <c:pt idx="29">
                  <c:v>43749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43720</c:v>
                </c:pt>
                <c:pt idx="1">
                  <c:v>43721</c:v>
                </c:pt>
                <c:pt idx="2">
                  <c:v>43722</c:v>
                </c:pt>
                <c:pt idx="3">
                  <c:v>43723</c:v>
                </c:pt>
                <c:pt idx="4">
                  <c:v>43724</c:v>
                </c:pt>
                <c:pt idx="5">
                  <c:v>43725</c:v>
                </c:pt>
                <c:pt idx="6">
                  <c:v>43726</c:v>
                </c:pt>
                <c:pt idx="7">
                  <c:v>43727</c:v>
                </c:pt>
                <c:pt idx="8">
                  <c:v>43728</c:v>
                </c:pt>
                <c:pt idx="9">
                  <c:v>43729</c:v>
                </c:pt>
                <c:pt idx="10">
                  <c:v>43730</c:v>
                </c:pt>
                <c:pt idx="11">
                  <c:v>43731</c:v>
                </c:pt>
                <c:pt idx="12">
                  <c:v>43732</c:v>
                </c:pt>
                <c:pt idx="13">
                  <c:v>43733</c:v>
                </c:pt>
                <c:pt idx="14">
                  <c:v>43734</c:v>
                </c:pt>
                <c:pt idx="15">
                  <c:v>43735</c:v>
                </c:pt>
                <c:pt idx="16">
                  <c:v>43736</c:v>
                </c:pt>
                <c:pt idx="17">
                  <c:v>43737</c:v>
                </c:pt>
                <c:pt idx="18">
                  <c:v>43738</c:v>
                </c:pt>
                <c:pt idx="19">
                  <c:v>43739</c:v>
                </c:pt>
                <c:pt idx="20">
                  <c:v>43740</c:v>
                </c:pt>
                <c:pt idx="21">
                  <c:v>43741</c:v>
                </c:pt>
                <c:pt idx="22">
                  <c:v>43742</c:v>
                </c:pt>
                <c:pt idx="23">
                  <c:v>43743</c:v>
                </c:pt>
                <c:pt idx="24">
                  <c:v>43744</c:v>
                </c:pt>
                <c:pt idx="25">
                  <c:v>43745</c:v>
                </c:pt>
                <c:pt idx="26">
                  <c:v>43746</c:v>
                </c:pt>
                <c:pt idx="27">
                  <c:v>43747</c:v>
                </c:pt>
                <c:pt idx="28">
                  <c:v>43748</c:v>
                </c:pt>
                <c:pt idx="29">
                  <c:v>43749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#N/A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LATEX DOCUMENTATION 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5.3000000000000007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PROJECT SCOPE ESTABLISHED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4.3000000000000007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LATEX DOCUMENTATION 2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Sep 2019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Oct 2019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Oct 2019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0.5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Sep 2019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{60DBB9D3-2CED-4E75-AA09-92EA0D6A6FF5}</c15:txfldGUID>
                      <c15:f>calcs!$E$72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{8D46CC3C-901A-4BDA-B0FF-4231C5E4F052}</c15:txfldGUID>
                      <c15:f>calcs!$F$72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{C30E4C86-920C-4DBD-9A97-8997FBE5E534}</c15:txfldGUID>
                      <c15:f>calcs!$G$72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{A7D1F478-252C-4936-8A9E-FBF4C5467EB7}</c15:txfldGUID>
                      <c15:f>calcs!$H$72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{6CD1C2B1-C211-47E6-A264-C3616D65B98A}</c15:txfldGUID>
                      <c15:f>calcs!$I$72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{9810E9D5-DE0A-457E-BADA-747B6A32C8EA}</c15:txfldGUID>
                      <c15:f>calcs!$J$72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{F851E054-F46A-4B7E-8B1E-64CAA9D02A41}</c15:txfldGUID>
                      <c15:f>calcs!$K$72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{1556D7BA-0068-4068-A230-33834D0D6969}</c15:txfldGUID>
                      <c15:f>calcs!$L$72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{8A39CBE1-DF6F-4D23-AD37-3522DDF2ED61}</c15:txfldGUID>
                      <c15:f>calcs!$M$72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{2E1F0F33-4BBD-4FDD-8663-65625E3FAB1B}</c15:txfldGUID>
                      <c15:f>calcs!$N$72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{B9381A39-B933-4FA7-B3B1-3FFCA6934FB4}</c15:txfldGUID>
                      <c15:f>calcs!$O$72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{C5C4E512-DA45-4F67-AAB8-E2CC74373BC7}</c15:txfldGUID>
                      <c15:f>calcs!$P$72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{A7717D06-5DD7-4F46-8A33-E75665C2829F}</c15:txfldGUID>
                      <c15:f>calcs!$Q$72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{2DCB816A-4D0B-4F42-B6A5-E17512F3BA44}</c15:txfldGUID>
                      <c15:f>calcs!$R$72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{CF0D916C-31F1-4EC6-B0AB-8FADB25F7780}</c15:txfldGUID>
                      <c15:f>calcs!$S$72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{B2B175DE-4559-47A1-8EEF-687808C6B658}</c15:txfldGUID>
                      <c15:f>calcs!$T$72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{B2D41EB4-A0EF-421C-93C2-A3D842D82B66}</c15:txfldGUID>
                      <c15:f>calcs!$U$72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{6609E9DB-924C-4727-A7B6-E096615DF560}</c15:txfldGUID>
                      <c15:f>calcs!$V$72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{41923322-7AB9-42F2-8B22-79E7BF7477C1}</c15:txfldGUID>
                      <c15:f>calcs!$W$72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{F3C25235-1448-474B-8F50-30D33E7DE129}</c15:txfldGUID>
                      <c15:f>calcs!$X$72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{7F6E0E2A-1C76-42CA-BA1D-D841B3012ECB}</c15:txfldGUID>
                      <c15:f>calcs!$Y$72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{28546F1B-B440-4CEE-90BB-004A5A3F2708}</c15:txfldGUID>
                      <c15:f>calcs!$Z$72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{D8F5893C-571B-4C6C-B17C-76DA709EB33D}</c15:txfldGUID>
                      <c15:f>calcs!$AA$72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{C7274CC5-EB30-41D4-84FA-A804DBAD749B}</c15:txfldGUID>
                      <c15:f>calcs!$AB$72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{17B7FAC1-4E60-49F9-847F-EA3C0A699EC9}</c15:txfldGUID>
                      <c15:f>calcs!$AC$72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{46BAB5FF-A59B-4FBC-A51E-ABCA17EA78EA}</c15:txfldGUID>
                      <c15:f>calcs!$AD$72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{6E1441B2-3703-4C9D-9631-A2760192CD68}</c15:txfldGUID>
                      <c15:f>calcs!$AE$72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{ABB6BBA4-2852-4BA9-BD51-BAEFE521133A}</c15:txfldGUID>
                      <c15:f>calcs!$AF$72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{E11B86C3-5488-417C-995C-FD64F4C1EB5F}</c15:txfldGUID>
                      <c15:f>calcs!$AG$72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{5C33A92F-6B35-4861-9CB6-946C4EFCA182}</c15:txfldGUID>
                      <c15:f>calcs!$AH$72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{0248797B-82CB-4AD6-8ECA-672776ADAFAC}</c15:txfldGUID>
                      <c15:f>calcs!$E$70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{5A7AA0DA-E9CC-40FB-BCAF-9DF5A1980D18}</c15:txfldGUID>
                      <c15:f>calcs!$F$70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{58090604-CD36-4D37-93C3-06432962DA30}</c15:txfldGUID>
                      <c15:f>calcs!$G$70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{7884F18A-A132-40F0-8746-B8CE44EE70AD}</c15:txfldGUID>
                      <c15:f>calcs!$H$70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{24049BA6-BC64-48CD-B195-8CDBEC472BDA}</c15:txfldGUID>
                      <c15:f>calcs!$I$70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{2F4E26F1-1EF4-40E1-9252-029F4050D430}</c15:txfldGUID>
                      <c15:f>calcs!$J$70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{B17E4B90-C7AD-42D9-B1B4-1221C057F4FB}</c15:txfldGUID>
                      <c15:f>calcs!$K$70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{205BF8B1-7A39-44B7-A558-59C41785CA68}</c15:txfldGUID>
                      <c15:f>calcs!$L$70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{865B40D0-C7D3-494F-A9D2-F51A3A8EE773}</c15:txfldGUID>
                      <c15:f>calcs!$M$70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{D8466185-2468-4E2C-A271-05EEC24BD821}</c15:txfldGUID>
                      <c15:f>calcs!$N$70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{EDD415D8-8379-4AC3-8E68-798A225C3D01}</c15:txfldGUID>
                      <c15:f>calcs!$O$70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{68F5EF48-F574-4640-93E7-340957257AED}</c15:txfldGUID>
                      <c15:f>calcs!$P$70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{21F51778-906F-4FBD-A0D2-7197B9CDF4D1}</c15:txfldGUID>
                      <c15:f>calcs!$Q$70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{C9250D5A-BB74-4F4D-BE3C-8C0B18A287E6}</c15:txfldGUID>
                      <c15:f>calcs!$R$70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{5EF187A7-FC6F-45D5-9159-3F8B29124DEA}</c15:txfldGUID>
                      <c15:f>calcs!$S$70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{C5AD3F14-0D6B-41A7-8661-EB63B916464E}</c15:txfldGUID>
                      <c15:f>calcs!$T$70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{0EB95391-C675-49F4-8946-A5FFD3B53746}</c15:txfldGUID>
                      <c15:f>calcs!$U$70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{C6601F5C-3663-40F8-BDBF-FE801B70FE65}</c15:txfldGUID>
                      <c15:f>calcs!$V$70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{7B9CBE9E-4959-4CDD-951D-E36BEB92FDA5}</c15:txfldGUID>
                      <c15:f>calcs!$W$70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{55FB2ED3-65EA-4264-A0C0-0E36106C5DF6}</c15:txfldGUID>
                      <c15:f>calcs!$X$70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{85C0437C-EBFF-43F9-A9E8-C565C7353E4D}</c15:txfldGUID>
                      <c15:f>calcs!$Y$70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{BBF52F91-2561-46E7-8D73-D22B04A34F8B}</c15:txfldGUID>
                      <c15:f>calcs!$Z$70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{D5838016-C378-4EE9-B227-C678DD24DD67}</c15:txfldGUID>
                      <c15:f>calcs!$AA$70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{CE36BCDC-E580-48B2-895D-72509A90B131}</c15:txfldGUID>
                      <c15:f>calcs!$AB$70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{89B2FB13-43C9-4143-8A75-46A71AB82BE6}</c15:txfldGUID>
                      <c15:f>calcs!$AC$70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{D364656A-67A2-4D87-82B5-18E9FC183E95}</c15:txfldGUID>
                      <c15:f>calcs!$AD$70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{815579B5-5093-4480-95A4-C04A9D126D14}</c15:txfldGUID>
                      <c15:f>calcs!$AE$70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{99814770-0061-4275-B3E8-DEBE89C95E86}</c15:txfldGUID>
                      <c15:f>calcs!$AF$70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{7CC3BC65-C22C-4403-B2B8-BA5DC0C17576}</c15:txfldGUID>
                      <c15:f>calcs!$AG$70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{D3CBFA01-D10D-4F8D-BE30-80347AA0E813}</c15:txfldGUID>
                      <c15:f>calcs!$AH$70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Sep 2019 -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Oct 2019 -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25877" y="4038600"/>
          <a:ext cx="8988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8" totalsRowShown="0">
  <autoFilter ref="B4:F18" xr:uid="{00000000-0009-0000-0100-000001000000}"/>
  <sortState xmlns:xlrd2="http://schemas.microsoft.com/office/spreadsheetml/2017/richdata2" ref="C21:F26">
    <sortCondition ref="D20:D26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8"/>
  <sheetViews>
    <sheetView showGridLines="0" tabSelected="1" topLeftCell="A3" zoomScaleNormal="100" workbookViewId="0">
      <selection activeCell="G19" sqref="G19"/>
    </sheetView>
  </sheetViews>
  <sheetFormatPr defaultColWidth="9.140625" defaultRowHeight="35.1" customHeight="1" x14ac:dyDescent="0.25"/>
  <cols>
    <col min="1" max="1" width="4.5703125" customWidth="1"/>
    <col min="2" max="2" width="7" hidden="1" customWidth="1"/>
    <col min="3" max="3" width="31" customWidth="1"/>
    <col min="4" max="5" width="18.42578125" customWidth="1"/>
    <col min="6" max="6" width="66.140625" customWidth="1"/>
    <col min="7" max="7" width="4.5703125" customWidth="1"/>
    <col min="8" max="8" width="4.7109375" customWidth="1"/>
  </cols>
  <sheetData>
    <row r="1" spans="1:7" s="4" customFormat="1" ht="35.1" customHeight="1" thickBot="1" x14ac:dyDescent="0.3">
      <c r="A1" s="6"/>
      <c r="B1" s="6"/>
      <c r="C1" s="12" t="s">
        <v>17</v>
      </c>
      <c r="D1" s="12"/>
      <c r="E1" s="12"/>
      <c r="F1" s="12"/>
      <c r="G1" s="12"/>
    </row>
    <row r="2" spans="1:7" ht="315.95" customHeight="1" thickTop="1" x14ac:dyDescent="0.25">
      <c r="C2" s="13" t="s">
        <v>21</v>
      </c>
      <c r="D2" s="13"/>
      <c r="E2" s="13"/>
      <c r="F2" s="13"/>
      <c r="G2" s="13"/>
    </row>
    <row r="3" spans="1:7" s="7" customFormat="1" ht="35.1" customHeight="1" x14ac:dyDescent="0.25">
      <c r="C3" s="8" t="s">
        <v>19</v>
      </c>
      <c r="D3" s="9">
        <v>43713</v>
      </c>
    </row>
    <row r="4" spans="1:7" ht="21" customHeight="1" x14ac:dyDescent="0.25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25">
      <c r="B5">
        <f>ROW(B5)-calcs!$D$5</f>
        <v>-9</v>
      </c>
      <c r="C5" t="s">
        <v>22</v>
      </c>
      <c r="D5" s="5">
        <v>43709</v>
      </c>
      <c r="E5" s="5">
        <f>Activities[[#This Row],[START]]+7</f>
        <v>43716</v>
      </c>
      <c r="F5" t="s">
        <v>27</v>
      </c>
    </row>
    <row r="6" spans="1:7" ht="35.1" customHeight="1" x14ac:dyDescent="0.25">
      <c r="B6">
        <f>ROW(B6)-calcs!$D$5</f>
        <v>-8</v>
      </c>
      <c r="C6" t="s">
        <v>23</v>
      </c>
      <c r="D6" s="5">
        <v>43730</v>
      </c>
      <c r="E6" s="5">
        <f>Activities[[#This Row],[START]]+7</f>
        <v>43737</v>
      </c>
    </row>
    <row r="7" spans="1:7" ht="35.1" customHeight="1" x14ac:dyDescent="0.25">
      <c r="B7">
        <f>ROW(B7)-calcs!$D$5</f>
        <v>-7</v>
      </c>
      <c r="C7" t="s">
        <v>24</v>
      </c>
      <c r="D7" s="5">
        <v>43737</v>
      </c>
      <c r="E7" s="5">
        <f>Activities[[#This Row],[START]]+9</f>
        <v>43746</v>
      </c>
    </row>
    <row r="8" spans="1:7" ht="35.1" customHeight="1" x14ac:dyDescent="0.25">
      <c r="B8">
        <f>ROW(B8)-calcs!$D$5</f>
        <v>-6</v>
      </c>
      <c r="C8" t="s">
        <v>25</v>
      </c>
      <c r="D8" s="5">
        <v>43746</v>
      </c>
      <c r="E8" s="5">
        <f>Activities[[#This Row],[START]]+7</f>
        <v>43753</v>
      </c>
      <c r="F8" t="s">
        <v>26</v>
      </c>
    </row>
    <row r="9" spans="1:7" ht="35.1" customHeight="1" x14ac:dyDescent="0.25">
      <c r="B9">
        <f>ROW(B9)-calcs!$D$5</f>
        <v>-5</v>
      </c>
      <c r="C9" t="s">
        <v>29</v>
      </c>
      <c r="D9" s="5">
        <f>D8+7</f>
        <v>43753</v>
      </c>
      <c r="E9" s="5">
        <f>Activities[[#This Row],[START]]+7</f>
        <v>43760</v>
      </c>
    </row>
    <row r="10" spans="1:7" ht="35.1" customHeight="1" x14ac:dyDescent="0.25">
      <c r="B10">
        <f>ROW(B10)-calcs!$D$5</f>
        <v>-4</v>
      </c>
      <c r="C10" t="s">
        <v>28</v>
      </c>
      <c r="D10" s="5">
        <f>D8+7</f>
        <v>43753</v>
      </c>
      <c r="E10" s="5">
        <f>Activities[[#This Row],[START]]+7</f>
        <v>43760</v>
      </c>
      <c r="F10" t="s">
        <v>30</v>
      </c>
    </row>
    <row r="11" spans="1:7" ht="35.1" customHeight="1" x14ac:dyDescent="0.25">
      <c r="B11">
        <f>ROW(B11)-calcs!$D$5</f>
        <v>-3</v>
      </c>
      <c r="C11" t="s">
        <v>31</v>
      </c>
      <c r="D11" s="5">
        <f>D10+14</f>
        <v>43767</v>
      </c>
      <c r="E11" s="5">
        <f>Activities[[#This Row],[START]]+7</f>
        <v>43774</v>
      </c>
    </row>
    <row r="12" spans="1:7" ht="35.1" customHeight="1" x14ac:dyDescent="0.25">
      <c r="B12">
        <f>ROW(B12)-calcs!$D$5</f>
        <v>-2</v>
      </c>
      <c r="C12" t="s">
        <v>32</v>
      </c>
      <c r="D12" s="5">
        <f>D11+14</f>
        <v>43781</v>
      </c>
      <c r="E12" s="5">
        <f>Activities[[#This Row],[START]]+7</f>
        <v>43788</v>
      </c>
      <c r="F12" t="s">
        <v>33</v>
      </c>
    </row>
    <row r="13" spans="1:7" ht="35.1" customHeight="1" x14ac:dyDescent="0.25">
      <c r="B13">
        <f>ROW(B13)-calcs!$D$5</f>
        <v>-1</v>
      </c>
      <c r="C13" t="s">
        <v>36</v>
      </c>
      <c r="D13" s="5">
        <f t="shared" ref="D13" si="0">D12+7</f>
        <v>43788</v>
      </c>
      <c r="E13" s="5">
        <f>Activities[[#This Row],[START]]+7</f>
        <v>43795</v>
      </c>
      <c r="F13" t="s">
        <v>37</v>
      </c>
    </row>
    <row r="14" spans="1:7" ht="35.1" customHeight="1" x14ac:dyDescent="0.25">
      <c r="B14">
        <f>ROW(B14)-calcs!$D$5</f>
        <v>0</v>
      </c>
      <c r="C14" t="s">
        <v>34</v>
      </c>
      <c r="D14" s="5">
        <f>D13</f>
        <v>43788</v>
      </c>
      <c r="E14" s="5">
        <f>Activities[[#This Row],[START]]+7</f>
        <v>43795</v>
      </c>
      <c r="F14" t="s">
        <v>35</v>
      </c>
    </row>
    <row r="15" spans="1:7" ht="35.1" customHeight="1" x14ac:dyDescent="0.25">
      <c r="B15">
        <f>ROW(B15)-calcs!$D$5</f>
        <v>1</v>
      </c>
      <c r="C15" t="s">
        <v>38</v>
      </c>
      <c r="D15" s="5">
        <f>D14</f>
        <v>43788</v>
      </c>
      <c r="E15" s="5">
        <f>Activities[[#This Row],[START]]+14</f>
        <v>43802</v>
      </c>
      <c r="F15" t="s">
        <v>39</v>
      </c>
    </row>
    <row r="16" spans="1:7" ht="35.1" customHeight="1" x14ac:dyDescent="0.25">
      <c r="B16">
        <f>ROW(B16)-calcs!$D$5</f>
        <v>2</v>
      </c>
      <c r="C16" s="11" t="s">
        <v>41</v>
      </c>
      <c r="D16" s="5">
        <v>43801</v>
      </c>
      <c r="E16" s="5">
        <f>Activities[[#This Row],[START]]+2</f>
        <v>43803</v>
      </c>
      <c r="F16" t="s">
        <v>40</v>
      </c>
    </row>
    <row r="17" spans="2:5" ht="35.1" customHeight="1" x14ac:dyDescent="0.25">
      <c r="B17">
        <f>ROW(B17)-calcs!$D$5</f>
        <v>3</v>
      </c>
      <c r="C17" s="11" t="s">
        <v>42</v>
      </c>
      <c r="D17" s="5">
        <v>43804</v>
      </c>
      <c r="E17" s="5">
        <v>43804</v>
      </c>
    </row>
    <row r="18" spans="2:5" ht="35.1" customHeight="1" x14ac:dyDescent="0.25">
      <c r="B18">
        <f>ROW(B18)-calcs!$D$5</f>
        <v>4</v>
      </c>
      <c r="C18" t="s">
        <v>18</v>
      </c>
      <c r="D18" s="5">
        <v>43806</v>
      </c>
      <c r="E18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3771900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5" x14ac:dyDescent="0.25"/>
  <cols>
    <col min="3" max="3" width="17.42578125" customWidth="1"/>
    <col min="4" max="4" width="18" customWidth="1"/>
    <col min="5" max="34" width="10.85546875" customWidth="1"/>
    <col min="35" max="35" width="17.5703125" customWidth="1"/>
  </cols>
  <sheetData>
    <row r="1" spans="1:6" ht="105" x14ac:dyDescent="0.25">
      <c r="A1" t="s">
        <v>9</v>
      </c>
    </row>
    <row r="3" spans="1:6" x14ac:dyDescent="0.25">
      <c r="C3" t="s">
        <v>10</v>
      </c>
      <c r="D3" s="1">
        <f ca="1">TODAY()</f>
        <v>43802</v>
      </c>
      <c r="E3" s="1"/>
    </row>
    <row r="4" spans="1:6" x14ac:dyDescent="0.25">
      <c r="D4">
        <v>5</v>
      </c>
    </row>
    <row r="5" spans="1:6" x14ac:dyDescent="0.25">
      <c r="C5" t="s">
        <v>20</v>
      </c>
      <c r="D5">
        <f>ROWS(Activities[])</f>
        <v>14</v>
      </c>
    </row>
    <row r="6" spans="1:6" x14ac:dyDescent="0.25">
      <c r="E6" t="e">
        <f>NA()</f>
        <v>#N/A</v>
      </c>
    </row>
    <row r="7" spans="1:6" x14ac:dyDescent="0.25">
      <c r="E7" t="e">
        <f>NA()</f>
        <v>#N/A</v>
      </c>
    </row>
    <row r="8" spans="1:6" x14ac:dyDescent="0.25">
      <c r="E8" t="e">
        <f>NA()</f>
        <v>#N/A</v>
      </c>
    </row>
    <row r="9" spans="1:6" ht="30" x14ac:dyDescent="0.25">
      <c r="C9" s="2" t="s">
        <v>12</v>
      </c>
      <c r="D9">
        <f>SUMPRODUCT( ((Activities[START]&gt;=StartDateWindow)+(Activities[END]&gt;=StartDateWindow)&gt;0)*(Activities[START]&lt;=(StartDateWindow+WindowDays-1)) )</f>
        <v>3</v>
      </c>
      <c r="E9" t="e">
        <f>NA()</f>
        <v>#N/A</v>
      </c>
    </row>
    <row r="10" spans="1:6" x14ac:dyDescent="0.25">
      <c r="D10">
        <v>9</v>
      </c>
      <c r="E10" t="e">
        <f>NA()</f>
        <v>#N/A</v>
      </c>
    </row>
    <row r="11" spans="1:6" x14ac:dyDescent="0.25">
      <c r="D11">
        <f>D10-MIN(D10,D9)</f>
        <v>6</v>
      </c>
      <c r="E11" t="e">
        <f>NA()</f>
        <v>#N/A</v>
      </c>
    </row>
    <row r="12" spans="1:6" x14ac:dyDescent="0.25">
      <c r="E12" t="e">
        <f>NA()</f>
        <v>#N/A</v>
      </c>
    </row>
    <row r="13" spans="1:6" x14ac:dyDescent="0.25">
      <c r="C13" s="2"/>
      <c r="E13" t="e">
        <f>NA()</f>
        <v>#N/A</v>
      </c>
    </row>
    <row r="14" spans="1:6" x14ac:dyDescent="0.25">
      <c r="C14" s="2"/>
      <c r="E14" t="e">
        <f>NA()</f>
        <v>#N/A</v>
      </c>
    </row>
    <row r="15" spans="1:6" x14ac:dyDescent="0.25">
      <c r="C15" s="2"/>
      <c r="E15">
        <f t="array" ref="E15">INDEX(Activities[Id],MATCH(1, ((Activities[START]&gt;=StartDateWindow)+(Activities[END]&gt;=StartDateWindow)&gt;0)*(Activities[START]&lt;=(StartDateWindow+WindowDays-1)), 0))</f>
        <v>-8</v>
      </c>
      <c r="F15" t="e">
        <f t="shared" ref="F15:F23" ca="1" si="0">OFFSET(E15,-$D$11,)</f>
        <v>#N/A</v>
      </c>
    </row>
    <row r="16" spans="1:6" x14ac:dyDescent="0.25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-7</v>
      </c>
      <c r="F16" t="e">
        <f t="shared" ca="1" si="0"/>
        <v>#N/A</v>
      </c>
    </row>
    <row r="17" spans="1:35" x14ac:dyDescent="0.25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-6</v>
      </c>
      <c r="F17" t="e">
        <f t="shared" ca="1" si="0"/>
        <v>#N/A</v>
      </c>
    </row>
    <row r="18" spans="1:35" x14ac:dyDescent="0.25">
      <c r="E18" t="e">
        <f t="array" ref="E18">INDEX(Activities[Id],MATCH(1, (Activities[Id]&gt;E17)*((Activities[START]&gt;=StartDateWindow)+(Activities[END]&gt;=StartDateWindow)&gt;0)*(Activities[START]&lt;=(StartDateWindow+WindowDays-1)), 0))</f>
        <v>#N/A</v>
      </c>
      <c r="F18" t="e">
        <f t="shared" ca="1" si="0"/>
        <v>#N/A</v>
      </c>
    </row>
    <row r="19" spans="1:35" x14ac:dyDescent="0.25">
      <c r="E19" t="e">
        <f t="array" ref="E19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25">
      <c r="E20" t="e">
        <f t="array" ref="E20">INDEX(Activities[Id],MATCH(1, (Activities[Id]&gt;E19)*((Activities[START]&gt;=StartDateWindow)+(Activities[END]&gt;=StartDateWindow)&gt;0)*(Activities[START]&lt;=(StartDateWindow+WindowDays-1)), 0))</f>
        <v>#N/A</v>
      </c>
      <c r="F20" t="e">
        <f t="shared" ca="1" si="0"/>
        <v>#N/A</v>
      </c>
    </row>
    <row r="21" spans="1:35" x14ac:dyDescent="0.25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-8</v>
      </c>
    </row>
    <row r="22" spans="1:35" x14ac:dyDescent="0.25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-7</v>
      </c>
    </row>
    <row r="23" spans="1:35" x14ac:dyDescent="0.25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-6</v>
      </c>
    </row>
    <row r="25" spans="1:35" ht="30" x14ac:dyDescent="0.25">
      <c r="C25" t="s">
        <v>4</v>
      </c>
      <c r="D25" s="1">
        <f>StartDate+WindowOffset</f>
        <v>43720</v>
      </c>
    </row>
    <row r="26" spans="1:35" x14ac:dyDescent="0.25">
      <c r="C26" t="s">
        <v>3</v>
      </c>
      <c r="D26">
        <v>7</v>
      </c>
    </row>
    <row r="28" spans="1:35" x14ac:dyDescent="0.25">
      <c r="C28" t="s">
        <v>1</v>
      </c>
      <c r="D28" s="2">
        <f>'Project Timeline'!D3</f>
        <v>43713</v>
      </c>
    </row>
    <row r="29" spans="1:35" x14ac:dyDescent="0.25">
      <c r="C29" t="s">
        <v>2</v>
      </c>
      <c r="D29">
        <v>30</v>
      </c>
    </row>
    <row r="31" spans="1:35" ht="30" x14ac:dyDescent="0.25">
      <c r="A31" t="s">
        <v>8</v>
      </c>
      <c r="B31" t="s">
        <v>6</v>
      </c>
      <c r="C31" t="s">
        <v>7</v>
      </c>
      <c r="D31" t="s">
        <v>0</v>
      </c>
      <c r="E31" s="1">
        <f>StartDateWindow</f>
        <v>43720</v>
      </c>
      <c r="F31" s="1">
        <f t="shared" ref="F31:AI31" si="1">E31+1</f>
        <v>43721</v>
      </c>
      <c r="G31" s="1">
        <f t="shared" si="1"/>
        <v>43722</v>
      </c>
      <c r="H31" s="1">
        <f t="shared" si="1"/>
        <v>43723</v>
      </c>
      <c r="I31" s="1">
        <f t="shared" si="1"/>
        <v>43724</v>
      </c>
      <c r="J31" s="1">
        <f t="shared" si="1"/>
        <v>43725</v>
      </c>
      <c r="K31" s="1">
        <f t="shared" si="1"/>
        <v>43726</v>
      </c>
      <c r="L31" s="1">
        <f t="shared" si="1"/>
        <v>43727</v>
      </c>
      <c r="M31" s="1">
        <f t="shared" si="1"/>
        <v>43728</v>
      </c>
      <c r="N31" s="1">
        <f t="shared" si="1"/>
        <v>43729</v>
      </c>
      <c r="O31" s="1">
        <f t="shared" si="1"/>
        <v>43730</v>
      </c>
      <c r="P31" s="1">
        <f t="shared" si="1"/>
        <v>43731</v>
      </c>
      <c r="Q31" s="1">
        <f t="shared" si="1"/>
        <v>43732</v>
      </c>
      <c r="R31" s="1">
        <f t="shared" si="1"/>
        <v>43733</v>
      </c>
      <c r="S31" s="1">
        <f t="shared" si="1"/>
        <v>43734</v>
      </c>
      <c r="T31" s="1">
        <f t="shared" si="1"/>
        <v>43735</v>
      </c>
      <c r="U31" s="1">
        <f t="shared" si="1"/>
        <v>43736</v>
      </c>
      <c r="V31" s="1">
        <f t="shared" si="1"/>
        <v>43737</v>
      </c>
      <c r="W31" s="1">
        <f t="shared" si="1"/>
        <v>43738</v>
      </c>
      <c r="X31" s="1">
        <f t="shared" si="1"/>
        <v>43739</v>
      </c>
      <c r="Y31" s="1">
        <f t="shared" si="1"/>
        <v>43740</v>
      </c>
      <c r="Z31" s="1">
        <f t="shared" si="1"/>
        <v>43741</v>
      </c>
      <c r="AA31" s="1">
        <f t="shared" si="1"/>
        <v>43742</v>
      </c>
      <c r="AB31" s="1">
        <f t="shared" si="1"/>
        <v>43743</v>
      </c>
      <c r="AC31" s="1">
        <f t="shared" si="1"/>
        <v>43744</v>
      </c>
      <c r="AD31" s="1">
        <f t="shared" si="1"/>
        <v>43745</v>
      </c>
      <c r="AE31" s="1">
        <f t="shared" si="1"/>
        <v>43746</v>
      </c>
      <c r="AF31" s="1">
        <f t="shared" si="1"/>
        <v>43747</v>
      </c>
      <c r="AG31" s="1">
        <f t="shared" si="1"/>
        <v>43748</v>
      </c>
      <c r="AH31" s="1">
        <f t="shared" si="1"/>
        <v>43749</v>
      </c>
      <c r="AI31" s="1">
        <f t="shared" si="1"/>
        <v>43750</v>
      </c>
    </row>
    <row r="32" spans="1:35" x14ac:dyDescent="0.25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25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25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25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25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25">
      <c r="A37">
        <f t="shared" si="3"/>
        <v>6.3000000000000007</v>
      </c>
      <c r="B37">
        <v>6</v>
      </c>
      <c r="C37" t="e">
        <f t="shared" ca="1" si="2"/>
        <v>#N/A</v>
      </c>
      <c r="D37" t="e">
        <f ca="1">INDEX(Activities[ACTIVITY],MATCH($C37,Activities[Id],0))</f>
        <v>#N/A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ht="30" x14ac:dyDescent="0.25">
      <c r="A38">
        <f t="shared" si="3"/>
        <v>5.3000000000000007</v>
      </c>
      <c r="B38">
        <v>7</v>
      </c>
      <c r="C38">
        <f t="shared" ca="1" si="2"/>
        <v>-8</v>
      </c>
      <c r="D38" t="str">
        <f ca="1">INDEX(Activities[ACTIVITY],MATCH($C38,Activities[Id],0))</f>
        <v>LaTeX Documentation 1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>
        <f ca="1">GridCalc</f>
        <v>5.3000000000000007</v>
      </c>
      <c r="S38">
        <f ca="1">GridCalc</f>
        <v>5.3000000000000007</v>
      </c>
      <c r="T38">
        <f ca="1">GridCalc</f>
        <v>5.3000000000000007</v>
      </c>
      <c r="U38">
        <f ca="1">GridCalc</f>
        <v>5.3000000000000007</v>
      </c>
      <c r="V38">
        <f ca="1">GridCalc</f>
        <v>5.3000000000000007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30" x14ac:dyDescent="0.25">
      <c r="A39">
        <f t="shared" si="3"/>
        <v>4.3000000000000007</v>
      </c>
      <c r="B39">
        <v>8</v>
      </c>
      <c r="C39">
        <f t="shared" ca="1" si="2"/>
        <v>-7</v>
      </c>
      <c r="D39" t="str">
        <f ca="1">INDEX(Activities[ACTIVITY],MATCH($C39,Activities[Id],0))</f>
        <v>Project Scope Established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>
        <f ca="1">GridCalc</f>
        <v>4.3000000000000007</v>
      </c>
      <c r="AE39">
        <f ca="1">GridCalc</f>
        <v>4.3000000000000007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30" x14ac:dyDescent="0.25">
      <c r="A40">
        <f t="shared" si="3"/>
        <v>3.3000000000000007</v>
      </c>
      <c r="B40">
        <v>9</v>
      </c>
      <c r="C40">
        <f t="shared" ca="1" si="2"/>
        <v>-6</v>
      </c>
      <c r="D40" t="str">
        <f ca="1">INDEX(Activities[ACTIVITY],MATCH($C40,Activities[Id],0))</f>
        <v>LaTeX Documentation 2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>
        <f ca="1">GridCalc</f>
        <v>3.3000000000000007</v>
      </c>
      <c r="AF40">
        <f ca="1">GridCalc</f>
        <v>3.3000000000000007</v>
      </c>
      <c r="AG40">
        <f ca="1">GridCalc</f>
        <v>3.3000000000000007</v>
      </c>
      <c r="AH40">
        <f ca="1">GridCalc</f>
        <v>3.3000000000000007</v>
      </c>
      <c r="AI40">
        <f ca="1">GridCalc</f>
        <v>3.3000000000000007</v>
      </c>
    </row>
    <row r="43" spans="1:35" x14ac:dyDescent="0.25">
      <c r="E43" s="1">
        <f>E31</f>
        <v>43720</v>
      </c>
      <c r="F43" s="1">
        <f t="shared" ref="F43:AH43" si="4">F31</f>
        <v>43721</v>
      </c>
      <c r="G43" s="1">
        <f t="shared" si="4"/>
        <v>43722</v>
      </c>
      <c r="H43" s="1">
        <f t="shared" si="4"/>
        <v>43723</v>
      </c>
      <c r="I43" s="1">
        <f t="shared" si="4"/>
        <v>43724</v>
      </c>
      <c r="J43" s="1">
        <f t="shared" si="4"/>
        <v>43725</v>
      </c>
      <c r="K43" s="1">
        <f t="shared" si="4"/>
        <v>43726</v>
      </c>
      <c r="L43" s="1">
        <f t="shared" si="4"/>
        <v>43727</v>
      </c>
      <c r="M43" s="1">
        <f t="shared" si="4"/>
        <v>43728</v>
      </c>
      <c r="N43" s="1">
        <f t="shared" si="4"/>
        <v>43729</v>
      </c>
      <c r="O43" s="1">
        <f t="shared" si="4"/>
        <v>43730</v>
      </c>
      <c r="P43" s="1">
        <f t="shared" si="4"/>
        <v>43731</v>
      </c>
      <c r="Q43" s="1">
        <f t="shared" si="4"/>
        <v>43732</v>
      </c>
      <c r="R43" s="1">
        <f t="shared" si="4"/>
        <v>43733</v>
      </c>
      <c r="S43" s="1">
        <f t="shared" si="4"/>
        <v>43734</v>
      </c>
      <c r="T43" s="1">
        <f t="shared" si="4"/>
        <v>43735</v>
      </c>
      <c r="U43" s="1">
        <f t="shared" si="4"/>
        <v>43736</v>
      </c>
      <c r="V43" s="1">
        <f t="shared" si="4"/>
        <v>43737</v>
      </c>
      <c r="W43" s="1">
        <f t="shared" si="4"/>
        <v>43738</v>
      </c>
      <c r="X43" s="1">
        <f t="shared" si="4"/>
        <v>43739</v>
      </c>
      <c r="Y43" s="1">
        <f t="shared" si="4"/>
        <v>43740</v>
      </c>
      <c r="Z43" s="1">
        <f t="shared" si="4"/>
        <v>43741</v>
      </c>
      <c r="AA43" s="1">
        <f t="shared" si="4"/>
        <v>43742</v>
      </c>
      <c r="AB43" s="1">
        <f t="shared" si="4"/>
        <v>43743</v>
      </c>
      <c r="AC43" s="1">
        <f t="shared" si="4"/>
        <v>43744</v>
      </c>
      <c r="AD43" s="1">
        <f t="shared" si="4"/>
        <v>43745</v>
      </c>
      <c r="AE43" s="1">
        <f t="shared" si="4"/>
        <v>43746</v>
      </c>
      <c r="AF43" s="1">
        <f t="shared" si="4"/>
        <v>43747</v>
      </c>
      <c r="AG43" s="1">
        <f t="shared" si="4"/>
        <v>43748</v>
      </c>
      <c r="AH43" s="1">
        <f t="shared" si="4"/>
        <v>43749</v>
      </c>
    </row>
    <row r="44" spans="1:35" x14ac:dyDescent="0.25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5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5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5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5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5">
      <c r="C49" t="e">
        <f t="shared" ca="1" si="6"/>
        <v>#N/A</v>
      </c>
      <c r="D49" t="e">
        <f ca="1">UPPER(INDEX(Activities[ACTIVITY],MATCH($C49,Activities[Id],0)))</f>
        <v>#N/A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ht="45" x14ac:dyDescent="0.25">
      <c r="C50">
        <f t="shared" ca="1" si="6"/>
        <v>-8</v>
      </c>
      <c r="D50" t="str">
        <f ca="1">UPPER(INDEX(Activities[ACTIVITY],MATCH($C50,Activities[Id],0)))</f>
        <v>LATEX DOCUMENTATION 1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>
        <f t="shared" ca="1" si="12"/>
        <v>5.3000000000000007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30" x14ac:dyDescent="0.25">
      <c r="C51">
        <f t="shared" ca="1" si="6"/>
        <v>-7</v>
      </c>
      <c r="D51" t="str">
        <f ca="1">UPPER(INDEX(Activities[ACTIVITY],MATCH($C51,Activities[Id],0)))</f>
        <v>PROJECT SCOPE ESTABLISHED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>
        <f t="shared" ca="1" si="13"/>
        <v>4.3000000000000007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45" x14ac:dyDescent="0.25">
      <c r="C52">
        <f t="shared" ca="1" si="6"/>
        <v>-6</v>
      </c>
      <c r="D52" t="str">
        <f ca="1">UPPER(INDEX(Activities[ACTIVITY],MATCH($C52,Activities[Id],0)))</f>
        <v>LATEX DOCUMENTATION 2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5">
      <c r="E55" s="1">
        <f>E31</f>
        <v>43720</v>
      </c>
      <c r="F55" s="1">
        <f t="shared" ref="F55:AH55" si="15">F31</f>
        <v>43721</v>
      </c>
      <c r="G55" s="1">
        <f t="shared" si="15"/>
        <v>43722</v>
      </c>
      <c r="H55" s="1">
        <f t="shared" si="15"/>
        <v>43723</v>
      </c>
      <c r="I55" s="1">
        <f t="shared" si="15"/>
        <v>43724</v>
      </c>
      <c r="J55" s="1">
        <f t="shared" si="15"/>
        <v>43725</v>
      </c>
      <c r="K55" s="1">
        <f t="shared" si="15"/>
        <v>43726</v>
      </c>
      <c r="L55" s="1">
        <f t="shared" si="15"/>
        <v>43727</v>
      </c>
      <c r="M55" s="1">
        <f t="shared" si="15"/>
        <v>43728</v>
      </c>
      <c r="N55" s="1">
        <f t="shared" si="15"/>
        <v>43729</v>
      </c>
      <c r="O55" s="1">
        <f t="shared" si="15"/>
        <v>43730</v>
      </c>
      <c r="P55" s="1">
        <f t="shared" si="15"/>
        <v>43731</v>
      </c>
      <c r="Q55" s="1">
        <f t="shared" si="15"/>
        <v>43732</v>
      </c>
      <c r="R55" s="1">
        <f t="shared" si="15"/>
        <v>43733</v>
      </c>
      <c r="S55" s="1">
        <f t="shared" si="15"/>
        <v>43734</v>
      </c>
      <c r="T55" s="1">
        <f t="shared" si="15"/>
        <v>43735</v>
      </c>
      <c r="U55" s="1">
        <f t="shared" si="15"/>
        <v>43736</v>
      </c>
      <c r="V55" s="1">
        <f t="shared" si="15"/>
        <v>43737</v>
      </c>
      <c r="W55" s="1">
        <f t="shared" si="15"/>
        <v>43738</v>
      </c>
      <c r="X55" s="1">
        <f t="shared" si="15"/>
        <v>43739</v>
      </c>
      <c r="Y55" s="1">
        <f t="shared" si="15"/>
        <v>43740</v>
      </c>
      <c r="Z55" s="1">
        <f t="shared" si="15"/>
        <v>43741</v>
      </c>
      <c r="AA55" s="1">
        <f t="shared" si="15"/>
        <v>43742</v>
      </c>
      <c r="AB55" s="1">
        <f t="shared" si="15"/>
        <v>43743</v>
      </c>
      <c r="AC55" s="1">
        <f t="shared" si="15"/>
        <v>43744</v>
      </c>
      <c r="AD55" s="1">
        <f t="shared" si="15"/>
        <v>43745</v>
      </c>
      <c r="AE55" s="1">
        <f t="shared" si="15"/>
        <v>43746</v>
      </c>
      <c r="AF55" s="1">
        <f t="shared" si="15"/>
        <v>43747</v>
      </c>
      <c r="AG55" s="1">
        <f t="shared" si="15"/>
        <v>43748</v>
      </c>
      <c r="AH55" s="1">
        <f t="shared" si="15"/>
        <v>43749</v>
      </c>
    </row>
    <row r="56" spans="3:34" x14ac:dyDescent="0.2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5">
      <c r="D58" s="3">
        <f>DATE(YEAR(MIN(E55:AH55)),MONTH(MIN(E55:AH55)),1)</f>
        <v>43709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30" x14ac:dyDescent="0.25">
      <c r="D59" s="3" t="str">
        <f>TEXT(D58,"mmm yyyy") &amp; " - Top Band"</f>
        <v>Sep 2019 -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5">
      <c r="D60" s="3"/>
    </row>
    <row r="61" spans="3:34" x14ac:dyDescent="0.25">
      <c r="D61" s="3">
        <f>EOMONTH(D58,0)+1</f>
        <v>43739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30" x14ac:dyDescent="0.25">
      <c r="D62" s="3" t="str">
        <f>TEXT(D61,"mmm yyyy") &amp; " - Top Band"</f>
        <v>Oct 2019 -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5">
      <c r="D63" s="3"/>
    </row>
    <row r="65" spans="4:34" x14ac:dyDescent="0.25">
      <c r="D65" s="3">
        <f>D58+1</f>
        <v>43710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5">
      <c r="D66" s="3">
        <f>D61+1</f>
        <v>43740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>
        <f t="shared" si="21"/>
        <v>0.5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5">
      <c r="D70">
        <v>3</v>
      </c>
      <c r="E70" t="str">
        <f>LEFT(UPPER(TEXT(E55,"ddd")),$D70)</f>
        <v>THU</v>
      </c>
      <c r="F70" t="str">
        <f t="shared" ref="F70:AH70" si="23">LEFT(UPPER(TEXT(F55,"ddd")),$D70)</f>
        <v>FRI</v>
      </c>
      <c r="G70" t="str">
        <f t="shared" si="23"/>
        <v>SAT</v>
      </c>
      <c r="H70" t="str">
        <f t="shared" si="23"/>
        <v>SUN</v>
      </c>
      <c r="I70" t="str">
        <f t="shared" si="23"/>
        <v>MON</v>
      </c>
      <c r="J70" t="str">
        <f t="shared" si="23"/>
        <v>TUE</v>
      </c>
      <c r="K70" t="str">
        <f t="shared" si="23"/>
        <v>WED</v>
      </c>
      <c r="L70" t="str">
        <f t="shared" si="23"/>
        <v>THU</v>
      </c>
      <c r="M70" t="str">
        <f t="shared" si="23"/>
        <v>FRI</v>
      </c>
      <c r="N70" t="str">
        <f t="shared" si="23"/>
        <v>SAT</v>
      </c>
      <c r="O70" t="str">
        <f t="shared" si="23"/>
        <v>SUN</v>
      </c>
      <c r="P70" t="str">
        <f t="shared" si="23"/>
        <v>MON</v>
      </c>
      <c r="Q70" t="str">
        <f t="shared" si="23"/>
        <v>TUE</v>
      </c>
      <c r="R70" t="str">
        <f t="shared" si="23"/>
        <v>WED</v>
      </c>
      <c r="S70" t="str">
        <f t="shared" si="23"/>
        <v>THU</v>
      </c>
      <c r="T70" t="str">
        <f t="shared" si="23"/>
        <v>FRI</v>
      </c>
      <c r="U70" t="str">
        <f t="shared" si="23"/>
        <v>SAT</v>
      </c>
      <c r="V70" t="str">
        <f t="shared" si="23"/>
        <v>SUN</v>
      </c>
      <c r="W70" t="str">
        <f t="shared" si="23"/>
        <v>MON</v>
      </c>
      <c r="X70" t="str">
        <f t="shared" si="23"/>
        <v>TUE</v>
      </c>
      <c r="Y70" t="str">
        <f t="shared" si="23"/>
        <v>WED</v>
      </c>
      <c r="Z70" t="str">
        <f t="shared" si="23"/>
        <v>THU</v>
      </c>
      <c r="AA70" t="str">
        <f t="shared" si="23"/>
        <v>FRI</v>
      </c>
      <c r="AB70" t="str">
        <f t="shared" si="23"/>
        <v>SAT</v>
      </c>
      <c r="AC70" t="str">
        <f t="shared" si="23"/>
        <v>SUN</v>
      </c>
      <c r="AD70" t="str">
        <f t="shared" si="23"/>
        <v>MON</v>
      </c>
      <c r="AE70" t="str">
        <f t="shared" si="23"/>
        <v>TUE</v>
      </c>
      <c r="AF70" t="str">
        <f t="shared" si="23"/>
        <v>WED</v>
      </c>
      <c r="AG70" t="str">
        <f t="shared" si="23"/>
        <v>THU</v>
      </c>
      <c r="AH70" t="str">
        <f t="shared" si="23"/>
        <v>FRI</v>
      </c>
    </row>
    <row r="71" spans="4:34" x14ac:dyDescent="0.2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5">
      <c r="E72" t="str">
        <f>TEXT(E55,"dd")</f>
        <v>12</v>
      </c>
      <c r="F72" t="str">
        <f t="shared" ref="F72:AH72" si="24">TEXT(F55,"dd")</f>
        <v>13</v>
      </c>
      <c r="G72" t="str">
        <f t="shared" si="24"/>
        <v>14</v>
      </c>
      <c r="H72" t="str">
        <f t="shared" si="24"/>
        <v>15</v>
      </c>
      <c r="I72" t="str">
        <f t="shared" si="24"/>
        <v>16</v>
      </c>
      <c r="J72" t="str">
        <f t="shared" si="24"/>
        <v>17</v>
      </c>
      <c r="K72" t="str">
        <f t="shared" si="24"/>
        <v>18</v>
      </c>
      <c r="L72" t="str">
        <f t="shared" si="24"/>
        <v>19</v>
      </c>
      <c r="M72" t="str">
        <f t="shared" si="24"/>
        <v>20</v>
      </c>
      <c r="N72" t="str">
        <f t="shared" si="24"/>
        <v>21</v>
      </c>
      <c r="O72" t="str">
        <f t="shared" si="24"/>
        <v>22</v>
      </c>
      <c r="P72" t="str">
        <f t="shared" si="24"/>
        <v>23</v>
      </c>
      <c r="Q72" t="str">
        <f t="shared" si="24"/>
        <v>24</v>
      </c>
      <c r="R72" t="str">
        <f t="shared" si="24"/>
        <v>25</v>
      </c>
      <c r="S72" t="str">
        <f t="shared" si="24"/>
        <v>26</v>
      </c>
      <c r="T72" t="str">
        <f t="shared" si="24"/>
        <v>27</v>
      </c>
      <c r="U72" t="str">
        <f t="shared" si="24"/>
        <v>28</v>
      </c>
      <c r="V72" t="str">
        <f t="shared" si="24"/>
        <v>29</v>
      </c>
      <c r="W72" t="str">
        <f t="shared" si="24"/>
        <v>30</v>
      </c>
      <c r="X72" t="str">
        <f t="shared" si="24"/>
        <v>01</v>
      </c>
      <c r="Y72" t="str">
        <f t="shared" si="24"/>
        <v>02</v>
      </c>
      <c r="Z72" t="str">
        <f t="shared" si="24"/>
        <v>03</v>
      </c>
      <c r="AA72" t="str">
        <f t="shared" si="24"/>
        <v>04</v>
      </c>
      <c r="AB72" t="str">
        <f t="shared" si="24"/>
        <v>05</v>
      </c>
      <c r="AC72" t="str">
        <f t="shared" si="24"/>
        <v>06</v>
      </c>
      <c r="AD72" t="str">
        <f t="shared" si="24"/>
        <v>07</v>
      </c>
      <c r="AE72" t="str">
        <f t="shared" si="24"/>
        <v>08</v>
      </c>
      <c r="AF72" t="str">
        <f t="shared" si="24"/>
        <v>09</v>
      </c>
      <c r="AG72" t="str">
        <f t="shared" si="24"/>
        <v>10</v>
      </c>
      <c r="AH72" t="str">
        <f t="shared" si="24"/>
        <v>11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2019-12-04T03:08:39Z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