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815"/>
  <workbookPr filterPrivacy="1"/>
  <mc:AlternateContent xmlns:mc="http://schemas.openxmlformats.org/markup-compatibility/2006">
    <mc:Choice Requires="x15">
      <x15ac:absPath xmlns:x15ac="http://schemas.microsoft.com/office/spreadsheetml/2010/11/ac" url="/Users/jonesdc76/MollerPolarimetry/quads/"/>
    </mc:Choice>
  </mc:AlternateContent>
  <bookViews>
    <workbookView xWindow="7520" yWindow="500" windowWidth="19800" windowHeight="15500"/>
  </bookViews>
  <sheets>
    <sheet name="Field Map" sheetId="5" r:id="rId1"/>
    <sheet name="Harmonics P3A QO1H01" sheetId="4" r:id="rId2"/>
    <sheet name="eff Length Calc" sheetId="6" r:id="rId3"/>
  </sheets>
  <externalReferences>
    <externalReference r:id="rId4"/>
    <externalReference r:id="rId5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6" i="5" l="1"/>
  <c r="G26" i="5"/>
  <c r="C26" i="5"/>
  <c r="F26" i="5"/>
  <c r="H26" i="5"/>
  <c r="I26" i="5"/>
  <c r="D6" i="5"/>
  <c r="G6" i="5"/>
  <c r="C6" i="5"/>
  <c r="F6" i="5"/>
  <c r="H6" i="5"/>
  <c r="I6" i="5"/>
  <c r="D7" i="5"/>
  <c r="G7" i="5"/>
  <c r="C7" i="5"/>
  <c r="F7" i="5"/>
  <c r="H7" i="5"/>
  <c r="I7" i="5"/>
  <c r="D8" i="5"/>
  <c r="G8" i="5"/>
  <c r="C8" i="5"/>
  <c r="F8" i="5"/>
  <c r="H8" i="5"/>
  <c r="I8" i="5"/>
  <c r="D9" i="5"/>
  <c r="G9" i="5"/>
  <c r="C9" i="5"/>
  <c r="F9" i="5"/>
  <c r="H9" i="5"/>
  <c r="I9" i="5"/>
  <c r="D10" i="5"/>
  <c r="G10" i="5"/>
  <c r="C10" i="5"/>
  <c r="F10" i="5"/>
  <c r="H10" i="5"/>
  <c r="I10" i="5"/>
  <c r="D11" i="5"/>
  <c r="G11" i="5"/>
  <c r="C11" i="5"/>
  <c r="F11" i="5"/>
  <c r="H11" i="5"/>
  <c r="I11" i="5"/>
  <c r="D12" i="5"/>
  <c r="G12" i="5"/>
  <c r="C12" i="5"/>
  <c r="F12" i="5"/>
  <c r="H12" i="5"/>
  <c r="I12" i="5"/>
  <c r="D13" i="5"/>
  <c r="G13" i="5"/>
  <c r="C13" i="5"/>
  <c r="F13" i="5"/>
  <c r="H13" i="5"/>
  <c r="I13" i="5"/>
  <c r="D14" i="5"/>
  <c r="G14" i="5"/>
  <c r="C14" i="5"/>
  <c r="F14" i="5"/>
  <c r="H14" i="5"/>
  <c r="I14" i="5"/>
  <c r="D15" i="5"/>
  <c r="G15" i="5"/>
  <c r="C15" i="5"/>
  <c r="F15" i="5"/>
  <c r="D16" i="5"/>
  <c r="G16" i="5"/>
  <c r="F16" i="5"/>
  <c r="D17" i="5"/>
  <c r="G17" i="5"/>
  <c r="C17" i="5"/>
  <c r="F17" i="5"/>
  <c r="H17" i="5"/>
  <c r="I17" i="5"/>
  <c r="D18" i="5"/>
  <c r="G18" i="5"/>
  <c r="C18" i="5"/>
  <c r="F18" i="5"/>
  <c r="H18" i="5"/>
  <c r="I18" i="5"/>
  <c r="D19" i="5"/>
  <c r="G19" i="5"/>
  <c r="C19" i="5"/>
  <c r="F19" i="5"/>
  <c r="H19" i="5"/>
  <c r="I19" i="5"/>
  <c r="D20" i="5"/>
  <c r="G20" i="5"/>
  <c r="C20" i="5"/>
  <c r="F20" i="5"/>
  <c r="H20" i="5"/>
  <c r="I20" i="5"/>
  <c r="D21" i="5"/>
  <c r="G21" i="5"/>
  <c r="C21" i="5"/>
  <c r="F21" i="5"/>
  <c r="H21" i="5"/>
  <c r="I21" i="5"/>
  <c r="D22" i="5"/>
  <c r="G22" i="5"/>
  <c r="C22" i="5"/>
  <c r="F22" i="5"/>
  <c r="H22" i="5"/>
  <c r="I22" i="5"/>
  <c r="D23" i="5"/>
  <c r="G23" i="5"/>
  <c r="C23" i="5"/>
  <c r="F23" i="5"/>
  <c r="H23" i="5"/>
  <c r="I23" i="5"/>
  <c r="D24" i="5"/>
  <c r="G24" i="5"/>
  <c r="C24" i="5"/>
  <c r="F24" i="5"/>
  <c r="H24" i="5"/>
  <c r="I24" i="5"/>
  <c r="D25" i="5"/>
  <c r="G25" i="5"/>
  <c r="C25" i="5"/>
  <c r="F25" i="5"/>
  <c r="H25" i="5"/>
  <c r="I25" i="5"/>
  <c r="D5" i="5"/>
  <c r="G5" i="5"/>
  <c r="C5" i="5"/>
  <c r="F5" i="5"/>
  <c r="H5" i="5"/>
  <c r="I5" i="5"/>
  <c r="O38" i="5"/>
  <c r="N38" i="5"/>
  <c r="H5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J5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H283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0" i="6"/>
  <c r="H19" i="6"/>
  <c r="I5" i="6"/>
  <c r="K5" i="6"/>
  <c r="D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41" i="5"/>
  <c r="K7" i="6"/>
  <c r="K9" i="6"/>
  <c r="K12" i="6"/>
  <c r="D10" i="4"/>
  <c r="A10" i="4"/>
  <c r="B10" i="4"/>
  <c r="D9" i="4"/>
  <c r="A9" i="4"/>
  <c r="B9" i="4"/>
  <c r="D8" i="4"/>
  <c r="A8" i="4"/>
  <c r="B8" i="4"/>
  <c r="B1" i="4"/>
  <c r="I17" i="4"/>
  <c r="D17" i="4"/>
  <c r="J18" i="4"/>
  <c r="F18" i="4"/>
  <c r="B18" i="4"/>
  <c r="I9" i="4"/>
  <c r="E9" i="4"/>
  <c r="K18" i="4"/>
  <c r="G18" i="4"/>
  <c r="C18" i="4"/>
  <c r="F9" i="4"/>
  <c r="J9" i="4"/>
  <c r="L18" i="4"/>
  <c r="H18" i="4"/>
  <c r="D18" i="4"/>
  <c r="K9" i="4"/>
  <c r="G9" i="4"/>
  <c r="I18" i="4"/>
  <c r="E18" i="4"/>
  <c r="L9" i="4"/>
  <c r="H9" i="4"/>
  <c r="L19" i="4"/>
  <c r="H19" i="4"/>
  <c r="D19" i="4"/>
  <c r="K10" i="4"/>
  <c r="G10" i="4"/>
  <c r="E19" i="4"/>
  <c r="H10" i="4"/>
  <c r="I19" i="4"/>
  <c r="L10" i="4"/>
  <c r="J19" i="4"/>
  <c r="F19" i="4"/>
  <c r="B19" i="4"/>
  <c r="I10" i="4"/>
  <c r="E10" i="4"/>
  <c r="G19" i="4"/>
  <c r="J10" i="4"/>
  <c r="F10" i="4"/>
  <c r="K19" i="4"/>
  <c r="C19" i="4"/>
  <c r="G8" i="4"/>
  <c r="K8" i="4"/>
  <c r="H17" i="4"/>
  <c r="L17" i="4"/>
  <c r="F8" i="4"/>
  <c r="J8" i="4"/>
  <c r="C17" i="4"/>
  <c r="G17" i="4"/>
  <c r="K17" i="4"/>
  <c r="E8" i="4"/>
  <c r="I8" i="4"/>
  <c r="B17" i="4"/>
  <c r="F17" i="4"/>
  <c r="J17" i="4"/>
  <c r="H8" i="4"/>
  <c r="L8" i="4"/>
  <c r="E17" i="4"/>
</calcChain>
</file>

<file path=xl/sharedStrings.xml><?xml version="1.0" encoding="utf-8"?>
<sst xmlns="http://schemas.openxmlformats.org/spreadsheetml/2006/main" count="70" uniqueCount="46">
  <si>
    <t>Relative Amplitudes at radius =</t>
  </si>
  <si>
    <t>cm.</t>
  </si>
  <si>
    <t>Corr Amps</t>
  </si>
  <si>
    <t>Curr</t>
  </si>
  <si>
    <t>n = 2</t>
  </si>
  <si>
    <t>(amps)</t>
  </si>
  <si>
    <t xml:space="preserve"> </t>
  </si>
  <si>
    <t>(%)</t>
  </si>
  <si>
    <t>B'L</t>
  </si>
  <si>
    <t>Current (A)</t>
  </si>
  <si>
    <t xml:space="preserve">   </t>
  </si>
  <si>
    <t>Probe Radius</t>
  </si>
  <si>
    <t>Full Radius</t>
  </si>
  <si>
    <t>Pole Radius =</t>
  </si>
  <si>
    <t>I (A)</t>
  </si>
  <si>
    <t>BdL (g) at X (cm)</t>
  </si>
  <si>
    <t>! begin File Header</t>
  </si>
  <si>
    <t>QO_000_001.stp</t>
  </si>
  <si>
    <t>! data file</t>
  </si>
  <si>
    <t>! date</t>
  </si>
  <si>
    <t>! start time</t>
  </si>
  <si>
    <t>! stepper code version</t>
  </si>
  <si>
    <t>! number Z of currents</t>
  </si>
  <si>
    <t>! X number of points</t>
  </si>
  <si>
    <t>! Z number of points</t>
  </si>
  <si>
    <t>! number of devices</t>
  </si>
  <si>
    <t>! hall probe 1 offset</t>
  </si>
  <si>
    <t>Note: Hall A New Moeller Quad Centerline Pole Edge</t>
  </si>
  <si>
    <t>! end File Header</t>
  </si>
  <si>
    <t>! begin Step Header</t>
  </si>
  <si>
    <t>! set current</t>
  </si>
  <si>
    <t>! actual current at start of step</t>
  </si>
  <si>
    <t>! actual current at end of step</t>
  </si>
  <si>
    <t>! end Step Header</t>
  </si>
  <si>
    <t xml:space="preserve"> Position (X, Z)</t>
  </si>
  <si>
    <t>Hall Probe #1</t>
  </si>
  <si>
    <t>Voltmeter</t>
  </si>
  <si>
    <t>Transducer</t>
  </si>
  <si>
    <t>BL</t>
  </si>
  <si>
    <t>B</t>
  </si>
  <si>
    <t>Leff (cm)</t>
  </si>
  <si>
    <t>Pole Bore (in)</t>
  </si>
  <si>
    <t>Readings Taken at R = 4cm (approximate)</t>
  </si>
  <si>
    <t>X (cm)</t>
  </si>
  <si>
    <t>Gdl</t>
  </si>
  <si>
    <t>Residual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</si>
</sst>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\n\ \=\ 0"/>
    <numFmt numFmtId="166" formatCode="0.000%"/>
    <numFmt numFmtId="168" formatCode="0.0"/>
    <numFmt numFmtId="170" formatCode="0.00000"/>
    <numFmt numFmtId="172" formatCode="0.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7">
    <xf numFmtId="0" fontId="0" fillId="0" borderId="0" xfId="0"/>
    <xf numFmtId="0" fontId="2" fillId="2" borderId="0" xfId="2" applyFill="1" applyBorder="1"/>
    <xf numFmtId="0" fontId="3" fillId="2" borderId="1" xfId="2" applyFont="1" applyFill="1" applyBorder="1"/>
    <xf numFmtId="0" fontId="2" fillId="2" borderId="2" xfId="2" applyFill="1" applyBorder="1"/>
    <xf numFmtId="0" fontId="2" fillId="2" borderId="3" xfId="2" applyFill="1" applyBorder="1"/>
    <xf numFmtId="0" fontId="3" fillId="2" borderId="0" xfId="2" applyFont="1" applyFill="1" applyBorder="1"/>
    <xf numFmtId="164" fontId="3" fillId="2" borderId="2" xfId="2" applyNumberFormat="1" applyFont="1" applyFill="1" applyBorder="1" applyAlignment="1">
      <alignment horizontal="center"/>
    </xf>
    <xf numFmtId="0" fontId="3" fillId="2" borderId="3" xfId="2" applyFont="1" applyFill="1" applyBorder="1" applyAlignment="1">
      <alignment horizontal="center"/>
    </xf>
    <xf numFmtId="0" fontId="2" fillId="2" borderId="0" xfId="2" applyFont="1" applyFill="1" applyBorder="1"/>
    <xf numFmtId="164" fontId="3" fillId="2" borderId="0" xfId="2" applyNumberFormat="1" applyFont="1" applyFill="1" applyBorder="1" applyAlignment="1">
      <alignment horizontal="center"/>
    </xf>
    <xf numFmtId="0" fontId="3" fillId="2" borderId="0" xfId="2" applyFont="1" applyFill="1" applyBorder="1" applyAlignment="1">
      <alignment horizontal="center"/>
    </xf>
    <xf numFmtId="0" fontId="3" fillId="2" borderId="4" xfId="2" applyFont="1" applyFill="1" applyBorder="1" applyAlignment="1">
      <alignment horizontal="center"/>
    </xf>
    <xf numFmtId="165" fontId="3" fillId="2" borderId="4" xfId="2" applyNumberFormat="1" applyFont="1" applyFill="1" applyBorder="1" applyAlignment="1">
      <alignment horizontal="center"/>
    </xf>
    <xf numFmtId="0" fontId="2" fillId="3" borderId="4" xfId="2" applyFill="1" applyBorder="1"/>
    <xf numFmtId="166" fontId="2" fillId="3" borderId="4" xfId="3" applyNumberFormat="1" applyFill="1" applyBorder="1"/>
    <xf numFmtId="166" fontId="2" fillId="2" borderId="0" xfId="2" applyNumberFormat="1" applyFill="1" applyBorder="1"/>
    <xf numFmtId="166" fontId="2" fillId="2" borderId="0" xfId="3" applyNumberFormat="1" applyFill="1" applyBorder="1"/>
    <xf numFmtId="164" fontId="2" fillId="2" borderId="4" xfId="1" applyNumberFormat="1" applyFont="1" applyFill="1" applyBorder="1"/>
    <xf numFmtId="166" fontId="2" fillId="2" borderId="0" xfId="3" applyNumberFormat="1" applyFont="1" applyFill="1" applyBorder="1"/>
    <xf numFmtId="166" fontId="2" fillId="2" borderId="4" xfId="3" applyNumberFormat="1" applyFill="1" applyBorder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10" fontId="0" fillId="0" borderId="0" xfId="1" applyNumberFormat="1" applyFont="1"/>
    <xf numFmtId="10" fontId="0" fillId="0" borderId="0" xfId="0" applyNumberFormat="1"/>
    <xf numFmtId="1" fontId="0" fillId="0" borderId="0" xfId="0" applyNumberFormat="1"/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68" fontId="2" fillId="3" borderId="4" xfId="2" applyNumberFormat="1" applyFill="1" applyBorder="1"/>
    <xf numFmtId="168" fontId="2" fillId="2" borderId="4" xfId="2" applyNumberFormat="1" applyFill="1" applyBorder="1"/>
    <xf numFmtId="168" fontId="2" fillId="2" borderId="4" xfId="1" applyNumberFormat="1" applyFont="1" applyFill="1" applyBorder="1"/>
    <xf numFmtId="168" fontId="2" fillId="2" borderId="0" xfId="2" applyNumberFormat="1" applyFill="1" applyBorder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5" xfId="0" applyFont="1" applyBorder="1" applyAlignment="1">
      <alignment horizontal="right" vertical="center"/>
    </xf>
    <xf numFmtId="2" fontId="0" fillId="0" borderId="4" xfId="0" applyNumberFormat="1" applyBorder="1"/>
    <xf numFmtId="1" fontId="0" fillId="0" borderId="4" xfId="0" applyNumberFormat="1" applyBorder="1"/>
    <xf numFmtId="0" fontId="4" fillId="0" borderId="0" xfId="0" applyFont="1" applyAlignment="1">
      <alignment horizontal="center"/>
    </xf>
    <xf numFmtId="2" fontId="0" fillId="0" borderId="0" xfId="0" applyNumberFormat="1"/>
    <xf numFmtId="14" fontId="0" fillId="0" borderId="0" xfId="0" applyNumberFormat="1"/>
    <xf numFmtId="21" fontId="0" fillId="0" borderId="0" xfId="0" applyNumberFormat="1"/>
    <xf numFmtId="168" fontId="0" fillId="0" borderId="0" xfId="0" applyNumberFormat="1"/>
    <xf numFmtId="0" fontId="4" fillId="0" borderId="4" xfId="0" applyFont="1" applyBorder="1"/>
    <xf numFmtId="0" fontId="0" fillId="0" borderId="4" xfId="0" applyBorder="1"/>
    <xf numFmtId="0" fontId="0" fillId="0" borderId="4" xfId="0" applyBorder="1" applyAlignment="1">
      <alignment horizontal="center" vertical="center"/>
    </xf>
    <xf numFmtId="9" fontId="0" fillId="0" borderId="0" xfId="1" applyFont="1"/>
    <xf numFmtId="164" fontId="0" fillId="0" borderId="0" xfId="0" applyNumberFormat="1" applyFill="1" applyBorder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2" fontId="0" fillId="0" borderId="4" xfId="0" applyNumberFormat="1" applyBorder="1" applyAlignment="1"/>
    <xf numFmtId="1" fontId="0" fillId="0" borderId="4" xfId="0" applyNumberFormat="1" applyBorder="1" applyAlignment="1"/>
    <xf numFmtId="170" fontId="0" fillId="0" borderId="4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172" fontId="0" fillId="0" borderId="4" xfId="0" applyNumberFormat="1" applyBorder="1" applyAlignment="1">
      <alignment horizontal="center"/>
    </xf>
  </cellXfs>
  <cellStyles count="8">
    <cellStyle name="Followed Hyperlink" xfId="5" builtinId="9" hidden="1"/>
    <cellStyle name="Followed Hyperlink" xfId="7" builtinId="9" hidden="1"/>
    <cellStyle name="Hyperlink" xfId="4" builtinId="8" hidden="1"/>
    <cellStyle name="Hyperlink" xfId="6" builtinId="8" hidden="1"/>
    <cellStyle name="Normal" xfId="0" builtinId="0"/>
    <cellStyle name="Normal 2" xfId="2"/>
    <cellStyle name="Percent" xfId="1" builtinId="5"/>
    <cellStyle name="Percent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externalLink" Target="externalLinks/externalLink2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32785340559178"/>
          <c:y val="0.0868666666666667"/>
          <c:w val="0.937140482898388"/>
          <c:h val="0.60893095826687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'Field Map'!$M$41:$M$47</c:f>
              <c:numCache>
                <c:formatCode>General</c:formatCode>
                <c:ptCount val="7"/>
                <c:pt idx="0">
                  <c:v>3.81</c:v>
                </c:pt>
                <c:pt idx="1">
                  <c:v>2.54</c:v>
                </c:pt>
                <c:pt idx="2">
                  <c:v>1.27</c:v>
                </c:pt>
                <c:pt idx="3">
                  <c:v>0.0</c:v>
                </c:pt>
                <c:pt idx="4">
                  <c:v>-1.27</c:v>
                </c:pt>
                <c:pt idx="5">
                  <c:v>-2.54</c:v>
                </c:pt>
                <c:pt idx="6">
                  <c:v>-3.81</c:v>
                </c:pt>
              </c:numCache>
            </c:numRef>
          </c:xVal>
          <c:yVal>
            <c:numRef>
              <c:f>'Field Map'!$N$41:$N$47</c:f>
              <c:numCache>
                <c:formatCode>0</c:formatCode>
                <c:ptCount val="7"/>
                <c:pt idx="0">
                  <c:v>176593.15</c:v>
                </c:pt>
                <c:pt idx="1">
                  <c:v>120852.92</c:v>
                </c:pt>
                <c:pt idx="2">
                  <c:v>62600.15</c:v>
                </c:pt>
                <c:pt idx="3">
                  <c:v>-2221.41</c:v>
                </c:pt>
                <c:pt idx="4">
                  <c:v>-60989.38</c:v>
                </c:pt>
                <c:pt idx="5">
                  <c:v>-119489.98</c:v>
                </c:pt>
                <c:pt idx="6">
                  <c:v>-175341.91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'Field Map'!$M$41:$M$47</c:f>
              <c:numCache>
                <c:formatCode>General</c:formatCode>
                <c:ptCount val="7"/>
                <c:pt idx="0">
                  <c:v>3.81</c:v>
                </c:pt>
                <c:pt idx="1">
                  <c:v>2.54</c:v>
                </c:pt>
                <c:pt idx="2">
                  <c:v>1.27</c:v>
                </c:pt>
                <c:pt idx="3">
                  <c:v>0.0</c:v>
                </c:pt>
                <c:pt idx="4">
                  <c:v>-1.27</c:v>
                </c:pt>
                <c:pt idx="5">
                  <c:v>-2.54</c:v>
                </c:pt>
                <c:pt idx="6">
                  <c:v>-3.81</c:v>
                </c:pt>
              </c:numCache>
            </c:numRef>
          </c:xVal>
          <c:yVal>
            <c:numRef>
              <c:f>'Field Map'!$O$41:$O$47</c:f>
              <c:numCache>
                <c:formatCode>0</c:formatCode>
                <c:ptCount val="7"/>
                <c:pt idx="0">
                  <c:v>166885.74</c:v>
                </c:pt>
                <c:pt idx="1">
                  <c:v>114187.21</c:v>
                </c:pt>
                <c:pt idx="2">
                  <c:v>59074.51</c:v>
                </c:pt>
                <c:pt idx="3">
                  <c:v>-2213.85</c:v>
                </c:pt>
                <c:pt idx="4">
                  <c:v>-57761.63</c:v>
                </c:pt>
                <c:pt idx="5">
                  <c:v>-112949.48</c:v>
                </c:pt>
                <c:pt idx="6">
                  <c:v>-165760.54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'Field Map'!$M$41:$M$47</c:f>
              <c:numCache>
                <c:formatCode>General</c:formatCode>
                <c:ptCount val="7"/>
                <c:pt idx="0">
                  <c:v>3.81</c:v>
                </c:pt>
                <c:pt idx="1">
                  <c:v>2.54</c:v>
                </c:pt>
                <c:pt idx="2">
                  <c:v>1.27</c:v>
                </c:pt>
                <c:pt idx="3">
                  <c:v>0.0</c:v>
                </c:pt>
                <c:pt idx="4">
                  <c:v>-1.27</c:v>
                </c:pt>
                <c:pt idx="5">
                  <c:v>-2.54</c:v>
                </c:pt>
                <c:pt idx="6">
                  <c:v>-3.81</c:v>
                </c:pt>
              </c:numCache>
            </c:numRef>
          </c:xVal>
          <c:yVal>
            <c:numRef>
              <c:f>'Field Map'!$P$41:$P$47</c:f>
              <c:numCache>
                <c:formatCode>0</c:formatCode>
                <c:ptCount val="7"/>
                <c:pt idx="0">
                  <c:v>154272.36</c:v>
                </c:pt>
                <c:pt idx="1">
                  <c:v>105588.82</c:v>
                </c:pt>
                <c:pt idx="2">
                  <c:v>52060.93</c:v>
                </c:pt>
                <c:pt idx="3">
                  <c:v>-1727.52</c:v>
                </c:pt>
                <c:pt idx="4">
                  <c:v>-53416.73</c:v>
                </c:pt>
                <c:pt idx="5">
                  <c:v>-104376.66</c:v>
                </c:pt>
                <c:pt idx="6">
                  <c:v>-153351.6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'Field Map'!$M$41:$M$47</c:f>
              <c:numCache>
                <c:formatCode>General</c:formatCode>
                <c:ptCount val="7"/>
                <c:pt idx="0">
                  <c:v>3.81</c:v>
                </c:pt>
                <c:pt idx="1">
                  <c:v>2.54</c:v>
                </c:pt>
                <c:pt idx="2">
                  <c:v>1.27</c:v>
                </c:pt>
                <c:pt idx="3">
                  <c:v>0.0</c:v>
                </c:pt>
                <c:pt idx="4">
                  <c:v>-1.27</c:v>
                </c:pt>
                <c:pt idx="5">
                  <c:v>-2.54</c:v>
                </c:pt>
                <c:pt idx="6">
                  <c:v>-3.81</c:v>
                </c:pt>
              </c:numCache>
            </c:numRef>
          </c:xVal>
          <c:yVal>
            <c:numRef>
              <c:f>'Field Map'!$Q$41:$Q$47</c:f>
              <c:numCache>
                <c:formatCode>0</c:formatCode>
                <c:ptCount val="7"/>
                <c:pt idx="0">
                  <c:v>138172.02</c:v>
                </c:pt>
                <c:pt idx="1">
                  <c:v>94387.46000000001</c:v>
                </c:pt>
                <c:pt idx="2">
                  <c:v>46573.19</c:v>
                </c:pt>
                <c:pt idx="3">
                  <c:v>-1662.59</c:v>
                </c:pt>
                <c:pt idx="4">
                  <c:v>-47873.57</c:v>
                </c:pt>
                <c:pt idx="5">
                  <c:v>-93462.82</c:v>
                </c:pt>
                <c:pt idx="6">
                  <c:v>-137131.91</c:v>
                </c:pt>
              </c:numCache>
            </c:numRef>
          </c:yVal>
          <c:smooth val="0"/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'Field Map'!$M$41:$M$47</c:f>
              <c:numCache>
                <c:formatCode>General</c:formatCode>
                <c:ptCount val="7"/>
                <c:pt idx="0">
                  <c:v>3.81</c:v>
                </c:pt>
                <c:pt idx="1">
                  <c:v>2.54</c:v>
                </c:pt>
                <c:pt idx="2">
                  <c:v>1.27</c:v>
                </c:pt>
                <c:pt idx="3">
                  <c:v>0.0</c:v>
                </c:pt>
                <c:pt idx="4">
                  <c:v>-1.27</c:v>
                </c:pt>
                <c:pt idx="5">
                  <c:v>-2.54</c:v>
                </c:pt>
                <c:pt idx="6">
                  <c:v>-3.81</c:v>
                </c:pt>
              </c:numCache>
            </c:numRef>
          </c:xVal>
          <c:yVal>
            <c:numRef>
              <c:f>'Field Map'!$R$41:$R$47</c:f>
              <c:numCache>
                <c:formatCode>0</c:formatCode>
                <c:ptCount val="7"/>
                <c:pt idx="0">
                  <c:v>119049.46</c:v>
                </c:pt>
                <c:pt idx="1">
                  <c:v>81394.18</c:v>
                </c:pt>
                <c:pt idx="2">
                  <c:v>39346.59</c:v>
                </c:pt>
                <c:pt idx="3">
                  <c:v>-1395.74</c:v>
                </c:pt>
                <c:pt idx="4">
                  <c:v>-41216.33</c:v>
                </c:pt>
                <c:pt idx="5">
                  <c:v>-80555.21000000001</c:v>
                </c:pt>
                <c:pt idx="6">
                  <c:v>-118229.13</c:v>
                </c:pt>
              </c:numCache>
            </c:numRef>
          </c:yVal>
          <c:smooth val="0"/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'Field Map'!$M$41:$M$47</c:f>
              <c:numCache>
                <c:formatCode>General</c:formatCode>
                <c:ptCount val="7"/>
                <c:pt idx="0">
                  <c:v>3.81</c:v>
                </c:pt>
                <c:pt idx="1">
                  <c:v>2.54</c:v>
                </c:pt>
                <c:pt idx="2">
                  <c:v>1.27</c:v>
                </c:pt>
                <c:pt idx="3">
                  <c:v>0.0</c:v>
                </c:pt>
                <c:pt idx="4">
                  <c:v>-1.27</c:v>
                </c:pt>
                <c:pt idx="5">
                  <c:v>-2.54</c:v>
                </c:pt>
                <c:pt idx="6">
                  <c:v>-3.81</c:v>
                </c:pt>
              </c:numCache>
            </c:numRef>
          </c:xVal>
          <c:yVal>
            <c:numRef>
              <c:f>'Field Map'!$S$41:$S$47</c:f>
              <c:numCache>
                <c:formatCode>0</c:formatCode>
                <c:ptCount val="7"/>
                <c:pt idx="0">
                  <c:v>99544.96000000001</c:v>
                </c:pt>
                <c:pt idx="1">
                  <c:v>68058.57</c:v>
                </c:pt>
                <c:pt idx="2">
                  <c:v>35202.8</c:v>
                </c:pt>
                <c:pt idx="3">
                  <c:v>-1351.56</c:v>
                </c:pt>
                <c:pt idx="4">
                  <c:v>-34449.42</c:v>
                </c:pt>
                <c:pt idx="5">
                  <c:v>-67308.64</c:v>
                </c:pt>
                <c:pt idx="6">
                  <c:v>-98858.45</c:v>
                </c:pt>
              </c:numCache>
            </c:numRef>
          </c:yVal>
          <c:smooth val="0"/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'Field Map'!$M$41:$M$47</c:f>
              <c:numCache>
                <c:formatCode>General</c:formatCode>
                <c:ptCount val="7"/>
                <c:pt idx="0">
                  <c:v>3.81</c:v>
                </c:pt>
                <c:pt idx="1">
                  <c:v>2.54</c:v>
                </c:pt>
                <c:pt idx="2">
                  <c:v>1.27</c:v>
                </c:pt>
                <c:pt idx="3">
                  <c:v>0.0</c:v>
                </c:pt>
                <c:pt idx="4">
                  <c:v>-1.27</c:v>
                </c:pt>
                <c:pt idx="5">
                  <c:v>-2.54</c:v>
                </c:pt>
                <c:pt idx="6">
                  <c:v>-3.81</c:v>
                </c:pt>
              </c:numCache>
            </c:numRef>
          </c:xVal>
          <c:yVal>
            <c:numRef>
              <c:f>'Field Map'!$T$41:$T$47</c:f>
              <c:numCache>
                <c:formatCode>0</c:formatCode>
                <c:ptCount val="7"/>
                <c:pt idx="0">
                  <c:v>79917.97</c:v>
                </c:pt>
                <c:pt idx="1">
                  <c:v>54637.88</c:v>
                </c:pt>
                <c:pt idx="2">
                  <c:v>28232.05</c:v>
                </c:pt>
                <c:pt idx="3">
                  <c:v>-1049.06</c:v>
                </c:pt>
                <c:pt idx="4">
                  <c:v>-27598.73</c:v>
                </c:pt>
                <c:pt idx="5">
                  <c:v>-54064.68</c:v>
                </c:pt>
                <c:pt idx="6">
                  <c:v>-79218.03</c:v>
                </c:pt>
              </c:numCache>
            </c:numRef>
          </c:yVal>
          <c:smooth val="0"/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'Field Map'!$M$41:$M$47</c:f>
              <c:numCache>
                <c:formatCode>General</c:formatCode>
                <c:ptCount val="7"/>
                <c:pt idx="0">
                  <c:v>3.81</c:v>
                </c:pt>
                <c:pt idx="1">
                  <c:v>2.54</c:v>
                </c:pt>
                <c:pt idx="2">
                  <c:v>1.27</c:v>
                </c:pt>
                <c:pt idx="3">
                  <c:v>0.0</c:v>
                </c:pt>
                <c:pt idx="4">
                  <c:v>-1.27</c:v>
                </c:pt>
                <c:pt idx="5">
                  <c:v>-2.54</c:v>
                </c:pt>
                <c:pt idx="6">
                  <c:v>-3.81</c:v>
                </c:pt>
              </c:numCache>
            </c:numRef>
          </c:xVal>
          <c:yVal>
            <c:numRef>
              <c:f>'Field Map'!$U$41:$U$47</c:f>
              <c:numCache>
                <c:formatCode>0</c:formatCode>
                <c:ptCount val="7"/>
                <c:pt idx="0">
                  <c:v>60060.68</c:v>
                </c:pt>
                <c:pt idx="1">
                  <c:v>41100.82</c:v>
                </c:pt>
                <c:pt idx="2">
                  <c:v>21211.5</c:v>
                </c:pt>
                <c:pt idx="3">
                  <c:v>-853.57</c:v>
                </c:pt>
                <c:pt idx="4">
                  <c:v>-20808.39</c:v>
                </c:pt>
                <c:pt idx="5">
                  <c:v>-40661.18</c:v>
                </c:pt>
                <c:pt idx="6">
                  <c:v>-59628.97</c:v>
                </c:pt>
              </c:numCache>
            </c:numRef>
          </c:yVal>
          <c:smooth val="0"/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'Field Map'!$M$41:$M$47</c:f>
              <c:numCache>
                <c:formatCode>General</c:formatCode>
                <c:ptCount val="7"/>
                <c:pt idx="0">
                  <c:v>3.81</c:v>
                </c:pt>
                <c:pt idx="1">
                  <c:v>2.54</c:v>
                </c:pt>
                <c:pt idx="2">
                  <c:v>1.27</c:v>
                </c:pt>
                <c:pt idx="3">
                  <c:v>0.0</c:v>
                </c:pt>
                <c:pt idx="4">
                  <c:v>-1.27</c:v>
                </c:pt>
                <c:pt idx="5">
                  <c:v>-2.54</c:v>
                </c:pt>
                <c:pt idx="6">
                  <c:v>-3.81</c:v>
                </c:pt>
              </c:numCache>
            </c:numRef>
          </c:xVal>
          <c:yVal>
            <c:numRef>
              <c:f>'Field Map'!$V$41:$V$47</c:f>
              <c:numCache>
                <c:formatCode>0</c:formatCode>
                <c:ptCount val="7"/>
                <c:pt idx="0">
                  <c:v>40156.73</c:v>
                </c:pt>
                <c:pt idx="1">
                  <c:v>27547.79</c:v>
                </c:pt>
                <c:pt idx="2">
                  <c:v>14237.88</c:v>
                </c:pt>
                <c:pt idx="3">
                  <c:v>-475.95</c:v>
                </c:pt>
                <c:pt idx="4">
                  <c:v>-13913.43</c:v>
                </c:pt>
                <c:pt idx="5">
                  <c:v>-27229.79</c:v>
                </c:pt>
                <c:pt idx="6">
                  <c:v>-39980.59</c:v>
                </c:pt>
              </c:numCache>
            </c:numRef>
          </c:yVal>
          <c:smooth val="0"/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'Field Map'!$M$41:$M$47</c:f>
              <c:numCache>
                <c:formatCode>General</c:formatCode>
                <c:ptCount val="7"/>
                <c:pt idx="0">
                  <c:v>3.81</c:v>
                </c:pt>
                <c:pt idx="1">
                  <c:v>2.54</c:v>
                </c:pt>
                <c:pt idx="2">
                  <c:v>1.27</c:v>
                </c:pt>
                <c:pt idx="3">
                  <c:v>0.0</c:v>
                </c:pt>
                <c:pt idx="4">
                  <c:v>-1.27</c:v>
                </c:pt>
                <c:pt idx="5">
                  <c:v>-2.54</c:v>
                </c:pt>
                <c:pt idx="6">
                  <c:v>-3.81</c:v>
                </c:pt>
              </c:numCache>
            </c:numRef>
          </c:xVal>
          <c:yVal>
            <c:numRef>
              <c:f>'Field Map'!$W$41:$W$47</c:f>
              <c:numCache>
                <c:formatCode>0</c:formatCode>
                <c:ptCount val="7"/>
                <c:pt idx="0">
                  <c:v>20288.84</c:v>
                </c:pt>
                <c:pt idx="1">
                  <c:v>13930.16</c:v>
                </c:pt>
                <c:pt idx="2">
                  <c:v>6637.32</c:v>
                </c:pt>
                <c:pt idx="3">
                  <c:v>-280.31</c:v>
                </c:pt>
                <c:pt idx="4">
                  <c:v>-6990.66</c:v>
                </c:pt>
                <c:pt idx="5">
                  <c:v>-13741.7</c:v>
                </c:pt>
                <c:pt idx="6">
                  <c:v>-20276.09</c:v>
                </c:pt>
              </c:numCache>
            </c:numRef>
          </c:yVal>
          <c:smooth val="0"/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'Field Map'!$M$41:$M$47</c:f>
              <c:numCache>
                <c:formatCode>General</c:formatCode>
                <c:ptCount val="7"/>
                <c:pt idx="0">
                  <c:v>3.81</c:v>
                </c:pt>
                <c:pt idx="1">
                  <c:v>2.54</c:v>
                </c:pt>
                <c:pt idx="2">
                  <c:v>1.27</c:v>
                </c:pt>
                <c:pt idx="3">
                  <c:v>0.0</c:v>
                </c:pt>
                <c:pt idx="4">
                  <c:v>-1.27</c:v>
                </c:pt>
                <c:pt idx="5">
                  <c:v>-2.54</c:v>
                </c:pt>
                <c:pt idx="6">
                  <c:v>-3.81</c:v>
                </c:pt>
              </c:numCache>
            </c:numRef>
          </c:xVal>
          <c:yVal>
            <c:numRef>
              <c:f>'Field Map'!$X$41:$X$47</c:f>
              <c:numCache>
                <c:formatCode>0</c:formatCode>
                <c:ptCount val="7"/>
                <c:pt idx="0">
                  <c:v>1756.5</c:v>
                </c:pt>
                <c:pt idx="1">
                  <c:v>1281.25</c:v>
                </c:pt>
                <c:pt idx="2">
                  <c:v>589.33</c:v>
                </c:pt>
                <c:pt idx="3">
                  <c:v>-65.4</c:v>
                </c:pt>
                <c:pt idx="4">
                  <c:v>-639.19</c:v>
                </c:pt>
                <c:pt idx="5">
                  <c:v>-1260.85</c:v>
                </c:pt>
                <c:pt idx="6">
                  <c:v>-1730.5</c:v>
                </c:pt>
              </c:numCache>
            </c:numRef>
          </c:yVal>
          <c:smooth val="0"/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'Field Map'!$M$41:$M$47</c:f>
              <c:numCache>
                <c:formatCode>General</c:formatCode>
                <c:ptCount val="7"/>
                <c:pt idx="0">
                  <c:v>3.81</c:v>
                </c:pt>
                <c:pt idx="1">
                  <c:v>2.54</c:v>
                </c:pt>
                <c:pt idx="2">
                  <c:v>1.27</c:v>
                </c:pt>
                <c:pt idx="3">
                  <c:v>0.0</c:v>
                </c:pt>
                <c:pt idx="4">
                  <c:v>-1.27</c:v>
                </c:pt>
                <c:pt idx="5">
                  <c:v>-2.54</c:v>
                </c:pt>
                <c:pt idx="6">
                  <c:v>-3.81</c:v>
                </c:pt>
              </c:numCache>
            </c:numRef>
          </c:xVal>
          <c:yVal>
            <c:numRef>
              <c:f>'Field Map'!$Y$41:$Y$47</c:f>
              <c:numCache>
                <c:formatCode>0</c:formatCode>
                <c:ptCount val="7"/>
                <c:pt idx="0">
                  <c:v>452.53</c:v>
                </c:pt>
                <c:pt idx="1">
                  <c:v>265.17</c:v>
                </c:pt>
                <c:pt idx="2">
                  <c:v>175.49</c:v>
                </c:pt>
                <c:pt idx="3">
                  <c:v>6.15</c:v>
                </c:pt>
                <c:pt idx="4">
                  <c:v>-149.48</c:v>
                </c:pt>
                <c:pt idx="5">
                  <c:v>-353.39</c:v>
                </c:pt>
                <c:pt idx="6">
                  <c:v>-437.53</c:v>
                </c:pt>
              </c:numCache>
            </c:numRef>
          </c:yVal>
          <c:smooth val="0"/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'Field Map'!$M$41:$M$47</c:f>
              <c:numCache>
                <c:formatCode>General</c:formatCode>
                <c:ptCount val="7"/>
                <c:pt idx="0">
                  <c:v>3.81</c:v>
                </c:pt>
                <c:pt idx="1">
                  <c:v>2.54</c:v>
                </c:pt>
                <c:pt idx="2">
                  <c:v>1.27</c:v>
                </c:pt>
                <c:pt idx="3">
                  <c:v>0.0</c:v>
                </c:pt>
                <c:pt idx="4">
                  <c:v>-1.27</c:v>
                </c:pt>
                <c:pt idx="5">
                  <c:v>-2.54</c:v>
                </c:pt>
                <c:pt idx="6">
                  <c:v>-3.81</c:v>
                </c:pt>
              </c:numCache>
            </c:numRef>
          </c:xVal>
          <c:yVal>
            <c:numRef>
              <c:f>'Field Map'!$Z$41:$Z$47</c:f>
              <c:numCache>
                <c:formatCode>0</c:formatCode>
                <c:ptCount val="7"/>
                <c:pt idx="0">
                  <c:v>-19502.47</c:v>
                </c:pt>
                <c:pt idx="1">
                  <c:v>-13279.23</c:v>
                </c:pt>
                <c:pt idx="2">
                  <c:v>-6940.93</c:v>
                </c:pt>
                <c:pt idx="3">
                  <c:v>298.7</c:v>
                </c:pt>
                <c:pt idx="4">
                  <c:v>6810.36</c:v>
                </c:pt>
                <c:pt idx="5">
                  <c:v>13209.44</c:v>
                </c:pt>
                <c:pt idx="6">
                  <c:v>19279.18</c:v>
                </c:pt>
              </c:numCache>
            </c:numRef>
          </c:yVal>
          <c:smooth val="0"/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'Field Map'!$M$41:$M$47</c:f>
              <c:numCache>
                <c:formatCode>General</c:formatCode>
                <c:ptCount val="7"/>
                <c:pt idx="0">
                  <c:v>3.81</c:v>
                </c:pt>
                <c:pt idx="1">
                  <c:v>2.54</c:v>
                </c:pt>
                <c:pt idx="2">
                  <c:v>1.27</c:v>
                </c:pt>
                <c:pt idx="3">
                  <c:v>0.0</c:v>
                </c:pt>
                <c:pt idx="4">
                  <c:v>-1.27</c:v>
                </c:pt>
                <c:pt idx="5">
                  <c:v>-2.54</c:v>
                </c:pt>
                <c:pt idx="6">
                  <c:v>-3.81</c:v>
                </c:pt>
              </c:numCache>
            </c:numRef>
          </c:xVal>
          <c:yVal>
            <c:numRef>
              <c:f>'Field Map'!$AA$41:$AA$47</c:f>
              <c:numCache>
                <c:formatCode>0</c:formatCode>
                <c:ptCount val="7"/>
                <c:pt idx="0">
                  <c:v>-39414.18</c:v>
                </c:pt>
                <c:pt idx="1">
                  <c:v>-26959.91</c:v>
                </c:pt>
                <c:pt idx="2">
                  <c:v>-14023.98</c:v>
                </c:pt>
                <c:pt idx="3">
                  <c:v>570.9699999999999</c:v>
                </c:pt>
                <c:pt idx="4">
                  <c:v>13643.23</c:v>
                </c:pt>
                <c:pt idx="5">
                  <c:v>26647.62</c:v>
                </c:pt>
                <c:pt idx="6">
                  <c:v>39062.66</c:v>
                </c:pt>
              </c:numCache>
            </c:numRef>
          </c:yVal>
          <c:smooth val="0"/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'Field Map'!$M$41:$M$47</c:f>
              <c:numCache>
                <c:formatCode>General</c:formatCode>
                <c:ptCount val="7"/>
                <c:pt idx="0">
                  <c:v>3.81</c:v>
                </c:pt>
                <c:pt idx="1">
                  <c:v>2.54</c:v>
                </c:pt>
                <c:pt idx="2">
                  <c:v>1.27</c:v>
                </c:pt>
                <c:pt idx="3">
                  <c:v>0.0</c:v>
                </c:pt>
                <c:pt idx="4">
                  <c:v>-1.27</c:v>
                </c:pt>
                <c:pt idx="5">
                  <c:v>-2.54</c:v>
                </c:pt>
                <c:pt idx="6">
                  <c:v>-3.81</c:v>
                </c:pt>
              </c:numCache>
            </c:numRef>
          </c:xVal>
          <c:yVal>
            <c:numRef>
              <c:f>'Field Map'!$AB$41:$AB$47</c:f>
              <c:numCache>
                <c:formatCode>0</c:formatCode>
                <c:ptCount val="7"/>
                <c:pt idx="0">
                  <c:v>-59319.48</c:v>
                </c:pt>
                <c:pt idx="1">
                  <c:v>-40524.69</c:v>
                </c:pt>
                <c:pt idx="2">
                  <c:v>-21060.23</c:v>
                </c:pt>
                <c:pt idx="3">
                  <c:v>840.48</c:v>
                </c:pt>
                <c:pt idx="4">
                  <c:v>20509.55</c:v>
                </c:pt>
                <c:pt idx="5">
                  <c:v>40040.25</c:v>
                </c:pt>
                <c:pt idx="6">
                  <c:v>58823.38</c:v>
                </c:pt>
              </c:numCache>
            </c:numRef>
          </c:yVal>
          <c:smooth val="0"/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'Field Map'!$M$41:$M$47</c:f>
              <c:numCache>
                <c:formatCode>General</c:formatCode>
                <c:ptCount val="7"/>
                <c:pt idx="0">
                  <c:v>3.81</c:v>
                </c:pt>
                <c:pt idx="1">
                  <c:v>2.54</c:v>
                </c:pt>
                <c:pt idx="2">
                  <c:v>1.27</c:v>
                </c:pt>
                <c:pt idx="3">
                  <c:v>0.0</c:v>
                </c:pt>
                <c:pt idx="4">
                  <c:v>-1.27</c:v>
                </c:pt>
                <c:pt idx="5">
                  <c:v>-2.54</c:v>
                </c:pt>
                <c:pt idx="6">
                  <c:v>-3.81</c:v>
                </c:pt>
              </c:numCache>
            </c:numRef>
          </c:xVal>
          <c:yVal>
            <c:numRef>
              <c:f>'Field Map'!$AC$41:$AC$47</c:f>
              <c:numCache>
                <c:formatCode>0</c:formatCode>
                <c:ptCount val="7"/>
                <c:pt idx="0">
                  <c:v>-79018.51</c:v>
                </c:pt>
                <c:pt idx="1">
                  <c:v>-54058.74</c:v>
                </c:pt>
                <c:pt idx="2">
                  <c:v>-28071.05</c:v>
                </c:pt>
                <c:pt idx="3">
                  <c:v>1053.53</c:v>
                </c:pt>
                <c:pt idx="4">
                  <c:v>27391.79</c:v>
                </c:pt>
                <c:pt idx="5">
                  <c:v>53466.04</c:v>
                </c:pt>
                <c:pt idx="6">
                  <c:v>78518.45</c:v>
                </c:pt>
              </c:numCache>
            </c:numRef>
          </c:yVal>
          <c:smooth val="0"/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'Field Map'!$M$41:$M$47</c:f>
              <c:numCache>
                <c:formatCode>General</c:formatCode>
                <c:ptCount val="7"/>
                <c:pt idx="0">
                  <c:v>3.81</c:v>
                </c:pt>
                <c:pt idx="1">
                  <c:v>2.54</c:v>
                </c:pt>
                <c:pt idx="2">
                  <c:v>1.27</c:v>
                </c:pt>
                <c:pt idx="3">
                  <c:v>0.0</c:v>
                </c:pt>
                <c:pt idx="4">
                  <c:v>-1.27</c:v>
                </c:pt>
                <c:pt idx="5">
                  <c:v>-2.54</c:v>
                </c:pt>
                <c:pt idx="6">
                  <c:v>-3.81</c:v>
                </c:pt>
              </c:numCache>
            </c:numRef>
          </c:xVal>
          <c:yVal>
            <c:numRef>
              <c:f>'Field Map'!$AD$41:$AD$47</c:f>
              <c:numCache>
                <c:formatCode>0</c:formatCode>
                <c:ptCount val="7"/>
                <c:pt idx="0">
                  <c:v>-98635.64</c:v>
                </c:pt>
                <c:pt idx="1">
                  <c:v>-67481.26</c:v>
                </c:pt>
                <c:pt idx="2">
                  <c:v>-35012.72</c:v>
                </c:pt>
                <c:pt idx="3">
                  <c:v>1308.71</c:v>
                </c:pt>
                <c:pt idx="4">
                  <c:v>34174.8</c:v>
                </c:pt>
                <c:pt idx="5">
                  <c:v>66746.79</c:v>
                </c:pt>
                <c:pt idx="6">
                  <c:v>97971.83</c:v>
                </c:pt>
              </c:numCache>
            </c:numRef>
          </c:yVal>
          <c:smooth val="0"/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'Field Map'!$M$41:$M$47</c:f>
              <c:numCache>
                <c:formatCode>General</c:formatCode>
                <c:ptCount val="7"/>
                <c:pt idx="0">
                  <c:v>3.81</c:v>
                </c:pt>
                <c:pt idx="1">
                  <c:v>2.54</c:v>
                </c:pt>
                <c:pt idx="2">
                  <c:v>1.27</c:v>
                </c:pt>
                <c:pt idx="3">
                  <c:v>0.0</c:v>
                </c:pt>
                <c:pt idx="4">
                  <c:v>-1.27</c:v>
                </c:pt>
                <c:pt idx="5">
                  <c:v>-2.54</c:v>
                </c:pt>
                <c:pt idx="6">
                  <c:v>-3.81</c:v>
                </c:pt>
              </c:numCache>
            </c:numRef>
          </c:xVal>
          <c:yVal>
            <c:numRef>
              <c:f>'Field Map'!$AE$41:$AE$47</c:f>
              <c:numCache>
                <c:formatCode>0</c:formatCode>
                <c:ptCount val="7"/>
                <c:pt idx="0">
                  <c:v>-118065.56</c:v>
                </c:pt>
                <c:pt idx="1">
                  <c:v>-80778.81000000001</c:v>
                </c:pt>
                <c:pt idx="2">
                  <c:v>-41961.68</c:v>
                </c:pt>
                <c:pt idx="3">
                  <c:v>1565.52</c:v>
                </c:pt>
                <c:pt idx="4">
                  <c:v>40827.99</c:v>
                </c:pt>
                <c:pt idx="5">
                  <c:v>79820.73000000001</c:v>
                </c:pt>
                <c:pt idx="6">
                  <c:v>117144.5</c:v>
                </c:pt>
              </c:numCache>
            </c:numRef>
          </c:yVal>
          <c:smooth val="0"/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'Field Map'!$M$41:$M$47</c:f>
              <c:numCache>
                <c:formatCode>General</c:formatCode>
                <c:ptCount val="7"/>
                <c:pt idx="0">
                  <c:v>3.81</c:v>
                </c:pt>
                <c:pt idx="1">
                  <c:v>2.54</c:v>
                </c:pt>
                <c:pt idx="2">
                  <c:v>1.27</c:v>
                </c:pt>
                <c:pt idx="3">
                  <c:v>0.0</c:v>
                </c:pt>
                <c:pt idx="4">
                  <c:v>-1.27</c:v>
                </c:pt>
                <c:pt idx="5">
                  <c:v>-2.54</c:v>
                </c:pt>
                <c:pt idx="6">
                  <c:v>-3.81</c:v>
                </c:pt>
              </c:numCache>
            </c:numRef>
          </c:xVal>
          <c:yVal>
            <c:numRef>
              <c:f>'Field Map'!$AF$41:$AF$47</c:f>
              <c:numCache>
                <c:formatCode>0</c:formatCode>
                <c:ptCount val="7"/>
                <c:pt idx="0">
                  <c:v>-136731.65</c:v>
                </c:pt>
                <c:pt idx="1">
                  <c:v>-93487.82999999998</c:v>
                </c:pt>
                <c:pt idx="2">
                  <c:v>-48557.69</c:v>
                </c:pt>
                <c:pt idx="3">
                  <c:v>1798.52</c:v>
                </c:pt>
                <c:pt idx="4">
                  <c:v>47309.97</c:v>
                </c:pt>
                <c:pt idx="5">
                  <c:v>92418.82</c:v>
                </c:pt>
                <c:pt idx="6">
                  <c:v>135608.3</c:v>
                </c:pt>
              </c:numCache>
            </c:numRef>
          </c:yVal>
          <c:smooth val="0"/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'Field Map'!$M$41:$M$47</c:f>
              <c:numCache>
                <c:formatCode>General</c:formatCode>
                <c:ptCount val="7"/>
                <c:pt idx="0">
                  <c:v>3.81</c:v>
                </c:pt>
                <c:pt idx="1">
                  <c:v>2.54</c:v>
                </c:pt>
                <c:pt idx="2">
                  <c:v>1.27</c:v>
                </c:pt>
                <c:pt idx="3">
                  <c:v>0.0</c:v>
                </c:pt>
                <c:pt idx="4">
                  <c:v>-1.27</c:v>
                </c:pt>
                <c:pt idx="5">
                  <c:v>-2.54</c:v>
                </c:pt>
                <c:pt idx="6">
                  <c:v>-3.81</c:v>
                </c:pt>
              </c:numCache>
            </c:numRef>
          </c:xVal>
          <c:yVal>
            <c:numRef>
              <c:f>'Field Map'!$AG$41:$AG$47</c:f>
              <c:numCache>
                <c:formatCode>0</c:formatCode>
                <c:ptCount val="7"/>
                <c:pt idx="0">
                  <c:v>-153000.65</c:v>
                </c:pt>
                <c:pt idx="1">
                  <c:v>-104724.31</c:v>
                </c:pt>
                <c:pt idx="2">
                  <c:v>-54400.36</c:v>
                </c:pt>
                <c:pt idx="3">
                  <c:v>1948.77</c:v>
                </c:pt>
                <c:pt idx="4">
                  <c:v>52948.79</c:v>
                </c:pt>
                <c:pt idx="5">
                  <c:v>103546.23</c:v>
                </c:pt>
                <c:pt idx="6">
                  <c:v>151913.31</c:v>
                </c:pt>
              </c:numCache>
            </c:numRef>
          </c:yVal>
          <c:smooth val="0"/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8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'Field Map'!$M$41:$M$47</c:f>
              <c:numCache>
                <c:formatCode>General</c:formatCode>
                <c:ptCount val="7"/>
                <c:pt idx="0">
                  <c:v>3.81</c:v>
                </c:pt>
                <c:pt idx="1">
                  <c:v>2.54</c:v>
                </c:pt>
                <c:pt idx="2">
                  <c:v>1.27</c:v>
                </c:pt>
                <c:pt idx="3">
                  <c:v>0.0</c:v>
                </c:pt>
                <c:pt idx="4">
                  <c:v>-1.27</c:v>
                </c:pt>
                <c:pt idx="5">
                  <c:v>-2.54</c:v>
                </c:pt>
                <c:pt idx="6">
                  <c:v>-3.81</c:v>
                </c:pt>
              </c:numCache>
            </c:numRef>
          </c:xVal>
          <c:yVal>
            <c:numRef>
              <c:f>'Field Map'!$AH$41:$AH$47</c:f>
              <c:numCache>
                <c:formatCode>0</c:formatCode>
                <c:ptCount val="7"/>
                <c:pt idx="0">
                  <c:v>-165981.53</c:v>
                </c:pt>
                <c:pt idx="1">
                  <c:v>-113579.41</c:v>
                </c:pt>
                <c:pt idx="2">
                  <c:v>-59034.32</c:v>
                </c:pt>
                <c:pt idx="3">
                  <c:v>2084.88</c:v>
                </c:pt>
                <c:pt idx="4">
                  <c:v>57489.13</c:v>
                </c:pt>
                <c:pt idx="5">
                  <c:v>112294.53</c:v>
                </c:pt>
                <c:pt idx="6">
                  <c:v>164834.57</c:v>
                </c:pt>
              </c:numCache>
            </c:numRef>
          </c:yVal>
          <c:smooth val="0"/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8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'Field Map'!$M$41:$M$47</c:f>
              <c:numCache>
                <c:formatCode>General</c:formatCode>
                <c:ptCount val="7"/>
                <c:pt idx="0">
                  <c:v>3.81</c:v>
                </c:pt>
                <c:pt idx="1">
                  <c:v>2.54</c:v>
                </c:pt>
                <c:pt idx="2">
                  <c:v>1.27</c:v>
                </c:pt>
                <c:pt idx="3">
                  <c:v>0.0</c:v>
                </c:pt>
                <c:pt idx="4">
                  <c:v>-1.27</c:v>
                </c:pt>
                <c:pt idx="5">
                  <c:v>-2.54</c:v>
                </c:pt>
                <c:pt idx="6">
                  <c:v>-3.81</c:v>
                </c:pt>
              </c:numCache>
            </c:numRef>
          </c:xVal>
          <c:yVal>
            <c:numRef>
              <c:f>'Field Map'!$AI$41:$AI$47</c:f>
              <c:numCache>
                <c:formatCode>0</c:formatCode>
                <c:ptCount val="7"/>
                <c:pt idx="0">
                  <c:v>-176585.32</c:v>
                </c:pt>
                <c:pt idx="1">
                  <c:v>-120837.89</c:v>
                </c:pt>
                <c:pt idx="2">
                  <c:v>-62823.47000000001</c:v>
                </c:pt>
                <c:pt idx="3">
                  <c:v>1905.9</c:v>
                </c:pt>
                <c:pt idx="4">
                  <c:v>61034.19</c:v>
                </c:pt>
                <c:pt idx="5">
                  <c:v>119478.02</c:v>
                </c:pt>
                <c:pt idx="6">
                  <c:v>175236.27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28656784"/>
        <c:axId val="-1606623712"/>
      </c:scatterChart>
      <c:valAx>
        <c:axId val="-162865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6623712"/>
        <c:crosses val="autoZero"/>
        <c:crossBetween val="midCat"/>
      </c:valAx>
      <c:valAx>
        <c:axId val="-160662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8656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388389995733048"/>
          <c:y val="0.0216110025733064"/>
          <c:w val="0.900103620172719"/>
          <c:h val="0.78717616026500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'Field Map'!$G$4</c:f>
              <c:strCache>
                <c:ptCount val="1"/>
                <c:pt idx="0">
                  <c:v>Gdl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'Field Map'!$F$5:$F$26</c:f>
              <c:numCache>
                <c:formatCode>0.0000000</c:formatCode>
                <c:ptCount val="22"/>
                <c:pt idx="0">
                  <c:v>0.999873333333333</c:v>
                </c:pt>
                <c:pt idx="1">
                  <c:v>0.89988</c:v>
                </c:pt>
                <c:pt idx="2">
                  <c:v>0.7999</c:v>
                </c:pt>
                <c:pt idx="3">
                  <c:v>0.699913333333333</c:v>
                </c:pt>
                <c:pt idx="4">
                  <c:v>0.599923333333333</c:v>
                </c:pt>
                <c:pt idx="5">
                  <c:v>0.499916666666667</c:v>
                </c:pt>
                <c:pt idx="6">
                  <c:v>0.399933333333333</c:v>
                </c:pt>
                <c:pt idx="7">
                  <c:v>0.299956666666667</c:v>
                </c:pt>
                <c:pt idx="8">
                  <c:v>0.199963333333333</c:v>
                </c:pt>
                <c:pt idx="9">
                  <c:v>0.0999766666666666</c:v>
                </c:pt>
                <c:pt idx="10">
                  <c:v>0.00663333333333333</c:v>
                </c:pt>
                <c:pt idx="11">
                  <c:v>0.0</c:v>
                </c:pt>
                <c:pt idx="12">
                  <c:v>-0.0999766666666666</c:v>
                </c:pt>
                <c:pt idx="13">
                  <c:v>-0.19997</c:v>
                </c:pt>
                <c:pt idx="14">
                  <c:v>-0.299963333333333</c:v>
                </c:pt>
                <c:pt idx="15">
                  <c:v>-0.399946666666667</c:v>
                </c:pt>
                <c:pt idx="16">
                  <c:v>-0.499936666666667</c:v>
                </c:pt>
                <c:pt idx="17">
                  <c:v>-0.599926666666667</c:v>
                </c:pt>
                <c:pt idx="18">
                  <c:v>-0.69992</c:v>
                </c:pt>
                <c:pt idx="19">
                  <c:v>-0.79992</c:v>
                </c:pt>
                <c:pt idx="20">
                  <c:v>-0.89991</c:v>
                </c:pt>
                <c:pt idx="21">
                  <c:v>-0.99988</c:v>
                </c:pt>
              </c:numCache>
            </c:numRef>
          </c:xVal>
          <c:yVal>
            <c:numRef>
              <c:f>'Field Map'!$G$5:$G$26</c:f>
              <c:numCache>
                <c:formatCode>0.00000</c:formatCode>
                <c:ptCount val="22"/>
                <c:pt idx="0">
                  <c:v>4.668392885264342</c:v>
                </c:pt>
                <c:pt idx="1">
                  <c:v>4.41239696287964</c:v>
                </c:pt>
                <c:pt idx="2">
                  <c:v>4.072779808773904</c:v>
                </c:pt>
                <c:pt idx="3">
                  <c:v>3.644710658042744</c:v>
                </c:pt>
                <c:pt idx="4">
                  <c:v>3.139194235095613</c:v>
                </c:pt>
                <c:pt idx="5">
                  <c:v>2.631037317210349</c:v>
                </c:pt>
                <c:pt idx="6">
                  <c:v>2.110922103487064</c:v>
                </c:pt>
                <c:pt idx="7">
                  <c:v>1.587775140607424</c:v>
                </c:pt>
                <c:pt idx="8">
                  <c:v>1.063325168728909</c:v>
                </c:pt>
                <c:pt idx="9">
                  <c:v>0.536182480314961</c:v>
                </c:pt>
                <c:pt idx="10">
                  <c:v>0.0471701912260967</c:v>
                </c:pt>
                <c:pt idx="11">
                  <c:v>8.34166776491215E-7</c:v>
                </c:pt>
                <c:pt idx="12">
                  <c:v>-0.514830089988751</c:v>
                </c:pt>
                <c:pt idx="13">
                  <c:v>-1.041374550056243</c:v>
                </c:pt>
                <c:pt idx="14">
                  <c:v>-1.566727334083239</c:v>
                </c:pt>
                <c:pt idx="15">
                  <c:v>-2.089773003374578</c:v>
                </c:pt>
                <c:pt idx="16">
                  <c:v>-2.608172187851518</c:v>
                </c:pt>
                <c:pt idx="17">
                  <c:v>-3.120413188976377</c:v>
                </c:pt>
                <c:pt idx="18">
                  <c:v>-3.612769431946007</c:v>
                </c:pt>
                <c:pt idx="19">
                  <c:v>-4.045647103487063</c:v>
                </c:pt>
                <c:pt idx="20">
                  <c:v>-4.388975337457817</c:v>
                </c:pt>
                <c:pt idx="21">
                  <c:v>-4.668037823397076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9248592"/>
        <c:axId val="-1549250368"/>
      </c:scatterChart>
      <c:valAx>
        <c:axId val="-154924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9250368"/>
        <c:crosses val="autoZero"/>
        <c:crossBetween val="midCat"/>
      </c:valAx>
      <c:valAx>
        <c:axId val="-154925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924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'Field Map'!$I$4</c:f>
              <c:strCache>
                <c:ptCount val="1"/>
                <c:pt idx="0">
                  <c:v>Residual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'Field Map'!$F$5:$F$26</c:f>
              <c:numCache>
                <c:formatCode>0.0000000</c:formatCode>
                <c:ptCount val="22"/>
                <c:pt idx="0">
                  <c:v>0.999873333333333</c:v>
                </c:pt>
                <c:pt idx="1">
                  <c:v>0.89988</c:v>
                </c:pt>
                <c:pt idx="2">
                  <c:v>0.7999</c:v>
                </c:pt>
                <c:pt idx="3">
                  <c:v>0.699913333333333</c:v>
                </c:pt>
                <c:pt idx="4">
                  <c:v>0.599923333333333</c:v>
                </c:pt>
                <c:pt idx="5">
                  <c:v>0.499916666666667</c:v>
                </c:pt>
                <c:pt idx="6">
                  <c:v>0.399933333333333</c:v>
                </c:pt>
                <c:pt idx="7">
                  <c:v>0.299956666666667</c:v>
                </c:pt>
                <c:pt idx="8">
                  <c:v>0.199963333333333</c:v>
                </c:pt>
                <c:pt idx="9">
                  <c:v>0.0999766666666666</c:v>
                </c:pt>
                <c:pt idx="10">
                  <c:v>0.00663333333333333</c:v>
                </c:pt>
                <c:pt idx="11">
                  <c:v>0.0</c:v>
                </c:pt>
                <c:pt idx="12">
                  <c:v>-0.0999766666666666</c:v>
                </c:pt>
                <c:pt idx="13">
                  <c:v>-0.19997</c:v>
                </c:pt>
                <c:pt idx="14">
                  <c:v>-0.299963333333333</c:v>
                </c:pt>
                <c:pt idx="15">
                  <c:v>-0.399946666666667</c:v>
                </c:pt>
                <c:pt idx="16">
                  <c:v>-0.499936666666667</c:v>
                </c:pt>
                <c:pt idx="17">
                  <c:v>-0.599926666666667</c:v>
                </c:pt>
                <c:pt idx="18">
                  <c:v>-0.69992</c:v>
                </c:pt>
                <c:pt idx="19">
                  <c:v>-0.79992</c:v>
                </c:pt>
                <c:pt idx="20">
                  <c:v>-0.89991</c:v>
                </c:pt>
                <c:pt idx="21">
                  <c:v>-0.99988</c:v>
                </c:pt>
              </c:numCache>
            </c:numRef>
          </c:xVal>
          <c:yVal>
            <c:numRef>
              <c:f>'Field Map'!$I$5:$I$26</c:f>
              <c:numCache>
                <c:formatCode>General</c:formatCode>
                <c:ptCount val="22"/>
                <c:pt idx="0">
                  <c:v>0.0409859443498401</c:v>
                </c:pt>
                <c:pt idx="1">
                  <c:v>-0.220847089509967</c:v>
                </c:pt>
                <c:pt idx="2">
                  <c:v>0.189625673216246</c:v>
                </c:pt>
                <c:pt idx="3">
                  <c:v>0.367722485030278</c:v>
                </c:pt>
                <c:pt idx="4">
                  <c:v>-0.309396143509506</c:v>
                </c:pt>
                <c:pt idx="5">
                  <c:v>-0.278175691643905</c:v>
                </c:pt>
                <c:pt idx="6">
                  <c:v>-0.158609556096479</c:v>
                </c:pt>
                <c:pt idx="7">
                  <c:v>0.129455506816699</c:v>
                </c:pt>
                <c:pt idx="8">
                  <c:v>0.543918528678504</c:v>
                </c:pt>
                <c:pt idx="9">
                  <c:v>0.830451077296336</c:v>
                </c:pt>
                <c:pt idx="12">
                  <c:v>-0.0732419851073853</c:v>
                </c:pt>
                <c:pt idx="13">
                  <c:v>0.18488577312046</c:v>
                </c:pt>
                <c:pt idx="14">
                  <c:v>0.0968045584058004</c:v>
                </c:pt>
                <c:pt idx="15">
                  <c:v>-0.0597286320118089</c:v>
                </c:pt>
                <c:pt idx="16">
                  <c:v>-0.167833789599503</c:v>
                </c:pt>
                <c:pt idx="17">
                  <c:v>-0.0296680256803935</c:v>
                </c:pt>
                <c:pt idx="18">
                  <c:v>0.246556291598345</c:v>
                </c:pt>
                <c:pt idx="19">
                  <c:v>0.124595695637285</c:v>
                </c:pt>
                <c:pt idx="20">
                  <c:v>-0.35820143014879</c:v>
                </c:pt>
                <c:pt idx="21">
                  <c:v>0.140831617754417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9624144"/>
        <c:axId val="-1591636336"/>
      </c:scatterChart>
      <c:valAx>
        <c:axId val="-158962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1636336"/>
        <c:crosses val="autoZero"/>
        <c:crossBetween val="midCat"/>
      </c:valAx>
      <c:valAx>
        <c:axId val="-159163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962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QO1H01</a:t>
            </a:r>
          </a:p>
          <a:p>
            <a:pPr>
              <a:defRPr/>
            </a:pPr>
            <a:r>
              <a:rPr lang="en-US" baseline="0"/>
              <a:t>Multipoles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'Harmonics P3A QO1H01'!$F$6:$W$6</c:f>
              <c:numCache>
                <c:formatCode>\n\ \=\ 0</c:formatCode>
                <c:ptCount val="1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</c:numCache>
            </c:numRef>
          </c:cat>
          <c:val>
            <c:numRef>
              <c:f>'Harmonics P3A QO1H01'!$F$8:$W$8</c:f>
              <c:numCache>
                <c:formatCode>0.000%</c:formatCode>
                <c:ptCount val="18"/>
                <c:pt idx="0">
                  <c:v>0.000348727217339066</c:v>
                </c:pt>
                <c:pt idx="1">
                  <c:v>0.000352213312333628</c:v>
                </c:pt>
                <c:pt idx="2">
                  <c:v>0.00114003625764938</c:v>
                </c:pt>
                <c:pt idx="3">
                  <c:v>0.0143758215697545</c:v>
                </c:pt>
                <c:pt idx="4">
                  <c:v>0.000122856138286744</c:v>
                </c:pt>
                <c:pt idx="5">
                  <c:v>2.19959859189052E-5</c:v>
                </c:pt>
                <c:pt idx="6">
                  <c:v>6.88615694249813E-5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1626096544"/>
        <c:axId val="-1626094224"/>
      </c:barChart>
      <c:catAx>
        <c:axId val="-1626096544"/>
        <c:scaling>
          <c:orientation val="minMax"/>
        </c:scaling>
        <c:delete val="0"/>
        <c:axPos val="b"/>
        <c:numFmt formatCode="\n\ \=\ 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626094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26094224"/>
        <c:scaling>
          <c:logBase val="10.0"/>
          <c:orientation val="minMax"/>
          <c:max val="0.01"/>
          <c:min val="1.00000000000002E-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numFmt formatCode="0.000%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626096544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7" r="0.750000000000007" t="1.0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3193350831146"/>
          <c:y val="0.0745487022455526"/>
          <c:w val="0.885389107611549"/>
          <c:h val="0.897198891805191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'eff Length Calc'!$G$51:$G$283</c:f>
              <c:numCache>
                <c:formatCode>0.0</c:formatCode>
                <c:ptCount val="233"/>
                <c:pt idx="0">
                  <c:v>-50.003</c:v>
                </c:pt>
                <c:pt idx="1">
                  <c:v>-49.501</c:v>
                </c:pt>
                <c:pt idx="2">
                  <c:v>-49.001</c:v>
                </c:pt>
                <c:pt idx="3">
                  <c:v>-48.504</c:v>
                </c:pt>
                <c:pt idx="4">
                  <c:v>-48.002</c:v>
                </c:pt>
                <c:pt idx="5">
                  <c:v>-47.503</c:v>
                </c:pt>
                <c:pt idx="6">
                  <c:v>-47.004</c:v>
                </c:pt>
                <c:pt idx="7">
                  <c:v>-46.501</c:v>
                </c:pt>
                <c:pt idx="8">
                  <c:v>-46.003</c:v>
                </c:pt>
                <c:pt idx="9">
                  <c:v>-45.501</c:v>
                </c:pt>
                <c:pt idx="10">
                  <c:v>-45.003</c:v>
                </c:pt>
                <c:pt idx="11">
                  <c:v>-44.505</c:v>
                </c:pt>
                <c:pt idx="12">
                  <c:v>-44.001</c:v>
                </c:pt>
                <c:pt idx="13">
                  <c:v>-43.503</c:v>
                </c:pt>
                <c:pt idx="14">
                  <c:v>-43.003</c:v>
                </c:pt>
                <c:pt idx="15">
                  <c:v>-42.503</c:v>
                </c:pt>
                <c:pt idx="16">
                  <c:v>-42.004</c:v>
                </c:pt>
                <c:pt idx="17">
                  <c:v>-41.501</c:v>
                </c:pt>
                <c:pt idx="18">
                  <c:v>-41.003</c:v>
                </c:pt>
                <c:pt idx="19">
                  <c:v>-40.504</c:v>
                </c:pt>
                <c:pt idx="20">
                  <c:v>-40.003</c:v>
                </c:pt>
                <c:pt idx="21">
                  <c:v>-39.504</c:v>
                </c:pt>
                <c:pt idx="22">
                  <c:v>-39.004</c:v>
                </c:pt>
                <c:pt idx="23">
                  <c:v>-38.502</c:v>
                </c:pt>
                <c:pt idx="24">
                  <c:v>-38.004</c:v>
                </c:pt>
                <c:pt idx="25">
                  <c:v>-37.503</c:v>
                </c:pt>
                <c:pt idx="26">
                  <c:v>-37.003</c:v>
                </c:pt>
                <c:pt idx="27">
                  <c:v>-36.505</c:v>
                </c:pt>
                <c:pt idx="28">
                  <c:v>-36.002</c:v>
                </c:pt>
                <c:pt idx="29">
                  <c:v>-35.504</c:v>
                </c:pt>
                <c:pt idx="30">
                  <c:v>-35.005</c:v>
                </c:pt>
                <c:pt idx="31">
                  <c:v>-34.503</c:v>
                </c:pt>
                <c:pt idx="32">
                  <c:v>-34.005</c:v>
                </c:pt>
                <c:pt idx="33">
                  <c:v>-33.503</c:v>
                </c:pt>
                <c:pt idx="34">
                  <c:v>-33.003</c:v>
                </c:pt>
                <c:pt idx="35">
                  <c:v>-32.505</c:v>
                </c:pt>
                <c:pt idx="36">
                  <c:v>-32.003</c:v>
                </c:pt>
                <c:pt idx="37">
                  <c:v>-31.504</c:v>
                </c:pt>
                <c:pt idx="38">
                  <c:v>-31.005</c:v>
                </c:pt>
                <c:pt idx="39">
                  <c:v>-30.503</c:v>
                </c:pt>
                <c:pt idx="40">
                  <c:v>-30.006</c:v>
                </c:pt>
                <c:pt idx="41">
                  <c:v>-29.504</c:v>
                </c:pt>
                <c:pt idx="42">
                  <c:v>-29.004</c:v>
                </c:pt>
                <c:pt idx="43">
                  <c:v>-28.506</c:v>
                </c:pt>
                <c:pt idx="44">
                  <c:v>-28.003</c:v>
                </c:pt>
                <c:pt idx="45">
                  <c:v>-27.505</c:v>
                </c:pt>
                <c:pt idx="46">
                  <c:v>-27.006</c:v>
                </c:pt>
                <c:pt idx="47">
                  <c:v>-26.504</c:v>
                </c:pt>
                <c:pt idx="48">
                  <c:v>-26.006</c:v>
                </c:pt>
                <c:pt idx="49">
                  <c:v>-25.504</c:v>
                </c:pt>
                <c:pt idx="50">
                  <c:v>-25.004</c:v>
                </c:pt>
                <c:pt idx="51">
                  <c:v>-24.50700000000001</c:v>
                </c:pt>
                <c:pt idx="52">
                  <c:v>-24.004</c:v>
                </c:pt>
                <c:pt idx="53">
                  <c:v>-23.505</c:v>
                </c:pt>
                <c:pt idx="54">
                  <c:v>-23.00700000000001</c:v>
                </c:pt>
                <c:pt idx="55">
                  <c:v>-22.504</c:v>
                </c:pt>
                <c:pt idx="56">
                  <c:v>-22.008</c:v>
                </c:pt>
                <c:pt idx="57">
                  <c:v>-21.505</c:v>
                </c:pt>
                <c:pt idx="58">
                  <c:v>-21.005</c:v>
                </c:pt>
                <c:pt idx="59">
                  <c:v>-20.50700000000001</c:v>
                </c:pt>
                <c:pt idx="60">
                  <c:v>-20.005</c:v>
                </c:pt>
                <c:pt idx="61">
                  <c:v>-19.506</c:v>
                </c:pt>
                <c:pt idx="62">
                  <c:v>-19.00700000000001</c:v>
                </c:pt>
                <c:pt idx="63">
                  <c:v>-18.505</c:v>
                </c:pt>
                <c:pt idx="64">
                  <c:v>-18.00700000000001</c:v>
                </c:pt>
                <c:pt idx="65">
                  <c:v>-17.505</c:v>
                </c:pt>
                <c:pt idx="66">
                  <c:v>-17.005</c:v>
                </c:pt>
                <c:pt idx="67">
                  <c:v>-16.508</c:v>
                </c:pt>
                <c:pt idx="68">
                  <c:v>-16.005</c:v>
                </c:pt>
                <c:pt idx="69">
                  <c:v>-15.506</c:v>
                </c:pt>
                <c:pt idx="70">
                  <c:v>-15.00700000000001</c:v>
                </c:pt>
                <c:pt idx="71">
                  <c:v>-14.504</c:v>
                </c:pt>
                <c:pt idx="72">
                  <c:v>-14.00700000000001</c:v>
                </c:pt>
                <c:pt idx="73">
                  <c:v>-13.505</c:v>
                </c:pt>
                <c:pt idx="74">
                  <c:v>-13.005</c:v>
                </c:pt>
                <c:pt idx="75">
                  <c:v>-12.50700000000001</c:v>
                </c:pt>
                <c:pt idx="76">
                  <c:v>-12.004</c:v>
                </c:pt>
                <c:pt idx="77">
                  <c:v>-11.506</c:v>
                </c:pt>
                <c:pt idx="78">
                  <c:v>-11.00700000000001</c:v>
                </c:pt>
                <c:pt idx="79">
                  <c:v>-10.504</c:v>
                </c:pt>
                <c:pt idx="80">
                  <c:v>-10.00700000000001</c:v>
                </c:pt>
                <c:pt idx="81">
                  <c:v>-9.504999999999995</c:v>
                </c:pt>
                <c:pt idx="82">
                  <c:v>-9.004000000000005</c:v>
                </c:pt>
                <c:pt idx="83">
                  <c:v>-8.507000000000005</c:v>
                </c:pt>
                <c:pt idx="84">
                  <c:v>-8.004999999999995</c:v>
                </c:pt>
                <c:pt idx="85">
                  <c:v>-7.505999999999986</c:v>
                </c:pt>
                <c:pt idx="86">
                  <c:v>-7.006999999999991</c:v>
                </c:pt>
                <c:pt idx="87">
                  <c:v>-6.504000000000005</c:v>
                </c:pt>
                <c:pt idx="88">
                  <c:v>-6.005999999999986</c:v>
                </c:pt>
                <c:pt idx="89">
                  <c:v>-5.50500000000001</c:v>
                </c:pt>
                <c:pt idx="90">
                  <c:v>-5.004000000000005</c:v>
                </c:pt>
                <c:pt idx="91">
                  <c:v>-4.506999999999991</c:v>
                </c:pt>
                <c:pt idx="92">
                  <c:v>-4.004000000000005</c:v>
                </c:pt>
                <c:pt idx="93">
                  <c:v>-3.504000000000005</c:v>
                </c:pt>
                <c:pt idx="94">
                  <c:v>-3.006999999999991</c:v>
                </c:pt>
                <c:pt idx="95">
                  <c:v>-2.504000000000005</c:v>
                </c:pt>
                <c:pt idx="96">
                  <c:v>-2.005999999999986</c:v>
                </c:pt>
                <c:pt idx="97">
                  <c:v>-1.503</c:v>
                </c:pt>
                <c:pt idx="98">
                  <c:v>-1.003</c:v>
                </c:pt>
                <c:pt idx="99">
                  <c:v>-0.506999999999991</c:v>
                </c:pt>
                <c:pt idx="100">
                  <c:v>-0.00400000000000489</c:v>
                </c:pt>
                <c:pt idx="101">
                  <c:v>0.49499999999999</c:v>
                </c:pt>
                <c:pt idx="102">
                  <c:v>0.994000000000014</c:v>
                </c:pt>
                <c:pt idx="103">
                  <c:v>1.497</c:v>
                </c:pt>
                <c:pt idx="104">
                  <c:v>1.994000000000014</c:v>
                </c:pt>
                <c:pt idx="105">
                  <c:v>2.493000000000009</c:v>
                </c:pt>
                <c:pt idx="106">
                  <c:v>2.99499999999999</c:v>
                </c:pt>
                <c:pt idx="107">
                  <c:v>3.493000000000009</c:v>
                </c:pt>
                <c:pt idx="108">
                  <c:v>3.995999999999995</c:v>
                </c:pt>
                <c:pt idx="109">
                  <c:v>4.494000000000014</c:v>
                </c:pt>
                <c:pt idx="110">
                  <c:v>4.99300000000001</c:v>
                </c:pt>
                <c:pt idx="111">
                  <c:v>5.49499999999999</c:v>
                </c:pt>
                <c:pt idx="112">
                  <c:v>5.994000000000014</c:v>
                </c:pt>
                <c:pt idx="113">
                  <c:v>6.49499999999999</c:v>
                </c:pt>
                <c:pt idx="114">
                  <c:v>6.99499999999999</c:v>
                </c:pt>
                <c:pt idx="115">
                  <c:v>7.49300000000001</c:v>
                </c:pt>
                <c:pt idx="116">
                  <c:v>7.99499999999999</c:v>
                </c:pt>
                <c:pt idx="117">
                  <c:v>8.49499999999999</c:v>
                </c:pt>
                <c:pt idx="118">
                  <c:v>8.994000000000013</c:v>
                </c:pt>
                <c:pt idx="119">
                  <c:v>9.495999999999995</c:v>
                </c:pt>
                <c:pt idx="120">
                  <c:v>9.99300000000001</c:v>
                </c:pt>
                <c:pt idx="121">
                  <c:v>10.49300000000001</c:v>
                </c:pt>
                <c:pt idx="122">
                  <c:v>10.995</c:v>
                </c:pt>
                <c:pt idx="123">
                  <c:v>11.49400000000001</c:v>
                </c:pt>
                <c:pt idx="124">
                  <c:v>11.995</c:v>
                </c:pt>
                <c:pt idx="125">
                  <c:v>12.49400000000001</c:v>
                </c:pt>
                <c:pt idx="126">
                  <c:v>12.992</c:v>
                </c:pt>
                <c:pt idx="127">
                  <c:v>13.496</c:v>
                </c:pt>
                <c:pt idx="128">
                  <c:v>13.99400000000001</c:v>
                </c:pt>
                <c:pt idx="129">
                  <c:v>14.49400000000001</c:v>
                </c:pt>
                <c:pt idx="130">
                  <c:v>14.995</c:v>
                </c:pt>
                <c:pt idx="131">
                  <c:v>15.492</c:v>
                </c:pt>
                <c:pt idx="132">
                  <c:v>15.995</c:v>
                </c:pt>
                <c:pt idx="133">
                  <c:v>16.49499999999999</c:v>
                </c:pt>
                <c:pt idx="134">
                  <c:v>16.99300000000001</c:v>
                </c:pt>
                <c:pt idx="135">
                  <c:v>17.49499999999999</c:v>
                </c:pt>
                <c:pt idx="136">
                  <c:v>17.99300000000001</c:v>
                </c:pt>
                <c:pt idx="137">
                  <c:v>18.49300000000001</c:v>
                </c:pt>
                <c:pt idx="138">
                  <c:v>18.99499999999999</c:v>
                </c:pt>
                <c:pt idx="139">
                  <c:v>19.49300000000001</c:v>
                </c:pt>
                <c:pt idx="140">
                  <c:v>19.99499999999999</c:v>
                </c:pt>
                <c:pt idx="141">
                  <c:v>20.49400000000001</c:v>
                </c:pt>
                <c:pt idx="142">
                  <c:v>20.99300000000001</c:v>
                </c:pt>
                <c:pt idx="143">
                  <c:v>21.496</c:v>
                </c:pt>
                <c:pt idx="144">
                  <c:v>21.99400000000001</c:v>
                </c:pt>
                <c:pt idx="145">
                  <c:v>22.49400000000001</c:v>
                </c:pt>
                <c:pt idx="146">
                  <c:v>22.99499999999999</c:v>
                </c:pt>
                <c:pt idx="147">
                  <c:v>23.492</c:v>
                </c:pt>
                <c:pt idx="148">
                  <c:v>23.99499999999999</c:v>
                </c:pt>
                <c:pt idx="149">
                  <c:v>24.49400000000001</c:v>
                </c:pt>
                <c:pt idx="150">
                  <c:v>24.992</c:v>
                </c:pt>
                <c:pt idx="151">
                  <c:v>25.49400000000001</c:v>
                </c:pt>
                <c:pt idx="152">
                  <c:v>25.99300000000001</c:v>
                </c:pt>
                <c:pt idx="153">
                  <c:v>26.492</c:v>
                </c:pt>
                <c:pt idx="154">
                  <c:v>26.99499999999999</c:v>
                </c:pt>
                <c:pt idx="155">
                  <c:v>27.491</c:v>
                </c:pt>
                <c:pt idx="156">
                  <c:v>27.99300000000001</c:v>
                </c:pt>
                <c:pt idx="157">
                  <c:v>28.492</c:v>
                </c:pt>
                <c:pt idx="158">
                  <c:v>28.98999999999999</c:v>
                </c:pt>
                <c:pt idx="159">
                  <c:v>29.49400000000001</c:v>
                </c:pt>
                <c:pt idx="160">
                  <c:v>29.991</c:v>
                </c:pt>
                <c:pt idx="161">
                  <c:v>30.491</c:v>
                </c:pt>
                <c:pt idx="162">
                  <c:v>30.99300000000001</c:v>
                </c:pt>
                <c:pt idx="163">
                  <c:v>31.48999999999999</c:v>
                </c:pt>
                <c:pt idx="164">
                  <c:v>31.99300000000001</c:v>
                </c:pt>
                <c:pt idx="165">
                  <c:v>32.492</c:v>
                </c:pt>
                <c:pt idx="166">
                  <c:v>32.99</c:v>
                </c:pt>
                <c:pt idx="167">
                  <c:v>33.49300000000001</c:v>
                </c:pt>
                <c:pt idx="168">
                  <c:v>33.991</c:v>
                </c:pt>
                <c:pt idx="169">
                  <c:v>34.492</c:v>
                </c:pt>
                <c:pt idx="170">
                  <c:v>34.992</c:v>
                </c:pt>
                <c:pt idx="171">
                  <c:v>35.49</c:v>
                </c:pt>
                <c:pt idx="172">
                  <c:v>35.99300000000001</c:v>
                </c:pt>
                <c:pt idx="173">
                  <c:v>36.492</c:v>
                </c:pt>
                <c:pt idx="174">
                  <c:v>36.991</c:v>
                </c:pt>
                <c:pt idx="175">
                  <c:v>37.49300000000001</c:v>
                </c:pt>
                <c:pt idx="176">
                  <c:v>37.991</c:v>
                </c:pt>
                <c:pt idx="177">
                  <c:v>38.49</c:v>
                </c:pt>
                <c:pt idx="178">
                  <c:v>38.99300000000001</c:v>
                </c:pt>
                <c:pt idx="179">
                  <c:v>39.491</c:v>
                </c:pt>
                <c:pt idx="180">
                  <c:v>39.992</c:v>
                </c:pt>
                <c:pt idx="181">
                  <c:v>40.491</c:v>
                </c:pt>
                <c:pt idx="182">
                  <c:v>40.989</c:v>
                </c:pt>
                <c:pt idx="183">
                  <c:v>41.49300000000001</c:v>
                </c:pt>
                <c:pt idx="184">
                  <c:v>41.992</c:v>
                </c:pt>
                <c:pt idx="185">
                  <c:v>42.491</c:v>
                </c:pt>
                <c:pt idx="186">
                  <c:v>42.992</c:v>
                </c:pt>
                <c:pt idx="187">
                  <c:v>43.489</c:v>
                </c:pt>
                <c:pt idx="188">
                  <c:v>43.992</c:v>
                </c:pt>
                <c:pt idx="189">
                  <c:v>44.49400000000001</c:v>
                </c:pt>
                <c:pt idx="190">
                  <c:v>44.991</c:v>
                </c:pt>
                <c:pt idx="191">
                  <c:v>45.492</c:v>
                </c:pt>
                <c:pt idx="192">
                  <c:v>45.99</c:v>
                </c:pt>
                <c:pt idx="193">
                  <c:v>46.49</c:v>
                </c:pt>
                <c:pt idx="194">
                  <c:v>46.99400000000001</c:v>
                </c:pt>
                <c:pt idx="195">
                  <c:v>47.491</c:v>
                </c:pt>
                <c:pt idx="196">
                  <c:v>47.991</c:v>
                </c:pt>
                <c:pt idx="197">
                  <c:v>48.491</c:v>
                </c:pt>
                <c:pt idx="198">
                  <c:v>48.989</c:v>
                </c:pt>
                <c:pt idx="199">
                  <c:v>49.49400000000001</c:v>
                </c:pt>
                <c:pt idx="200">
                  <c:v>49.992</c:v>
                </c:pt>
                <c:pt idx="201">
                  <c:v>50.489</c:v>
                </c:pt>
                <c:pt idx="202">
                  <c:v>50.992</c:v>
                </c:pt>
                <c:pt idx="203">
                  <c:v>51.49</c:v>
                </c:pt>
                <c:pt idx="204">
                  <c:v>51.99300000000001</c:v>
                </c:pt>
                <c:pt idx="205">
                  <c:v>52.492</c:v>
                </c:pt>
                <c:pt idx="206">
                  <c:v>52.98800000000001</c:v>
                </c:pt>
                <c:pt idx="207">
                  <c:v>53.491</c:v>
                </c:pt>
                <c:pt idx="208">
                  <c:v>53.99</c:v>
                </c:pt>
                <c:pt idx="209">
                  <c:v>54.49</c:v>
                </c:pt>
                <c:pt idx="210">
                  <c:v>54.99300000000001</c:v>
                </c:pt>
                <c:pt idx="211">
                  <c:v>55.489</c:v>
                </c:pt>
                <c:pt idx="212">
                  <c:v>55.99</c:v>
                </c:pt>
                <c:pt idx="213">
                  <c:v>56.49</c:v>
                </c:pt>
                <c:pt idx="214">
                  <c:v>56.989</c:v>
                </c:pt>
                <c:pt idx="215">
                  <c:v>57.492</c:v>
                </c:pt>
                <c:pt idx="216">
                  <c:v>57.989</c:v>
                </c:pt>
                <c:pt idx="217">
                  <c:v>58.48800000000001</c:v>
                </c:pt>
                <c:pt idx="218">
                  <c:v>58.991</c:v>
                </c:pt>
                <c:pt idx="219">
                  <c:v>59.489</c:v>
                </c:pt>
                <c:pt idx="220">
                  <c:v>59.992</c:v>
                </c:pt>
                <c:pt idx="221">
                  <c:v>60.491</c:v>
                </c:pt>
                <c:pt idx="222">
                  <c:v>60.98800000000001</c:v>
                </c:pt>
                <c:pt idx="223">
                  <c:v>61.491</c:v>
                </c:pt>
                <c:pt idx="224">
                  <c:v>61.991</c:v>
                </c:pt>
                <c:pt idx="225">
                  <c:v>62.49</c:v>
                </c:pt>
                <c:pt idx="226">
                  <c:v>62.992</c:v>
                </c:pt>
                <c:pt idx="227">
                  <c:v>63.48800000000001</c:v>
                </c:pt>
                <c:pt idx="228">
                  <c:v>63.99</c:v>
                </c:pt>
                <c:pt idx="229">
                  <c:v>64.491</c:v>
                </c:pt>
                <c:pt idx="230">
                  <c:v>64.99</c:v>
                </c:pt>
                <c:pt idx="231">
                  <c:v>65.492</c:v>
                </c:pt>
                <c:pt idx="232">
                  <c:v>65.98800000000001</c:v>
                </c:pt>
              </c:numCache>
            </c:numRef>
          </c:xVal>
          <c:yVal>
            <c:numRef>
              <c:f>'eff Length Calc'!$I$51:$I$251</c:f>
              <c:numCache>
                <c:formatCode>General</c:formatCode>
                <c:ptCount val="201"/>
                <c:pt idx="0">
                  <c:v>-1.6</c:v>
                </c:pt>
                <c:pt idx="1">
                  <c:v>-1.6</c:v>
                </c:pt>
                <c:pt idx="2">
                  <c:v>-1.8</c:v>
                </c:pt>
                <c:pt idx="3">
                  <c:v>-2.0</c:v>
                </c:pt>
                <c:pt idx="4">
                  <c:v>-2.2</c:v>
                </c:pt>
                <c:pt idx="5">
                  <c:v>-2.4</c:v>
                </c:pt>
                <c:pt idx="6">
                  <c:v>-2.4</c:v>
                </c:pt>
                <c:pt idx="7">
                  <c:v>-2.8</c:v>
                </c:pt>
                <c:pt idx="8">
                  <c:v>-3.0</c:v>
                </c:pt>
                <c:pt idx="9">
                  <c:v>-3.2</c:v>
                </c:pt>
                <c:pt idx="10">
                  <c:v>-3.4</c:v>
                </c:pt>
                <c:pt idx="11">
                  <c:v>-3.8</c:v>
                </c:pt>
                <c:pt idx="12">
                  <c:v>-4.2</c:v>
                </c:pt>
                <c:pt idx="13">
                  <c:v>-4.6</c:v>
                </c:pt>
                <c:pt idx="14">
                  <c:v>-5.0</c:v>
                </c:pt>
                <c:pt idx="15">
                  <c:v>-5.4</c:v>
                </c:pt>
                <c:pt idx="16">
                  <c:v>-6.0</c:v>
                </c:pt>
                <c:pt idx="17">
                  <c:v>-6.6</c:v>
                </c:pt>
                <c:pt idx="18">
                  <c:v>-7.2</c:v>
                </c:pt>
                <c:pt idx="19">
                  <c:v>-8.0</c:v>
                </c:pt>
                <c:pt idx="20">
                  <c:v>-8.8</c:v>
                </c:pt>
                <c:pt idx="21">
                  <c:v>-9.8</c:v>
                </c:pt>
                <c:pt idx="22">
                  <c:v>-10.8</c:v>
                </c:pt>
                <c:pt idx="23">
                  <c:v>-12.0</c:v>
                </c:pt>
                <c:pt idx="24">
                  <c:v>-13.2</c:v>
                </c:pt>
                <c:pt idx="25">
                  <c:v>-14.6</c:v>
                </c:pt>
                <c:pt idx="26">
                  <c:v>-16.4</c:v>
                </c:pt>
                <c:pt idx="27">
                  <c:v>-18.2</c:v>
                </c:pt>
                <c:pt idx="28">
                  <c:v>-20.2</c:v>
                </c:pt>
                <c:pt idx="29">
                  <c:v>-22.6</c:v>
                </c:pt>
                <c:pt idx="30">
                  <c:v>-25.2</c:v>
                </c:pt>
                <c:pt idx="31">
                  <c:v>-28.0</c:v>
                </c:pt>
                <c:pt idx="32">
                  <c:v>-31.4</c:v>
                </c:pt>
                <c:pt idx="33">
                  <c:v>-35.2</c:v>
                </c:pt>
                <c:pt idx="34">
                  <c:v>-39.4</c:v>
                </c:pt>
                <c:pt idx="35">
                  <c:v>-44.2</c:v>
                </c:pt>
                <c:pt idx="36">
                  <c:v>-49.6</c:v>
                </c:pt>
                <c:pt idx="37">
                  <c:v>-55.8</c:v>
                </c:pt>
                <c:pt idx="38">
                  <c:v>-62.8</c:v>
                </c:pt>
                <c:pt idx="39">
                  <c:v>-70.4</c:v>
                </c:pt>
                <c:pt idx="40">
                  <c:v>-79.4</c:v>
                </c:pt>
                <c:pt idx="41">
                  <c:v>-89.6</c:v>
                </c:pt>
                <c:pt idx="42">
                  <c:v>-101.0</c:v>
                </c:pt>
                <c:pt idx="43">
                  <c:v>-114.0</c:v>
                </c:pt>
                <c:pt idx="44">
                  <c:v>-128.8</c:v>
                </c:pt>
                <c:pt idx="45">
                  <c:v>-145.4</c:v>
                </c:pt>
                <c:pt idx="46">
                  <c:v>-164.4</c:v>
                </c:pt>
                <c:pt idx="47">
                  <c:v>-186.2</c:v>
                </c:pt>
                <c:pt idx="48">
                  <c:v>-210.6</c:v>
                </c:pt>
                <c:pt idx="49">
                  <c:v>-239.0</c:v>
                </c:pt>
                <c:pt idx="50">
                  <c:v>-271.2</c:v>
                </c:pt>
                <c:pt idx="51">
                  <c:v>-306.4</c:v>
                </c:pt>
                <c:pt idx="52">
                  <c:v>-349.2</c:v>
                </c:pt>
                <c:pt idx="53">
                  <c:v>-396.6</c:v>
                </c:pt>
                <c:pt idx="54">
                  <c:v>-451.0</c:v>
                </c:pt>
                <c:pt idx="55">
                  <c:v>-514.0</c:v>
                </c:pt>
                <c:pt idx="56">
                  <c:v>-587.0</c:v>
                </c:pt>
                <c:pt idx="57">
                  <c:v>-672.2</c:v>
                </c:pt>
                <c:pt idx="58">
                  <c:v>-769.6</c:v>
                </c:pt>
                <c:pt idx="59">
                  <c:v>-883.2</c:v>
                </c:pt>
                <c:pt idx="60">
                  <c:v>-1017.8</c:v>
                </c:pt>
                <c:pt idx="61">
                  <c:v>-1179.2</c:v>
                </c:pt>
                <c:pt idx="62">
                  <c:v>-1371.8</c:v>
                </c:pt>
                <c:pt idx="63">
                  <c:v>-1605.0</c:v>
                </c:pt>
                <c:pt idx="64">
                  <c:v>-1901.4</c:v>
                </c:pt>
                <c:pt idx="65">
                  <c:v>-2269.2</c:v>
                </c:pt>
                <c:pt idx="66">
                  <c:v>-2764.8</c:v>
                </c:pt>
                <c:pt idx="67">
                  <c:v>-3411.8</c:v>
                </c:pt>
                <c:pt idx="68">
                  <c:v>-4128.4</c:v>
                </c:pt>
                <c:pt idx="69">
                  <c:v>-4894.8</c:v>
                </c:pt>
                <c:pt idx="70">
                  <c:v>-5203.0</c:v>
                </c:pt>
                <c:pt idx="71">
                  <c:v>-5275.0</c:v>
                </c:pt>
                <c:pt idx="72">
                  <c:v>-5281.4</c:v>
                </c:pt>
                <c:pt idx="73">
                  <c:v>-5231.8</c:v>
                </c:pt>
                <c:pt idx="74">
                  <c:v>-5206.6</c:v>
                </c:pt>
                <c:pt idx="75">
                  <c:v>-5174.0</c:v>
                </c:pt>
                <c:pt idx="76">
                  <c:v>-5156.2</c:v>
                </c:pt>
                <c:pt idx="77">
                  <c:v>-5154.0</c:v>
                </c:pt>
                <c:pt idx="78">
                  <c:v>-5143.0</c:v>
                </c:pt>
                <c:pt idx="79">
                  <c:v>-5135.8</c:v>
                </c:pt>
                <c:pt idx="80">
                  <c:v>-5133.0</c:v>
                </c:pt>
                <c:pt idx="81">
                  <c:v>-5131.6</c:v>
                </c:pt>
                <c:pt idx="82">
                  <c:v>-5135.4</c:v>
                </c:pt>
                <c:pt idx="83">
                  <c:v>-5132.2</c:v>
                </c:pt>
                <c:pt idx="84">
                  <c:v>-5133.2</c:v>
                </c:pt>
                <c:pt idx="85">
                  <c:v>-5129.8</c:v>
                </c:pt>
                <c:pt idx="86">
                  <c:v>-5131.0</c:v>
                </c:pt>
                <c:pt idx="87">
                  <c:v>-5132.8</c:v>
                </c:pt>
                <c:pt idx="88">
                  <c:v>-5132.2</c:v>
                </c:pt>
                <c:pt idx="89">
                  <c:v>-5136.0</c:v>
                </c:pt>
                <c:pt idx="90">
                  <c:v>-5135.2</c:v>
                </c:pt>
                <c:pt idx="91">
                  <c:v>-5137.8</c:v>
                </c:pt>
                <c:pt idx="92">
                  <c:v>-5140.6</c:v>
                </c:pt>
                <c:pt idx="93">
                  <c:v>-5140.4</c:v>
                </c:pt>
                <c:pt idx="94">
                  <c:v>-5143.4</c:v>
                </c:pt>
                <c:pt idx="95">
                  <c:v>-5144.4</c:v>
                </c:pt>
                <c:pt idx="96">
                  <c:v>-5145.6</c:v>
                </c:pt>
                <c:pt idx="97">
                  <c:v>-5146.8</c:v>
                </c:pt>
                <c:pt idx="98">
                  <c:v>-5147.0</c:v>
                </c:pt>
                <c:pt idx="99">
                  <c:v>-5148.6</c:v>
                </c:pt>
                <c:pt idx="100">
                  <c:v>-5148.8</c:v>
                </c:pt>
                <c:pt idx="101">
                  <c:v>-5150.6</c:v>
                </c:pt>
                <c:pt idx="102">
                  <c:v>-5151.4</c:v>
                </c:pt>
                <c:pt idx="103">
                  <c:v>-5152.8</c:v>
                </c:pt>
                <c:pt idx="104">
                  <c:v>-5152.8</c:v>
                </c:pt>
                <c:pt idx="105">
                  <c:v>-5153.4</c:v>
                </c:pt>
                <c:pt idx="106">
                  <c:v>-5154.2</c:v>
                </c:pt>
                <c:pt idx="107">
                  <c:v>-5155.2</c:v>
                </c:pt>
                <c:pt idx="108">
                  <c:v>-5155.2</c:v>
                </c:pt>
                <c:pt idx="109">
                  <c:v>-5155.6</c:v>
                </c:pt>
                <c:pt idx="110">
                  <c:v>-5156.2</c:v>
                </c:pt>
                <c:pt idx="111">
                  <c:v>-5157.4</c:v>
                </c:pt>
                <c:pt idx="112">
                  <c:v>-5158.2</c:v>
                </c:pt>
                <c:pt idx="113">
                  <c:v>-5159.0</c:v>
                </c:pt>
                <c:pt idx="114">
                  <c:v>-5159.2</c:v>
                </c:pt>
                <c:pt idx="115">
                  <c:v>-5159.4</c:v>
                </c:pt>
                <c:pt idx="116">
                  <c:v>-5160.6</c:v>
                </c:pt>
                <c:pt idx="117">
                  <c:v>-5162.2</c:v>
                </c:pt>
                <c:pt idx="118">
                  <c:v>-5164.0</c:v>
                </c:pt>
                <c:pt idx="119">
                  <c:v>-5165.6</c:v>
                </c:pt>
                <c:pt idx="120">
                  <c:v>-5168.4</c:v>
                </c:pt>
                <c:pt idx="121">
                  <c:v>-5173.2</c:v>
                </c:pt>
                <c:pt idx="122">
                  <c:v>-5179.2</c:v>
                </c:pt>
                <c:pt idx="123">
                  <c:v>-5187.0</c:v>
                </c:pt>
                <c:pt idx="124">
                  <c:v>-5198.6</c:v>
                </c:pt>
                <c:pt idx="125">
                  <c:v>-5215.4</c:v>
                </c:pt>
                <c:pt idx="126">
                  <c:v>-5240.4</c:v>
                </c:pt>
                <c:pt idx="127">
                  <c:v>-5272.8</c:v>
                </c:pt>
                <c:pt idx="128">
                  <c:v>-5304.0</c:v>
                </c:pt>
                <c:pt idx="129">
                  <c:v>-5295.2</c:v>
                </c:pt>
                <c:pt idx="130">
                  <c:v>-5126.6</c:v>
                </c:pt>
                <c:pt idx="131">
                  <c:v>-4618.6</c:v>
                </c:pt>
                <c:pt idx="132">
                  <c:v>-3830.2</c:v>
                </c:pt>
                <c:pt idx="133">
                  <c:v>-3082.0</c:v>
                </c:pt>
                <c:pt idx="134">
                  <c:v>-2502.8</c:v>
                </c:pt>
                <c:pt idx="135">
                  <c:v>-2066.2</c:v>
                </c:pt>
                <c:pt idx="136">
                  <c:v>-1736.0</c:v>
                </c:pt>
                <c:pt idx="137">
                  <c:v>-1474.0</c:v>
                </c:pt>
                <c:pt idx="138">
                  <c:v>-1262.8</c:v>
                </c:pt>
                <c:pt idx="139">
                  <c:v>-1090.2</c:v>
                </c:pt>
                <c:pt idx="140">
                  <c:v>-945.0</c:v>
                </c:pt>
                <c:pt idx="141">
                  <c:v>-823.0</c:v>
                </c:pt>
                <c:pt idx="142">
                  <c:v>-718.8</c:v>
                </c:pt>
                <c:pt idx="143">
                  <c:v>-629.2</c:v>
                </c:pt>
                <c:pt idx="144">
                  <c:v>-552.2</c:v>
                </c:pt>
                <c:pt idx="145">
                  <c:v>-485.4</c:v>
                </c:pt>
                <c:pt idx="146">
                  <c:v>-427.0</c:v>
                </c:pt>
                <c:pt idx="147">
                  <c:v>-376.6</c:v>
                </c:pt>
                <c:pt idx="148">
                  <c:v>-332.0</c:v>
                </c:pt>
                <c:pt idx="149">
                  <c:v>-293.4</c:v>
                </c:pt>
                <c:pt idx="150">
                  <c:v>-259.4</c:v>
                </c:pt>
                <c:pt idx="151">
                  <c:v>-229.4</c:v>
                </c:pt>
                <c:pt idx="152">
                  <c:v>-203.2</c:v>
                </c:pt>
                <c:pt idx="153">
                  <c:v>-180.0</c:v>
                </c:pt>
                <c:pt idx="154">
                  <c:v>-159.4</c:v>
                </c:pt>
                <c:pt idx="155">
                  <c:v>-141.4</c:v>
                </c:pt>
                <c:pt idx="156">
                  <c:v>-125.6</c:v>
                </c:pt>
                <c:pt idx="157">
                  <c:v>-111.4</c:v>
                </c:pt>
                <c:pt idx="158">
                  <c:v>-99.0</c:v>
                </c:pt>
                <c:pt idx="159">
                  <c:v>-88.2</c:v>
                </c:pt>
                <c:pt idx="160">
                  <c:v>-78.4</c:v>
                </c:pt>
                <c:pt idx="161">
                  <c:v>-69.8</c:v>
                </c:pt>
                <c:pt idx="162">
                  <c:v>-62.2</c:v>
                </c:pt>
                <c:pt idx="163">
                  <c:v>-55.6</c:v>
                </c:pt>
                <c:pt idx="164">
                  <c:v>-49.6</c:v>
                </c:pt>
                <c:pt idx="165">
                  <c:v>-44.2</c:v>
                </c:pt>
                <c:pt idx="166">
                  <c:v>-39.6</c:v>
                </c:pt>
                <c:pt idx="167">
                  <c:v>-35.4</c:v>
                </c:pt>
                <c:pt idx="168">
                  <c:v>-31.8</c:v>
                </c:pt>
                <c:pt idx="169">
                  <c:v>-28.4</c:v>
                </c:pt>
                <c:pt idx="170">
                  <c:v>-25.6</c:v>
                </c:pt>
                <c:pt idx="171">
                  <c:v>-23.0</c:v>
                </c:pt>
                <c:pt idx="172">
                  <c:v>-20.6</c:v>
                </c:pt>
                <c:pt idx="173">
                  <c:v>-18.6</c:v>
                </c:pt>
                <c:pt idx="174">
                  <c:v>-16.8</c:v>
                </c:pt>
                <c:pt idx="175">
                  <c:v>-15.0</c:v>
                </c:pt>
                <c:pt idx="176">
                  <c:v>-13.6</c:v>
                </c:pt>
                <c:pt idx="177">
                  <c:v>-12.2</c:v>
                </c:pt>
                <c:pt idx="178">
                  <c:v>-11.0</c:v>
                </c:pt>
                <c:pt idx="179">
                  <c:v>-10.0</c:v>
                </c:pt>
                <c:pt idx="180">
                  <c:v>-9.0</c:v>
                </c:pt>
                <c:pt idx="181">
                  <c:v>-8.2</c:v>
                </c:pt>
                <c:pt idx="182">
                  <c:v>-7.4</c:v>
                </c:pt>
                <c:pt idx="183">
                  <c:v>-6.8</c:v>
                </c:pt>
                <c:pt idx="184">
                  <c:v>-6.2</c:v>
                </c:pt>
                <c:pt idx="185">
                  <c:v>-5.6</c:v>
                </c:pt>
                <c:pt idx="186">
                  <c:v>-5.0</c:v>
                </c:pt>
                <c:pt idx="187">
                  <c:v>-4.6</c:v>
                </c:pt>
                <c:pt idx="188">
                  <c:v>-4.2</c:v>
                </c:pt>
                <c:pt idx="189">
                  <c:v>-4.0</c:v>
                </c:pt>
                <c:pt idx="190">
                  <c:v>-3.6</c:v>
                </c:pt>
                <c:pt idx="191">
                  <c:v>-3.2</c:v>
                </c:pt>
                <c:pt idx="192">
                  <c:v>-3.0</c:v>
                </c:pt>
                <c:pt idx="193">
                  <c:v>-2.8</c:v>
                </c:pt>
                <c:pt idx="194">
                  <c:v>-2.6</c:v>
                </c:pt>
                <c:pt idx="195">
                  <c:v>-2.4</c:v>
                </c:pt>
                <c:pt idx="196">
                  <c:v>-2.2</c:v>
                </c:pt>
                <c:pt idx="197">
                  <c:v>-2.0</c:v>
                </c:pt>
                <c:pt idx="198">
                  <c:v>-1.8</c:v>
                </c:pt>
                <c:pt idx="199">
                  <c:v>-1.6</c:v>
                </c:pt>
                <c:pt idx="200">
                  <c:v>-1.6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26064816"/>
        <c:axId val="-1626062064"/>
      </c:scatterChart>
      <c:valAx>
        <c:axId val="-1626064816"/>
        <c:scaling>
          <c:orientation val="minMax"/>
          <c:max val="30.0"/>
          <c:min val="-30.0"/>
        </c:scaling>
        <c:delete val="0"/>
        <c:axPos val="b"/>
        <c:numFmt formatCode="0.0" sourceLinked="1"/>
        <c:majorTickMark val="out"/>
        <c:minorTickMark val="none"/>
        <c:tickLblPos val="nextTo"/>
        <c:crossAx val="-1626062064"/>
        <c:crosses val="autoZero"/>
        <c:crossBetween val="midCat"/>
      </c:valAx>
      <c:valAx>
        <c:axId val="-1626062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626064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147549</xdr:colOff>
      <xdr:row>26</xdr:row>
      <xdr:rowOff>123420</xdr:rowOff>
    </xdr:from>
    <xdr:to>
      <xdr:col>11</xdr:col>
      <xdr:colOff>147549</xdr:colOff>
      <xdr:row>36</xdr:row>
      <xdr:rowOff>47220</xdr:rowOff>
    </xdr:to>
    <xdr:sp macro="" textlink="">
      <xdr:nvSpPr>
        <xdr:cNvPr id="2" name="Rectangle 1"/>
        <xdr:cNvSpPr/>
      </xdr:nvSpPr>
      <xdr:spPr>
        <a:xfrm rot="2581448">
          <a:off x="5960241" y="5203420"/>
          <a:ext cx="2022231" cy="18776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303345</xdr:colOff>
      <xdr:row>27</xdr:row>
      <xdr:rowOff>159347</xdr:rowOff>
    </xdr:from>
    <xdr:to>
      <xdr:col>10</xdr:col>
      <xdr:colOff>566742</xdr:colOff>
      <xdr:row>35</xdr:row>
      <xdr:rowOff>74789</xdr:rowOff>
    </xdr:to>
    <xdr:sp macro="" textlink="">
      <xdr:nvSpPr>
        <xdr:cNvPr id="69" name="Rectangle 68"/>
        <xdr:cNvSpPr/>
      </xdr:nvSpPr>
      <xdr:spPr>
        <a:xfrm rot="2581448">
          <a:off x="6116037" y="5434732"/>
          <a:ext cx="1611551" cy="1478519"/>
        </a:xfrm>
        <a:prstGeom prst="rect">
          <a:avLst/>
        </a:prstGeom>
        <a:solidFill>
          <a:schemeClr val="bg2">
            <a:lumMod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536360</xdr:colOff>
      <xdr:row>28</xdr:row>
      <xdr:rowOff>39761</xdr:rowOff>
    </xdr:from>
    <xdr:to>
      <xdr:col>10</xdr:col>
      <xdr:colOff>374767</xdr:colOff>
      <xdr:row>30</xdr:row>
      <xdr:rowOff>152672</xdr:rowOff>
    </xdr:to>
    <xdr:grpSp>
      <xdr:nvGrpSpPr>
        <xdr:cNvPr id="77" name="Group 76"/>
        <xdr:cNvGrpSpPr/>
      </xdr:nvGrpSpPr>
      <xdr:grpSpPr>
        <a:xfrm>
          <a:off x="7023129" y="5510530"/>
          <a:ext cx="512484" cy="503680"/>
          <a:chOff x="5075388" y="5108772"/>
          <a:chExt cx="448007" cy="489026"/>
        </a:xfrm>
      </xdr:grpSpPr>
      <xdr:sp macro="" textlink="">
        <xdr:nvSpPr>
          <xdr:cNvPr id="72" name="Arc 71"/>
          <xdr:cNvSpPr/>
        </xdr:nvSpPr>
        <xdr:spPr>
          <a:xfrm rot="13342233">
            <a:off x="5075388" y="5350147"/>
            <a:ext cx="301752" cy="247651"/>
          </a:xfrm>
          <a:prstGeom prst="arc">
            <a:avLst>
              <a:gd name="adj1" fmla="val 10745724"/>
              <a:gd name="adj2" fmla="val 0"/>
            </a:avLst>
          </a:prstGeom>
          <a:solidFill>
            <a:schemeClr val="accent1"/>
          </a:solidFill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76" name="Rectangle 75"/>
          <xdr:cNvSpPr/>
        </xdr:nvSpPr>
        <xdr:spPr>
          <a:xfrm rot="2520000">
            <a:off x="5213143" y="5108772"/>
            <a:ext cx="310252" cy="417786"/>
          </a:xfrm>
          <a:prstGeom prst="rect">
            <a:avLst/>
          </a:prstGeom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9</xdr:col>
      <xdr:colOff>603013</xdr:colOff>
      <xdr:row>31</xdr:row>
      <xdr:rowOff>137983</xdr:rowOff>
    </xdr:from>
    <xdr:to>
      <xdr:col>10</xdr:col>
      <xdr:colOff>482439</xdr:colOff>
      <xdr:row>34</xdr:row>
      <xdr:rowOff>9606</xdr:rowOff>
    </xdr:to>
    <xdr:grpSp>
      <xdr:nvGrpSpPr>
        <xdr:cNvPr id="78" name="Group 77"/>
        <xdr:cNvGrpSpPr/>
      </xdr:nvGrpSpPr>
      <xdr:grpSpPr>
        <a:xfrm rot="5400000">
          <a:off x="7137645" y="6147043"/>
          <a:ext cx="457777" cy="553503"/>
          <a:chOff x="5075388" y="5108772"/>
          <a:chExt cx="448007" cy="489026"/>
        </a:xfrm>
      </xdr:grpSpPr>
      <xdr:sp macro="" textlink="">
        <xdr:nvSpPr>
          <xdr:cNvPr id="79" name="Arc 78"/>
          <xdr:cNvSpPr/>
        </xdr:nvSpPr>
        <xdr:spPr>
          <a:xfrm rot="13342233">
            <a:off x="5075388" y="5350147"/>
            <a:ext cx="301752" cy="247651"/>
          </a:xfrm>
          <a:prstGeom prst="arc">
            <a:avLst>
              <a:gd name="adj1" fmla="val 10745724"/>
              <a:gd name="adj2" fmla="val 0"/>
            </a:avLst>
          </a:prstGeom>
          <a:solidFill>
            <a:schemeClr val="accent1"/>
          </a:solidFill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80" name="Rectangle 79"/>
          <xdr:cNvSpPr/>
        </xdr:nvSpPr>
        <xdr:spPr>
          <a:xfrm rot="2520000">
            <a:off x="5213143" y="5108772"/>
            <a:ext cx="310252" cy="417786"/>
          </a:xfrm>
          <a:prstGeom prst="rect">
            <a:avLst/>
          </a:prstGeom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8</xdr:col>
      <xdr:colOff>479190</xdr:colOff>
      <xdr:row>28</xdr:row>
      <xdr:rowOff>137982</xdr:rowOff>
    </xdr:from>
    <xdr:to>
      <xdr:col>9</xdr:col>
      <xdr:colOff>358616</xdr:colOff>
      <xdr:row>31</xdr:row>
      <xdr:rowOff>9605</xdr:rowOff>
    </xdr:to>
    <xdr:grpSp>
      <xdr:nvGrpSpPr>
        <xdr:cNvPr id="81" name="Group 80"/>
        <xdr:cNvGrpSpPr/>
      </xdr:nvGrpSpPr>
      <xdr:grpSpPr>
        <a:xfrm rot="16200000">
          <a:off x="6337791" y="5417281"/>
          <a:ext cx="443123" cy="552526"/>
          <a:chOff x="5075388" y="5108772"/>
          <a:chExt cx="448007" cy="489026"/>
        </a:xfrm>
      </xdr:grpSpPr>
      <xdr:sp macro="" textlink="">
        <xdr:nvSpPr>
          <xdr:cNvPr id="82" name="Arc 81"/>
          <xdr:cNvSpPr/>
        </xdr:nvSpPr>
        <xdr:spPr>
          <a:xfrm rot="13342233">
            <a:off x="5075388" y="5350147"/>
            <a:ext cx="301752" cy="247651"/>
          </a:xfrm>
          <a:prstGeom prst="arc">
            <a:avLst>
              <a:gd name="adj1" fmla="val 10745724"/>
              <a:gd name="adj2" fmla="val 0"/>
            </a:avLst>
          </a:prstGeom>
          <a:solidFill>
            <a:schemeClr val="accent1"/>
          </a:solidFill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83" name="Rectangle 82"/>
          <xdr:cNvSpPr/>
        </xdr:nvSpPr>
        <xdr:spPr>
          <a:xfrm rot="2520000">
            <a:off x="5213143" y="5108772"/>
            <a:ext cx="310252" cy="417786"/>
          </a:xfrm>
          <a:prstGeom prst="rect">
            <a:avLst/>
          </a:prstGeom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8</xdr:col>
      <xdr:colOff>594947</xdr:colOff>
      <xdr:row>31</xdr:row>
      <xdr:rowOff>184148</xdr:rowOff>
    </xdr:from>
    <xdr:to>
      <xdr:col>9</xdr:col>
      <xdr:colOff>433354</xdr:colOff>
      <xdr:row>34</xdr:row>
      <xdr:rowOff>96790</xdr:rowOff>
    </xdr:to>
    <xdr:grpSp>
      <xdr:nvGrpSpPr>
        <xdr:cNvPr id="84" name="Group 83"/>
        <xdr:cNvGrpSpPr/>
      </xdr:nvGrpSpPr>
      <xdr:grpSpPr>
        <a:xfrm rot="10800000">
          <a:off x="6407639" y="6241071"/>
          <a:ext cx="512484" cy="498796"/>
          <a:chOff x="5075388" y="5108772"/>
          <a:chExt cx="448007" cy="489026"/>
        </a:xfrm>
      </xdr:grpSpPr>
      <xdr:sp macro="" textlink="">
        <xdr:nvSpPr>
          <xdr:cNvPr id="85" name="Arc 84"/>
          <xdr:cNvSpPr/>
        </xdr:nvSpPr>
        <xdr:spPr>
          <a:xfrm rot="13342233">
            <a:off x="5075388" y="5350147"/>
            <a:ext cx="301752" cy="247651"/>
          </a:xfrm>
          <a:prstGeom prst="arc">
            <a:avLst>
              <a:gd name="adj1" fmla="val 10745724"/>
              <a:gd name="adj2" fmla="val 0"/>
            </a:avLst>
          </a:prstGeom>
          <a:solidFill>
            <a:schemeClr val="accent1"/>
          </a:solidFill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86" name="Rectangle 85"/>
          <xdr:cNvSpPr/>
        </xdr:nvSpPr>
        <xdr:spPr>
          <a:xfrm rot="2520000">
            <a:off x="5213143" y="5108772"/>
            <a:ext cx="310252" cy="417786"/>
          </a:xfrm>
          <a:prstGeom prst="rect">
            <a:avLst/>
          </a:prstGeom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9</xdr:col>
      <xdr:colOff>53243</xdr:colOff>
      <xdr:row>31</xdr:row>
      <xdr:rowOff>55441</xdr:rowOff>
    </xdr:from>
    <xdr:to>
      <xdr:col>10</xdr:col>
      <xdr:colOff>193920</xdr:colOff>
      <xdr:row>31</xdr:row>
      <xdr:rowOff>101160</xdr:rowOff>
    </xdr:to>
    <xdr:grpSp>
      <xdr:nvGrpSpPr>
        <xdr:cNvPr id="29" name="Group 28"/>
        <xdr:cNvGrpSpPr/>
      </xdr:nvGrpSpPr>
      <xdr:grpSpPr>
        <a:xfrm>
          <a:off x="6530243" y="5960941"/>
          <a:ext cx="813777" cy="45719"/>
          <a:chOff x="6029325" y="5838825"/>
          <a:chExt cx="845819" cy="45719"/>
        </a:xfrm>
      </xdr:grpSpPr>
      <xdr:sp macro="" textlink="">
        <xdr:nvSpPr>
          <xdr:cNvPr id="22" name="Oval 21"/>
          <xdr:cNvSpPr/>
        </xdr:nvSpPr>
        <xdr:spPr>
          <a:xfrm>
            <a:off x="6029325" y="5838825"/>
            <a:ext cx="45719" cy="45719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23" name="Oval 22"/>
          <xdr:cNvSpPr/>
        </xdr:nvSpPr>
        <xdr:spPr>
          <a:xfrm>
            <a:off x="6162675" y="5838825"/>
            <a:ext cx="45719" cy="45719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24" name="Oval 23"/>
          <xdr:cNvSpPr/>
        </xdr:nvSpPr>
        <xdr:spPr>
          <a:xfrm>
            <a:off x="6296025" y="5838825"/>
            <a:ext cx="45719" cy="45719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25" name="Oval 24"/>
          <xdr:cNvSpPr/>
        </xdr:nvSpPr>
        <xdr:spPr>
          <a:xfrm>
            <a:off x="6429375" y="5838825"/>
            <a:ext cx="45719" cy="45719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26" name="Oval 25"/>
          <xdr:cNvSpPr/>
        </xdr:nvSpPr>
        <xdr:spPr>
          <a:xfrm>
            <a:off x="6572250" y="5838825"/>
            <a:ext cx="45719" cy="45719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27" name="Oval 26"/>
          <xdr:cNvSpPr/>
        </xdr:nvSpPr>
        <xdr:spPr>
          <a:xfrm>
            <a:off x="6705600" y="5838825"/>
            <a:ext cx="45719" cy="45719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28" name="Oval 27"/>
          <xdr:cNvSpPr/>
        </xdr:nvSpPr>
        <xdr:spPr>
          <a:xfrm>
            <a:off x="6829425" y="5838825"/>
            <a:ext cx="45719" cy="45719"/>
          </a:xfrm>
          <a:prstGeom prst="ellipse">
            <a:avLst/>
          </a:prstGeom>
          <a:solidFill>
            <a:schemeClr val="tx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</xdr:grpSp>
    <xdr:clientData/>
  </xdr:twoCellAnchor>
  <xdr:twoCellAnchor>
    <xdr:from>
      <xdr:col>3</xdr:col>
      <xdr:colOff>371205</xdr:colOff>
      <xdr:row>31</xdr:row>
      <xdr:rowOff>94465</xdr:rowOff>
    </xdr:from>
    <xdr:to>
      <xdr:col>9</xdr:col>
      <xdr:colOff>58648</xdr:colOff>
      <xdr:row>51</xdr:row>
      <xdr:rowOff>74491</xdr:rowOff>
    </xdr:to>
    <xdr:cxnSp macro="">
      <xdr:nvCxnSpPr>
        <xdr:cNvPr id="88" name="Straight Arrow Connector 87"/>
        <xdr:cNvCxnSpPr>
          <a:stCxn id="22" idx="3"/>
        </xdr:cNvCxnSpPr>
      </xdr:nvCxnSpPr>
      <xdr:spPr>
        <a:xfrm flipH="1">
          <a:off x="2520436" y="6151388"/>
          <a:ext cx="4024981" cy="3887718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441570</xdr:colOff>
      <xdr:row>31</xdr:row>
      <xdr:rowOff>94465</xdr:rowOff>
    </xdr:from>
    <xdr:to>
      <xdr:col>10</xdr:col>
      <xdr:colOff>188515</xdr:colOff>
      <xdr:row>51</xdr:row>
      <xdr:rowOff>36391</xdr:rowOff>
    </xdr:to>
    <xdr:cxnSp macro="">
      <xdr:nvCxnSpPr>
        <xdr:cNvPr id="89" name="Straight Arrow Connector 88"/>
        <xdr:cNvCxnSpPr>
          <a:stCxn id="28" idx="5"/>
        </xdr:cNvCxnSpPr>
      </xdr:nvCxnSpPr>
      <xdr:spPr>
        <a:xfrm flipH="1">
          <a:off x="6928339" y="6151388"/>
          <a:ext cx="421022" cy="3849618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87922</xdr:colOff>
      <xdr:row>63</xdr:row>
      <xdr:rowOff>9769</xdr:rowOff>
    </xdr:from>
    <xdr:to>
      <xdr:col>35</xdr:col>
      <xdr:colOff>244230</xdr:colOff>
      <xdr:row>101</xdr:row>
      <xdr:rowOff>185615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92806</xdr:colOff>
      <xdr:row>20</xdr:row>
      <xdr:rowOff>5861</xdr:rowOff>
    </xdr:from>
    <xdr:to>
      <xdr:col>8</xdr:col>
      <xdr:colOff>556845</xdr:colOff>
      <xdr:row>36</xdr:row>
      <xdr:rowOff>107461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439616</xdr:colOff>
      <xdr:row>9</xdr:row>
      <xdr:rowOff>191476</xdr:rowOff>
    </xdr:from>
    <xdr:to>
      <xdr:col>17</xdr:col>
      <xdr:colOff>68385</xdr:colOff>
      <xdr:row>24</xdr:row>
      <xdr:rowOff>3907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574674</xdr:colOff>
      <xdr:row>45</xdr:row>
      <xdr:rowOff>0</xdr:rowOff>
    </xdr:from>
    <xdr:to>
      <xdr:col>11</xdr:col>
      <xdr:colOff>393700</xdr:colOff>
      <xdr:row>64</xdr:row>
      <xdr:rowOff>127000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239486</xdr:colOff>
      <xdr:row>285</xdr:row>
      <xdr:rowOff>31296</xdr:rowOff>
    </xdr:from>
    <xdr:to>
      <xdr:col>7</xdr:col>
      <xdr:colOff>545647</xdr:colOff>
      <xdr:row>299</xdr:row>
      <xdr:rowOff>107496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nesdc76/Downloads/QO1H01%20Stretched%20Wire%2012-09-2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nesdc76/Downloads/QO1H01%20Rotating%20Coil%20Me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eld Map"/>
      <sheetName val="+300A DATA"/>
      <sheetName val="0A Data"/>
      <sheetName val="-300A DATA"/>
    </sheetNames>
    <sheetDataSet>
      <sheetData sheetId="0"/>
      <sheetData sheetId="1">
        <row r="31">
          <cell r="J31">
            <v>299.96199999999999</v>
          </cell>
          <cell r="S31">
            <v>46683.928852643425</v>
          </cell>
        </row>
        <row r="32">
          <cell r="J32">
            <v>269.964</v>
          </cell>
          <cell r="S32">
            <v>44123.969628796403</v>
          </cell>
        </row>
        <row r="33">
          <cell r="J33">
            <v>239.97</v>
          </cell>
          <cell r="S33">
            <v>40727.798087739036</v>
          </cell>
        </row>
        <row r="34">
          <cell r="J34">
            <v>209.97399999999999</v>
          </cell>
          <cell r="S34">
            <v>36447.106580427448</v>
          </cell>
        </row>
        <row r="35">
          <cell r="J35">
            <v>179.977</v>
          </cell>
          <cell r="S35">
            <v>31391.942350956135</v>
          </cell>
        </row>
        <row r="36">
          <cell r="J36">
            <v>149.97499999999999</v>
          </cell>
          <cell r="S36">
            <v>26310.373172103489</v>
          </cell>
        </row>
        <row r="37">
          <cell r="J37">
            <v>119.98</v>
          </cell>
          <cell r="S37">
            <v>21109.221034870639</v>
          </cell>
        </row>
        <row r="38">
          <cell r="J38">
            <v>89.986999999999995</v>
          </cell>
          <cell r="S38">
            <v>15877.751406074241</v>
          </cell>
        </row>
        <row r="39">
          <cell r="J39">
            <v>59.988999999999997</v>
          </cell>
          <cell r="S39">
            <v>10633.251687289088</v>
          </cell>
        </row>
        <row r="40">
          <cell r="J40">
            <v>29.992999999999999</v>
          </cell>
          <cell r="S40">
            <v>5361.8248031496059</v>
          </cell>
        </row>
        <row r="41">
          <cell r="J41">
            <v>1.99</v>
          </cell>
          <cell r="S41">
            <v>471.70191226096739</v>
          </cell>
        </row>
      </sheetData>
      <sheetData sheetId="2">
        <row r="21">
          <cell r="S21">
            <v>8.3416677649121567E-3</v>
          </cell>
        </row>
      </sheetData>
      <sheetData sheetId="3">
        <row r="31">
          <cell r="J31">
            <v>29.992999999999999</v>
          </cell>
          <cell r="S31">
            <v>-5148.3008998875148</v>
          </cell>
        </row>
        <row r="32">
          <cell r="J32">
            <v>59.991</v>
          </cell>
          <cell r="S32">
            <v>-10413.745500562431</v>
          </cell>
        </row>
        <row r="33">
          <cell r="J33">
            <v>89.989000000000004</v>
          </cell>
          <cell r="S33">
            <v>-15667.273340832395</v>
          </cell>
        </row>
        <row r="34">
          <cell r="J34">
            <v>119.98399999999999</v>
          </cell>
          <cell r="S34">
            <v>-20897.730033745782</v>
          </cell>
        </row>
        <row r="35">
          <cell r="J35">
            <v>149.98099999999999</v>
          </cell>
          <cell r="S35">
            <v>-26081.721878515185</v>
          </cell>
        </row>
        <row r="36">
          <cell r="J36">
            <v>179.97800000000001</v>
          </cell>
          <cell r="S36">
            <v>-31204.131889763779</v>
          </cell>
        </row>
        <row r="37">
          <cell r="J37">
            <v>209.976</v>
          </cell>
          <cell r="S37">
            <v>-36127.694319460068</v>
          </cell>
        </row>
        <row r="38">
          <cell r="J38">
            <v>239.976</v>
          </cell>
          <cell r="S38">
            <v>-40456.471034870636</v>
          </cell>
        </row>
        <row r="39">
          <cell r="J39">
            <v>269.97300000000001</v>
          </cell>
          <cell r="S39">
            <v>-43889.753374578177</v>
          </cell>
        </row>
        <row r="40">
          <cell r="J40">
            <v>299.964</v>
          </cell>
          <cell r="S40">
            <v>-46680.378233970754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P3A QO1H01 100A"/>
      <sheetName val="Data P3A QO1H01 200A"/>
      <sheetName val="Data P3A QO1H01 300A"/>
      <sheetName val="Harmonics P3A QO1H01"/>
      <sheetName val="300A Coil1"/>
      <sheetName val="300A Coil 3"/>
      <sheetName val="Sheet3"/>
      <sheetName val="Probe Params"/>
    </sheetNames>
    <sheetDataSet>
      <sheetData sheetId="0">
        <row r="2">
          <cell r="A2" t="str">
            <v>QO001014.fft</v>
          </cell>
        </row>
        <row r="3">
          <cell r="A3" t="str">
            <v>10-08-2012, 15:25:47</v>
          </cell>
        </row>
        <row r="22">
          <cell r="A22">
            <v>99.983000000000004</v>
          </cell>
          <cell r="D22">
            <v>44217.252999999997</v>
          </cell>
        </row>
        <row r="26">
          <cell r="E26">
            <v>8.7029999999999994</v>
          </cell>
          <cell r="F26">
            <v>6.5869999999999997</v>
          </cell>
          <cell r="G26">
            <v>22.632999999999999</v>
          </cell>
          <cell r="H26">
            <v>244.70099999999999</v>
          </cell>
          <cell r="I26">
            <v>1.9330000000000001</v>
          </cell>
          <cell r="J26">
            <v>0.308</v>
          </cell>
          <cell r="K26">
            <v>0.878</v>
          </cell>
          <cell r="L26">
            <v>6.4729999999999999</v>
          </cell>
          <cell r="M26">
            <v>0.18</v>
          </cell>
          <cell r="N26">
            <v>0.17199999999999999</v>
          </cell>
          <cell r="O26">
            <v>0.19400000000000001</v>
          </cell>
          <cell r="P26">
            <v>8.7999999999999995E-2</v>
          </cell>
          <cell r="Q26">
            <v>0.123</v>
          </cell>
          <cell r="R26">
            <v>0.29099999999999998</v>
          </cell>
          <cell r="S26">
            <v>5.2999999999999999E-2</v>
          </cell>
          <cell r="T26">
            <v>0.11799999999999999</v>
          </cell>
          <cell r="U26">
            <v>0.11899999999999999</v>
          </cell>
          <cell r="V26">
            <v>0.29099999999999998</v>
          </cell>
        </row>
      </sheetData>
      <sheetData sheetId="1">
        <row r="22">
          <cell r="A22">
            <v>199.97200000000001</v>
          </cell>
          <cell r="D22">
            <v>87505.65</v>
          </cell>
        </row>
        <row r="26">
          <cell r="E26">
            <v>17.100999999999999</v>
          </cell>
          <cell r="F26">
            <v>13.417</v>
          </cell>
          <cell r="G26">
            <v>45.421999999999997</v>
          </cell>
          <cell r="H26">
            <v>484.63799999999998</v>
          </cell>
          <cell r="I26">
            <v>3.621</v>
          </cell>
          <cell r="J26">
            <v>0.745</v>
          </cell>
          <cell r="K26">
            <v>1.8220000000000001</v>
          </cell>
          <cell r="L26">
            <v>12.734999999999999</v>
          </cell>
          <cell r="M26">
            <v>0.51300000000000001</v>
          </cell>
          <cell r="N26">
            <v>0.30099999999999999</v>
          </cell>
          <cell r="O26">
            <v>0.501</v>
          </cell>
          <cell r="P26">
            <v>0.29699999999999999</v>
          </cell>
          <cell r="Q26">
            <v>0.51300000000000001</v>
          </cell>
          <cell r="R26">
            <v>0.14599999999999999</v>
          </cell>
          <cell r="S26">
            <v>0.127</v>
          </cell>
          <cell r="T26">
            <v>0.128</v>
          </cell>
          <cell r="U26">
            <v>0.45</v>
          </cell>
          <cell r="V26">
            <v>0.42799999999999999</v>
          </cell>
        </row>
      </sheetData>
      <sheetData sheetId="2">
        <row r="22">
          <cell r="A22">
            <v>299.96300000000002</v>
          </cell>
          <cell r="D22">
            <v>118079.47100000001</v>
          </cell>
        </row>
        <row r="26">
          <cell r="E26">
            <v>23.334</v>
          </cell>
          <cell r="F26">
            <v>18.114999999999998</v>
          </cell>
          <cell r="G26">
            <v>61.277999999999999</v>
          </cell>
          <cell r="H26">
            <v>654.94100000000003</v>
          </cell>
          <cell r="I26">
            <v>5.23</v>
          </cell>
          <cell r="J26">
            <v>1.2110000000000001</v>
          </cell>
          <cell r="K26">
            <v>2.294</v>
          </cell>
          <cell r="L26">
            <v>17.248999999999999</v>
          </cell>
          <cell r="M26">
            <v>0.72199999999999998</v>
          </cell>
          <cell r="N26">
            <v>0.57899999999999996</v>
          </cell>
          <cell r="O26">
            <v>0.56100000000000005</v>
          </cell>
          <cell r="P26">
            <v>0.29199999999999998</v>
          </cell>
          <cell r="Q26">
            <v>0.35299999999999998</v>
          </cell>
          <cell r="R26">
            <v>0.114</v>
          </cell>
          <cell r="S26">
            <v>0.57099999999999995</v>
          </cell>
          <cell r="T26">
            <v>0.21199999999999999</v>
          </cell>
          <cell r="U26">
            <v>0.31900000000000001</v>
          </cell>
          <cell r="V26">
            <v>0.156</v>
          </cell>
        </row>
      </sheetData>
      <sheetData sheetId="3"/>
      <sheetData sheetId="4"/>
      <sheetData sheetId="5"/>
      <sheetData sheetId="6"/>
      <sheetData sheetId="7">
        <row r="26">
          <cell r="F26">
            <v>0.74984203622572154</v>
          </cell>
        </row>
        <row r="28">
          <cell r="G28">
            <v>0.63485685185747986</v>
          </cell>
          <cell r="H28">
            <v>0.63434423821422103</v>
          </cell>
          <cell r="I28">
            <v>0.84175997071690944</v>
          </cell>
          <cell r="J28">
            <v>0.86608560481624464</v>
          </cell>
          <cell r="K28">
            <v>0.93400935788485429</v>
          </cell>
          <cell r="L28">
            <v>0.95000777162561967</v>
          </cell>
          <cell r="M28">
            <v>0.97319908176899872</v>
          </cell>
          <cell r="N28">
            <v>0.98106935595963662</v>
          </cell>
          <cell r="O28">
            <v>0.98928543183058781</v>
          </cell>
          <cell r="P28">
            <v>0.99276134167908547</v>
          </cell>
          <cell r="Q28">
            <v>0.99575735327295123</v>
          </cell>
          <cell r="R28">
            <v>0.99721403689798038</v>
          </cell>
          <cell r="S28">
            <v>0.99833000144621775</v>
          </cell>
          <cell r="T28">
            <v>0.998923155066617</v>
          </cell>
          <cell r="U28">
            <v>0.9993451039767679</v>
          </cell>
          <cell r="V28">
            <v>0.9995826066093515</v>
          </cell>
          <cell r="W28">
            <v>0.9997437872303615</v>
          </cell>
          <cell r="X28">
            <v>0.99983792118481141</v>
          </cell>
        </row>
        <row r="29">
          <cell r="B29">
            <v>3.6989004000000003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62"/>
  <sheetViews>
    <sheetView tabSelected="1" topLeftCell="A29" zoomScale="130" zoomScaleNormal="130" zoomScalePageLayoutView="130" workbookViewId="0">
      <selection activeCell="K41" sqref="K41"/>
    </sheetView>
  </sheetViews>
  <sheetFormatPr baseColWidth="10" defaultColWidth="8.83203125" defaultRowHeight="15" x14ac:dyDescent="0.2"/>
  <cols>
    <col min="3" max="3" width="10.5" customWidth="1"/>
    <col min="4" max="4" width="12.6640625" bestFit="1" customWidth="1"/>
    <col min="14" max="14" width="11.83203125" bestFit="1" customWidth="1"/>
  </cols>
  <sheetData>
    <row r="1" spans="3:9" x14ac:dyDescent="0.2">
      <c r="C1" s="27" t="s">
        <v>40</v>
      </c>
      <c r="D1" s="37">
        <f>'eff Length Calc'!K5</f>
        <v>36.582756836544412</v>
      </c>
    </row>
    <row r="4" spans="3:9" x14ac:dyDescent="0.2">
      <c r="C4" s="27" t="s">
        <v>9</v>
      </c>
      <c r="D4" s="27" t="s">
        <v>8</v>
      </c>
      <c r="F4" s="27" t="s">
        <v>9</v>
      </c>
      <c r="G4" s="27" t="s">
        <v>44</v>
      </c>
      <c r="I4" s="55" t="s">
        <v>45</v>
      </c>
    </row>
    <row r="5" spans="3:9" x14ac:dyDescent="0.2">
      <c r="C5" s="28">
        <f>'[1]+300A DATA'!J31</f>
        <v>299.96199999999999</v>
      </c>
      <c r="D5" s="29">
        <f>'[1]+300A DATA'!S31</f>
        <v>46683.928852643425</v>
      </c>
      <c r="F5" s="56">
        <f>C5/300</f>
        <v>0.99987333333333328</v>
      </c>
      <c r="G5" s="54">
        <f>D5/10000</f>
        <v>4.6683928852643426</v>
      </c>
      <c r="H5">
        <f>-0.8569*F5^5-0.0338*F5^4+0.2878*F5^3+0.0283*F5^2+5.2333*F5+0.008</f>
        <v>4.6664802842519428</v>
      </c>
      <c r="I5">
        <f>(G5-H5)/H5*100</f>
        <v>4.0985944349840105E-2</v>
      </c>
    </row>
    <row r="6" spans="3:9" x14ac:dyDescent="0.2">
      <c r="C6" s="28">
        <f>'[1]+300A DATA'!J32</f>
        <v>269.964</v>
      </c>
      <c r="D6" s="29">
        <f>'[1]+300A DATA'!S32</f>
        <v>44123.969628796403</v>
      </c>
      <c r="F6" s="56">
        <f t="shared" ref="F6:F26" si="0">C6/300</f>
        <v>0.89988000000000001</v>
      </c>
      <c r="G6" s="54">
        <f t="shared" ref="G6:G26" si="1">D6/10000</f>
        <v>4.4123969628796402</v>
      </c>
      <c r="H6">
        <f t="shared" ref="H6:H26" si="2">-0.8569*F6^5-0.0338*F6^4+0.2878*F6^3+0.0283*F6^2+5.2333*F6+0.008</f>
        <v>4.4221631815594957</v>
      </c>
      <c r="I6">
        <f t="shared" ref="I6:I26" si="3">(G6-H6)/H6*100</f>
        <v>-0.22084708950996684</v>
      </c>
    </row>
    <row r="7" spans="3:9" x14ac:dyDescent="0.2">
      <c r="C7" s="28">
        <f>'[1]+300A DATA'!J33</f>
        <v>239.97</v>
      </c>
      <c r="D7" s="29">
        <f>'[1]+300A DATA'!S33</f>
        <v>40727.798087739036</v>
      </c>
      <c r="F7" s="56">
        <f t="shared" si="0"/>
        <v>0.79989999999999994</v>
      </c>
      <c r="G7" s="54">
        <f t="shared" si="1"/>
        <v>4.0727798087739036</v>
      </c>
      <c r="H7">
        <f t="shared" si="2"/>
        <v>4.065071389784304</v>
      </c>
      <c r="I7">
        <f t="shared" si="3"/>
        <v>0.18962567321624635</v>
      </c>
    </row>
    <row r="8" spans="3:9" x14ac:dyDescent="0.2">
      <c r="C8" s="28">
        <f>'[1]+300A DATA'!J34</f>
        <v>209.97399999999999</v>
      </c>
      <c r="D8" s="29">
        <f>'[1]+300A DATA'!S34</f>
        <v>36447.106580427448</v>
      </c>
      <c r="F8" s="56">
        <f t="shared" si="0"/>
        <v>0.69991333333333328</v>
      </c>
      <c r="G8" s="54">
        <f t="shared" si="1"/>
        <v>3.6447106580427446</v>
      </c>
      <c r="H8">
        <f t="shared" si="2"/>
        <v>3.6313573405895991</v>
      </c>
      <c r="I8">
        <f t="shared" si="3"/>
        <v>0.36772248503027821</v>
      </c>
    </row>
    <row r="9" spans="3:9" x14ac:dyDescent="0.2">
      <c r="C9" s="28">
        <f>'[1]+300A DATA'!J35</f>
        <v>179.977</v>
      </c>
      <c r="D9" s="29">
        <f>'[1]+300A DATA'!S35</f>
        <v>31391.942350956135</v>
      </c>
      <c r="F9" s="56">
        <f t="shared" si="0"/>
        <v>0.59992333333333336</v>
      </c>
      <c r="G9" s="54">
        <f t="shared" si="1"/>
        <v>3.1391942350956135</v>
      </c>
      <c r="H9">
        <f t="shared" si="2"/>
        <v>3.1489369245015681</v>
      </c>
      <c r="I9">
        <f t="shared" si="3"/>
        <v>-0.30939614350950562</v>
      </c>
    </row>
    <row r="10" spans="3:9" x14ac:dyDescent="0.2">
      <c r="C10" s="28">
        <f>'[1]+300A DATA'!J36</f>
        <v>149.97499999999999</v>
      </c>
      <c r="D10" s="29">
        <f>'[1]+300A DATA'!S36</f>
        <v>26310.373172103489</v>
      </c>
      <c r="F10" s="56">
        <f t="shared" si="0"/>
        <v>0.49991666666666662</v>
      </c>
      <c r="G10" s="54">
        <f t="shared" si="1"/>
        <v>2.6310373172103487</v>
      </c>
      <c r="H10">
        <f t="shared" si="2"/>
        <v>2.6383766396759385</v>
      </c>
      <c r="I10">
        <f t="shared" si="3"/>
        <v>-0.27817569164390532</v>
      </c>
    </row>
    <row r="11" spans="3:9" x14ac:dyDescent="0.2">
      <c r="C11" s="28">
        <f>'[1]+300A DATA'!J37</f>
        <v>119.98</v>
      </c>
      <c r="D11" s="29">
        <f>'[1]+300A DATA'!S37</f>
        <v>21109.221034870639</v>
      </c>
      <c r="F11" s="56">
        <f t="shared" si="0"/>
        <v>0.39993333333333336</v>
      </c>
      <c r="G11" s="54">
        <f t="shared" si="1"/>
        <v>2.1109221034870638</v>
      </c>
      <c r="H11">
        <f t="shared" si="2"/>
        <v>2.114275546546097</v>
      </c>
      <c r="I11">
        <f t="shared" si="3"/>
        <v>-0.15860955609647945</v>
      </c>
    </row>
    <row r="12" spans="3:9" x14ac:dyDescent="0.2">
      <c r="C12" s="28">
        <f>'[1]+300A DATA'!J38</f>
        <v>89.986999999999995</v>
      </c>
      <c r="D12" s="29">
        <f>'[1]+300A DATA'!S38</f>
        <v>15877.751406074241</v>
      </c>
      <c r="F12" s="56">
        <f t="shared" si="0"/>
        <v>0.29995666666666665</v>
      </c>
      <c r="G12" s="54">
        <f t="shared" si="1"/>
        <v>1.5877751406074241</v>
      </c>
      <c r="H12">
        <f t="shared" si="2"/>
        <v>1.5857223357210108</v>
      </c>
      <c r="I12">
        <f t="shared" si="3"/>
        <v>0.12945550681669951</v>
      </c>
    </row>
    <row r="13" spans="3:9" x14ac:dyDescent="0.2">
      <c r="C13" s="28">
        <f>'[1]+300A DATA'!J39</f>
        <v>59.988999999999997</v>
      </c>
      <c r="D13" s="29">
        <f>'[1]+300A DATA'!S39</f>
        <v>10633.251687289088</v>
      </c>
      <c r="F13" s="56">
        <f t="shared" si="0"/>
        <v>0.19996333333333333</v>
      </c>
      <c r="G13" s="54">
        <f t="shared" si="1"/>
        <v>1.0633251687289089</v>
      </c>
      <c r="H13">
        <f t="shared" si="2"/>
        <v>1.0575728341298065</v>
      </c>
      <c r="I13">
        <f t="shared" si="3"/>
        <v>0.54391852867850443</v>
      </c>
    </row>
    <row r="14" spans="3:9" x14ac:dyDescent="0.2">
      <c r="C14" s="28">
        <f>'[1]+300A DATA'!J40</f>
        <v>29.992999999999999</v>
      </c>
      <c r="D14" s="29">
        <f>'[1]+300A DATA'!S40</f>
        <v>5361.8248031496059</v>
      </c>
      <c r="F14" s="56">
        <f t="shared" si="0"/>
        <v>9.9976666666666658E-2</v>
      </c>
      <c r="G14" s="54">
        <f t="shared" si="1"/>
        <v>0.53618248031496063</v>
      </c>
      <c r="H14">
        <f t="shared" si="2"/>
        <v>0.53176642034847654</v>
      </c>
      <c r="I14">
        <f t="shared" si="3"/>
        <v>0.83045107729633627</v>
      </c>
    </row>
    <row r="15" spans="3:9" x14ac:dyDescent="0.2">
      <c r="C15" s="28">
        <f>'[1]+300A DATA'!J41</f>
        <v>1.99</v>
      </c>
      <c r="D15" s="29">
        <f>'[1]+300A DATA'!S41</f>
        <v>471.70191226096739</v>
      </c>
      <c r="F15" s="56">
        <f t="shared" si="0"/>
        <v>6.6333333333333331E-3</v>
      </c>
      <c r="G15" s="54">
        <f t="shared" si="1"/>
        <v>4.7170191226096739E-2</v>
      </c>
    </row>
    <row r="16" spans="3:9" x14ac:dyDescent="0.2">
      <c r="C16" s="28">
        <v>0</v>
      </c>
      <c r="D16" s="28">
        <f>'[1]0A Data'!S21</f>
        <v>8.3416677649121567E-3</v>
      </c>
      <c r="F16" s="56">
        <f t="shared" si="0"/>
        <v>0</v>
      </c>
      <c r="G16" s="54">
        <f t="shared" si="1"/>
        <v>8.3416677649121565E-7</v>
      </c>
    </row>
    <row r="17" spans="3:9" x14ac:dyDescent="0.2">
      <c r="C17" s="28">
        <f>-'[1]-300A DATA'!J31</f>
        <v>-29.992999999999999</v>
      </c>
      <c r="D17" s="29">
        <f>'[1]-300A DATA'!S31</f>
        <v>-5148.3008998875148</v>
      </c>
      <c r="F17" s="56">
        <f t="shared" si="0"/>
        <v>-9.9976666666666658E-2</v>
      </c>
      <c r="G17" s="54">
        <f t="shared" si="1"/>
        <v>-0.51483008998875146</v>
      </c>
      <c r="H17">
        <f t="shared" si="2"/>
        <v>-0.51520743814386893</v>
      </c>
      <c r="I17">
        <f t="shared" si="3"/>
        <v>-7.3241985107385332E-2</v>
      </c>
    </row>
    <row r="18" spans="3:9" x14ac:dyDescent="0.2">
      <c r="C18" s="28">
        <f>-'[1]-300A DATA'!J32</f>
        <v>-59.991</v>
      </c>
      <c r="D18" s="29">
        <f>'[1]-300A DATA'!S32</f>
        <v>-10413.745500562431</v>
      </c>
      <c r="F18" s="56">
        <f t="shared" si="0"/>
        <v>-0.19997000000000001</v>
      </c>
      <c r="G18" s="54">
        <f t="shared" si="1"/>
        <v>-1.041374550056243</v>
      </c>
      <c r="H18">
        <f t="shared" si="2"/>
        <v>-1.0394527498035468</v>
      </c>
      <c r="I18">
        <f t="shared" si="3"/>
        <v>0.18488577312046026</v>
      </c>
    </row>
    <row r="19" spans="3:9" x14ac:dyDescent="0.2">
      <c r="C19" s="28">
        <f>-'[1]-300A DATA'!J33</f>
        <v>-89.989000000000004</v>
      </c>
      <c r="D19" s="29">
        <f>'[1]-300A DATA'!S33</f>
        <v>-15667.273340832395</v>
      </c>
      <c r="F19" s="56">
        <f t="shared" si="0"/>
        <v>-0.29996333333333336</v>
      </c>
      <c r="G19" s="54">
        <f t="shared" si="1"/>
        <v>-1.5667273340832395</v>
      </c>
      <c r="H19">
        <f t="shared" si="2"/>
        <v>-1.5652121373855294</v>
      </c>
      <c r="I19">
        <f t="shared" si="3"/>
        <v>9.6804558405800475E-2</v>
      </c>
    </row>
    <row r="20" spans="3:9" x14ac:dyDescent="0.2">
      <c r="C20" s="28">
        <f>-'[1]-300A DATA'!J34</f>
        <v>-119.98399999999999</v>
      </c>
      <c r="D20" s="29">
        <f>'[1]-300A DATA'!S34</f>
        <v>-20897.730033745782</v>
      </c>
      <c r="F20" s="56">
        <f t="shared" si="0"/>
        <v>-0.39994666666666667</v>
      </c>
      <c r="G20" s="54">
        <f t="shared" si="1"/>
        <v>-2.0897730033745781</v>
      </c>
      <c r="H20">
        <f t="shared" si="2"/>
        <v>-2.0910219421757064</v>
      </c>
      <c r="I20">
        <f t="shared" si="3"/>
        <v>-5.9728632011808919E-2</v>
      </c>
    </row>
    <row r="21" spans="3:9" x14ac:dyDescent="0.2">
      <c r="C21" s="28">
        <f>-'[1]-300A DATA'!J35</f>
        <v>-149.98099999999999</v>
      </c>
      <c r="D21" s="29">
        <f>'[1]-300A DATA'!S35</f>
        <v>-26081.721878515185</v>
      </c>
      <c r="F21" s="56">
        <f t="shared" si="0"/>
        <v>-0.49993666666666664</v>
      </c>
      <c r="G21" s="54">
        <f t="shared" si="1"/>
        <v>-2.6081721878515185</v>
      </c>
      <c r="H21">
        <f t="shared" si="2"/>
        <v>-2.6125569411713312</v>
      </c>
      <c r="I21">
        <f t="shared" si="3"/>
        <v>-0.16783378959950268</v>
      </c>
    </row>
    <row r="22" spans="3:9" x14ac:dyDescent="0.2">
      <c r="C22" s="28">
        <f>-'[1]-300A DATA'!J36</f>
        <v>-179.97800000000001</v>
      </c>
      <c r="D22" s="29">
        <f>'[1]-300A DATA'!S36</f>
        <v>-31204.131889763779</v>
      </c>
      <c r="F22" s="56">
        <f t="shared" si="0"/>
        <v>-0.59992666666666672</v>
      </c>
      <c r="G22" s="54">
        <f t="shared" si="1"/>
        <v>-3.1204131889763778</v>
      </c>
      <c r="H22">
        <f t="shared" si="2"/>
        <v>-3.1213392287003208</v>
      </c>
      <c r="I22">
        <f t="shared" si="3"/>
        <v>-2.9668025680393457E-2</v>
      </c>
    </row>
    <row r="23" spans="3:9" x14ac:dyDescent="0.2">
      <c r="C23" s="28">
        <f>-'[1]-300A DATA'!J37</f>
        <v>-209.976</v>
      </c>
      <c r="D23" s="29">
        <f>'[1]-300A DATA'!S37</f>
        <v>-36127.694319460068</v>
      </c>
      <c r="F23" s="56">
        <f t="shared" si="0"/>
        <v>-0.69991999999999999</v>
      </c>
      <c r="G23" s="54">
        <f t="shared" si="1"/>
        <v>-3.6127694319460066</v>
      </c>
      <c r="H23">
        <f t="shared" si="2"/>
        <v>-3.6038838296221778</v>
      </c>
      <c r="I23">
        <f t="shared" si="3"/>
        <v>0.24655629159834458</v>
      </c>
    </row>
    <row r="24" spans="3:9" x14ac:dyDescent="0.2">
      <c r="C24" s="28">
        <f>-'[1]-300A DATA'!J38</f>
        <v>-239.976</v>
      </c>
      <c r="D24" s="29">
        <f>'[1]-300A DATA'!S38</f>
        <v>-40456.471034870636</v>
      </c>
      <c r="F24" s="56">
        <f t="shared" si="0"/>
        <v>-0.79991999999999996</v>
      </c>
      <c r="G24" s="54">
        <f t="shared" si="1"/>
        <v>-4.0456471034870631</v>
      </c>
      <c r="H24">
        <f t="shared" si="2"/>
        <v>-4.0406126740178623</v>
      </c>
      <c r="I24">
        <f t="shared" si="3"/>
        <v>0.12459569563728484</v>
      </c>
    </row>
    <row r="25" spans="3:9" x14ac:dyDescent="0.2">
      <c r="C25" s="28">
        <f>-'[1]-300A DATA'!J39</f>
        <v>-269.97300000000001</v>
      </c>
      <c r="D25" s="29">
        <f>'[1]-300A DATA'!S39</f>
        <v>-43889.753374578177</v>
      </c>
      <c r="F25" s="56">
        <f t="shared" si="0"/>
        <v>-0.8999100000000001</v>
      </c>
      <c r="G25" s="54">
        <f t="shared" si="1"/>
        <v>-4.3889753374578175</v>
      </c>
      <c r="H25">
        <f t="shared" si="2"/>
        <v>-4.4047532265097002</v>
      </c>
      <c r="I25">
        <f t="shared" si="3"/>
        <v>-0.3582014301487898</v>
      </c>
    </row>
    <row r="26" spans="3:9" x14ac:dyDescent="0.2">
      <c r="C26" s="28">
        <f>-'[1]-300A DATA'!J40</f>
        <v>-299.964</v>
      </c>
      <c r="D26" s="29">
        <f>'[1]-300A DATA'!S40</f>
        <v>-46680.378233970754</v>
      </c>
      <c r="F26" s="56">
        <f t="shared" si="0"/>
        <v>-0.99987999999999999</v>
      </c>
      <c r="G26" s="54">
        <f t="shared" si="1"/>
        <v>-4.6680378233970758</v>
      </c>
      <c r="H26">
        <f t="shared" si="2"/>
        <v>-4.6614729955662346</v>
      </c>
      <c r="I26">
        <f t="shared" si="3"/>
        <v>0.1408316177544173</v>
      </c>
    </row>
    <row r="33" spans="2:35" x14ac:dyDescent="0.2">
      <c r="I33" t="s">
        <v>10</v>
      </c>
      <c r="Q33" s="40"/>
    </row>
    <row r="38" spans="2:35" x14ac:dyDescent="0.2">
      <c r="N38">
        <f>SLOPE(N41:N47,M41:M47)</f>
        <v>46683.928852643425</v>
      </c>
      <c r="O38">
        <f>INTERCEPT(N41:N47,M41:M47)</f>
        <v>286.22000000000412</v>
      </c>
    </row>
    <row r="39" spans="2:35" x14ac:dyDescent="0.2">
      <c r="B39" s="34"/>
      <c r="C39" s="49" t="s">
        <v>15</v>
      </c>
      <c r="D39" s="50"/>
      <c r="E39" s="50"/>
      <c r="F39" s="50"/>
      <c r="G39" s="50"/>
      <c r="H39" s="50"/>
      <c r="I39" s="51"/>
    </row>
    <row r="40" spans="2:35" x14ac:dyDescent="0.2">
      <c r="B40" s="35" t="s">
        <v>14</v>
      </c>
      <c r="C40" s="36">
        <v>3.81</v>
      </c>
      <c r="D40" s="36">
        <v>2.54</v>
      </c>
      <c r="E40" s="36">
        <v>1.27</v>
      </c>
      <c r="F40" s="36">
        <v>0</v>
      </c>
      <c r="G40" s="36">
        <v>-1.27</v>
      </c>
      <c r="H40" s="36">
        <v>-2.54</v>
      </c>
      <c r="I40" s="36">
        <v>-3.81</v>
      </c>
      <c r="K40" s="39" t="s">
        <v>8</v>
      </c>
      <c r="M40" s="35" t="s">
        <v>43</v>
      </c>
      <c r="N40" s="53">
        <v>299.96199999999999</v>
      </c>
      <c r="O40" s="53">
        <v>269.964</v>
      </c>
      <c r="P40" s="53">
        <v>239.97</v>
      </c>
      <c r="Q40" s="53">
        <v>209.97399999999999</v>
      </c>
      <c r="R40" s="53">
        <v>179.977</v>
      </c>
      <c r="S40" s="53">
        <v>149.97499999999999</v>
      </c>
      <c r="T40" s="53">
        <v>119.98</v>
      </c>
      <c r="U40" s="53">
        <v>89.986999999999995</v>
      </c>
      <c r="V40" s="53">
        <v>59.988999999999997</v>
      </c>
      <c r="W40" s="53">
        <v>29.992999999999999</v>
      </c>
      <c r="X40" s="53">
        <v>1.99</v>
      </c>
      <c r="Y40" s="53">
        <v>-2.3E-2</v>
      </c>
      <c r="Z40" s="53">
        <v>-29.992999999999999</v>
      </c>
      <c r="AA40" s="53">
        <v>-59.991</v>
      </c>
      <c r="AB40" s="53">
        <v>-89.989000000000004</v>
      </c>
      <c r="AC40" s="53">
        <v>-119.98399999999999</v>
      </c>
      <c r="AD40" s="53">
        <v>-149.98099999999999</v>
      </c>
      <c r="AE40" s="53">
        <v>-179.97800000000001</v>
      </c>
      <c r="AF40" s="53">
        <v>-209.976</v>
      </c>
      <c r="AG40" s="53">
        <v>-239.976</v>
      </c>
      <c r="AH40" s="53">
        <v>-269.97300000000001</v>
      </c>
      <c r="AI40" s="53">
        <v>-299.964</v>
      </c>
    </row>
    <row r="41" spans="2:35" x14ac:dyDescent="0.2">
      <c r="B41" s="52">
        <v>299.96199999999999</v>
      </c>
      <c r="C41" s="53">
        <v>176593.15</v>
      </c>
      <c r="D41" s="53">
        <v>120852.92</v>
      </c>
      <c r="E41" s="53">
        <v>62600.149999999994</v>
      </c>
      <c r="F41" s="53">
        <v>-2221.41</v>
      </c>
      <c r="G41" s="53">
        <v>-60989.380000000005</v>
      </c>
      <c r="H41" s="53">
        <v>-119489.98</v>
      </c>
      <c r="I41" s="53">
        <v>-175341.91</v>
      </c>
      <c r="J41" s="38"/>
      <c r="K41" s="38">
        <f t="shared" ref="K41:K62" si="4">SLOPE(C41:I41,C$40:I$40)</f>
        <v>46683.928852643425</v>
      </c>
      <c r="M41" s="36">
        <v>3.81</v>
      </c>
      <c r="N41" s="53">
        <v>176593.15</v>
      </c>
      <c r="O41" s="53">
        <v>166885.74</v>
      </c>
      <c r="P41" s="53">
        <v>154272.35999999999</v>
      </c>
      <c r="Q41" s="53">
        <v>138172.02000000002</v>
      </c>
      <c r="R41" s="53">
        <v>119049.45999999999</v>
      </c>
      <c r="S41" s="53">
        <v>99544.960000000006</v>
      </c>
      <c r="T41" s="53">
        <v>79917.97</v>
      </c>
      <c r="U41" s="53">
        <v>60060.68</v>
      </c>
      <c r="V41" s="53">
        <v>40156.730000000003</v>
      </c>
      <c r="W41" s="53">
        <v>20288.84</v>
      </c>
      <c r="X41" s="53">
        <v>1756.5</v>
      </c>
      <c r="Y41" s="53">
        <v>452.53</v>
      </c>
      <c r="Z41" s="53">
        <v>-19502.47</v>
      </c>
      <c r="AA41" s="53">
        <v>-39414.18</v>
      </c>
      <c r="AB41" s="53">
        <v>-59319.48</v>
      </c>
      <c r="AC41" s="53">
        <v>-79018.509999999995</v>
      </c>
      <c r="AD41" s="53">
        <v>-98635.64</v>
      </c>
      <c r="AE41" s="53">
        <v>-118065.56</v>
      </c>
      <c r="AF41" s="53">
        <v>-136731.65000000002</v>
      </c>
      <c r="AG41" s="53">
        <v>-153000.65</v>
      </c>
      <c r="AH41" s="53">
        <v>-165981.53</v>
      </c>
      <c r="AI41" s="53">
        <v>-176585.31999999998</v>
      </c>
    </row>
    <row r="42" spans="2:35" x14ac:dyDescent="0.2">
      <c r="B42" s="52">
        <v>269.964</v>
      </c>
      <c r="C42" s="53">
        <v>166885.74</v>
      </c>
      <c r="D42" s="53">
        <v>114187.20999999999</v>
      </c>
      <c r="E42" s="53">
        <v>59074.509999999995</v>
      </c>
      <c r="F42" s="53">
        <v>-2213.85</v>
      </c>
      <c r="G42" s="53">
        <v>-57761.630000000005</v>
      </c>
      <c r="H42" s="53">
        <v>-112949.48000000001</v>
      </c>
      <c r="I42" s="53">
        <v>-165760.54</v>
      </c>
      <c r="J42" s="38"/>
      <c r="K42" s="38">
        <f t="shared" si="4"/>
        <v>44123.969628796403</v>
      </c>
      <c r="M42" s="36">
        <v>2.54</v>
      </c>
      <c r="N42" s="53">
        <v>120852.92</v>
      </c>
      <c r="O42" s="53">
        <v>114187.20999999999</v>
      </c>
      <c r="P42" s="53">
        <v>105588.82</v>
      </c>
      <c r="Q42" s="53">
        <v>94387.46</v>
      </c>
      <c r="R42" s="53">
        <v>81394.179999999993</v>
      </c>
      <c r="S42" s="53">
        <v>68058.569999999992</v>
      </c>
      <c r="T42" s="53">
        <v>54637.88</v>
      </c>
      <c r="U42" s="53">
        <v>41100.82</v>
      </c>
      <c r="V42" s="53">
        <v>27547.79</v>
      </c>
      <c r="W42" s="53">
        <v>13930.16</v>
      </c>
      <c r="X42" s="53">
        <v>1281.25</v>
      </c>
      <c r="Y42" s="53">
        <v>265.17</v>
      </c>
      <c r="Z42" s="53">
        <v>-13279.23</v>
      </c>
      <c r="AA42" s="53">
        <v>-26959.91</v>
      </c>
      <c r="AB42" s="53">
        <v>-40524.69</v>
      </c>
      <c r="AC42" s="53">
        <v>-54058.74</v>
      </c>
      <c r="AD42" s="53">
        <v>-67481.259999999995</v>
      </c>
      <c r="AE42" s="53">
        <v>-80778.810000000012</v>
      </c>
      <c r="AF42" s="53">
        <v>-93487.829999999987</v>
      </c>
      <c r="AG42" s="53">
        <v>-104724.31</v>
      </c>
      <c r="AH42" s="53">
        <v>-113579.41</v>
      </c>
      <c r="AI42" s="53">
        <v>-120837.89</v>
      </c>
    </row>
    <row r="43" spans="2:35" x14ac:dyDescent="0.2">
      <c r="B43" s="52">
        <v>239.97</v>
      </c>
      <c r="C43" s="53">
        <v>154272.35999999999</v>
      </c>
      <c r="D43" s="53">
        <v>105588.82</v>
      </c>
      <c r="E43" s="53">
        <v>52060.93</v>
      </c>
      <c r="F43" s="53">
        <v>-1727.52</v>
      </c>
      <c r="G43" s="53">
        <v>-53416.73</v>
      </c>
      <c r="H43" s="53">
        <v>-104376.65999999999</v>
      </c>
      <c r="I43" s="53">
        <v>-153351.6</v>
      </c>
      <c r="J43" s="38"/>
      <c r="K43" s="38">
        <f t="shared" si="4"/>
        <v>40727.798087739036</v>
      </c>
      <c r="M43" s="36">
        <v>1.27</v>
      </c>
      <c r="N43" s="53">
        <v>62600.149999999994</v>
      </c>
      <c r="O43" s="53">
        <v>59074.509999999995</v>
      </c>
      <c r="P43" s="53">
        <v>52060.93</v>
      </c>
      <c r="Q43" s="53">
        <v>46573.19</v>
      </c>
      <c r="R43" s="53">
        <v>39346.590000000004</v>
      </c>
      <c r="S43" s="53">
        <v>35202.800000000003</v>
      </c>
      <c r="T43" s="53">
        <v>28232.050000000003</v>
      </c>
      <c r="U43" s="53">
        <v>21211.5</v>
      </c>
      <c r="V43" s="53">
        <v>14237.88</v>
      </c>
      <c r="W43" s="53">
        <v>6637.3200000000006</v>
      </c>
      <c r="X43" s="53">
        <v>589.33000000000004</v>
      </c>
      <c r="Y43" s="53">
        <v>175.48999999999998</v>
      </c>
      <c r="Z43" s="53">
        <v>-6940.9299999999994</v>
      </c>
      <c r="AA43" s="53">
        <v>-14023.98</v>
      </c>
      <c r="AB43" s="53">
        <v>-21060.23</v>
      </c>
      <c r="AC43" s="53">
        <v>-28071.05</v>
      </c>
      <c r="AD43" s="53">
        <v>-35012.719999999994</v>
      </c>
      <c r="AE43" s="53">
        <v>-41961.68</v>
      </c>
      <c r="AF43" s="53">
        <v>-48557.69</v>
      </c>
      <c r="AG43" s="53">
        <v>-54400.36</v>
      </c>
      <c r="AH43" s="53">
        <v>-59034.32</v>
      </c>
      <c r="AI43" s="53">
        <v>-62823.470000000008</v>
      </c>
    </row>
    <row r="44" spans="2:35" x14ac:dyDescent="0.2">
      <c r="B44" s="52">
        <v>209.97399999999999</v>
      </c>
      <c r="C44" s="53">
        <v>138172.02000000002</v>
      </c>
      <c r="D44" s="53">
        <v>94387.46</v>
      </c>
      <c r="E44" s="53">
        <v>46573.19</v>
      </c>
      <c r="F44" s="53">
        <v>-1662.59</v>
      </c>
      <c r="G44" s="53">
        <v>-47873.57</v>
      </c>
      <c r="H44" s="53">
        <v>-93462.82</v>
      </c>
      <c r="I44" s="53">
        <v>-137131.91</v>
      </c>
      <c r="J44" s="38"/>
      <c r="K44" s="38">
        <f t="shared" si="4"/>
        <v>36447.106580427448</v>
      </c>
      <c r="M44" s="36">
        <v>0</v>
      </c>
      <c r="N44" s="53">
        <v>-2221.41</v>
      </c>
      <c r="O44" s="53">
        <v>-2213.85</v>
      </c>
      <c r="P44" s="53">
        <v>-1727.52</v>
      </c>
      <c r="Q44" s="53">
        <v>-1662.59</v>
      </c>
      <c r="R44" s="53">
        <v>-1395.74</v>
      </c>
      <c r="S44" s="53">
        <v>-1351.56</v>
      </c>
      <c r="T44" s="53">
        <v>-1049.0600000000002</v>
      </c>
      <c r="U44" s="53">
        <v>-853.57</v>
      </c>
      <c r="V44" s="53">
        <v>-475.95</v>
      </c>
      <c r="W44" s="53">
        <v>-280.31</v>
      </c>
      <c r="X44" s="53">
        <v>-65.400000000000006</v>
      </c>
      <c r="Y44" s="53">
        <v>6.15</v>
      </c>
      <c r="Z44" s="53">
        <v>298.7</v>
      </c>
      <c r="AA44" s="53">
        <v>570.96999999999991</v>
      </c>
      <c r="AB44" s="53">
        <v>840.48</v>
      </c>
      <c r="AC44" s="53">
        <v>1053.53</v>
      </c>
      <c r="AD44" s="53">
        <v>1308.71</v>
      </c>
      <c r="AE44" s="53">
        <v>1565.52</v>
      </c>
      <c r="AF44" s="53">
        <v>1798.52</v>
      </c>
      <c r="AG44" s="53">
        <v>1948.77</v>
      </c>
      <c r="AH44" s="53">
        <v>2084.88</v>
      </c>
      <c r="AI44" s="53">
        <v>1905.9</v>
      </c>
    </row>
    <row r="45" spans="2:35" x14ac:dyDescent="0.2">
      <c r="B45" s="52">
        <v>179.977</v>
      </c>
      <c r="C45" s="53">
        <v>119049.45999999999</v>
      </c>
      <c r="D45" s="53">
        <v>81394.179999999993</v>
      </c>
      <c r="E45" s="53">
        <v>39346.590000000004</v>
      </c>
      <c r="F45" s="53">
        <v>-1395.74</v>
      </c>
      <c r="G45" s="53">
        <v>-41216.33</v>
      </c>
      <c r="H45" s="53">
        <v>-80555.210000000006</v>
      </c>
      <c r="I45" s="53">
        <v>-118229.13</v>
      </c>
      <c r="J45" s="38"/>
      <c r="K45" s="38">
        <f t="shared" si="4"/>
        <v>31391.942350956135</v>
      </c>
      <c r="M45" s="36">
        <v>-1.27</v>
      </c>
      <c r="N45" s="53">
        <v>-60989.380000000005</v>
      </c>
      <c r="O45" s="53">
        <v>-57761.630000000005</v>
      </c>
      <c r="P45" s="53">
        <v>-53416.73</v>
      </c>
      <c r="Q45" s="53">
        <v>-47873.57</v>
      </c>
      <c r="R45" s="53">
        <v>-41216.33</v>
      </c>
      <c r="S45" s="53">
        <v>-34449.42</v>
      </c>
      <c r="T45" s="53">
        <v>-27598.73</v>
      </c>
      <c r="U45" s="53">
        <v>-20808.39</v>
      </c>
      <c r="V45" s="53">
        <v>-13913.429999999998</v>
      </c>
      <c r="W45" s="53">
        <v>-6990.66</v>
      </c>
      <c r="X45" s="53">
        <v>-639.18999999999994</v>
      </c>
      <c r="Y45" s="53">
        <v>-149.48000000000002</v>
      </c>
      <c r="Z45" s="53">
        <v>6810.36</v>
      </c>
      <c r="AA45" s="53">
        <v>13643.23</v>
      </c>
      <c r="AB45" s="53">
        <v>20509.550000000003</v>
      </c>
      <c r="AC45" s="53">
        <v>27391.79</v>
      </c>
      <c r="AD45" s="53">
        <v>34174.799999999996</v>
      </c>
      <c r="AE45" s="53">
        <v>40827.99</v>
      </c>
      <c r="AF45" s="53">
        <v>47309.97</v>
      </c>
      <c r="AG45" s="53">
        <v>52948.79</v>
      </c>
      <c r="AH45" s="53">
        <v>57489.13</v>
      </c>
      <c r="AI45" s="53">
        <v>61034.19</v>
      </c>
    </row>
    <row r="46" spans="2:35" x14ac:dyDescent="0.2">
      <c r="B46" s="52">
        <v>149.97499999999999</v>
      </c>
      <c r="C46" s="53">
        <v>99544.960000000006</v>
      </c>
      <c r="D46" s="53">
        <v>68058.569999999992</v>
      </c>
      <c r="E46" s="53">
        <v>35202.800000000003</v>
      </c>
      <c r="F46" s="53">
        <v>-1351.56</v>
      </c>
      <c r="G46" s="53">
        <v>-34449.42</v>
      </c>
      <c r="H46" s="53">
        <v>-67308.639999999999</v>
      </c>
      <c r="I46" s="53">
        <v>-98858.45</v>
      </c>
      <c r="J46" s="38"/>
      <c r="K46" s="38">
        <f t="shared" si="4"/>
        <v>26310.373172103489</v>
      </c>
      <c r="M46" s="36">
        <v>-2.54</v>
      </c>
      <c r="N46" s="53">
        <v>-119489.98</v>
      </c>
      <c r="O46" s="53">
        <v>-112949.48000000001</v>
      </c>
      <c r="P46" s="53">
        <v>-104376.65999999999</v>
      </c>
      <c r="Q46" s="53">
        <v>-93462.82</v>
      </c>
      <c r="R46" s="53">
        <v>-80555.210000000006</v>
      </c>
      <c r="S46" s="53">
        <v>-67308.639999999999</v>
      </c>
      <c r="T46" s="53">
        <v>-54064.68</v>
      </c>
      <c r="U46" s="53">
        <v>-40661.18</v>
      </c>
      <c r="V46" s="53">
        <v>-27229.79</v>
      </c>
      <c r="W46" s="53">
        <v>-13741.7</v>
      </c>
      <c r="X46" s="53">
        <v>-1260.8499999999999</v>
      </c>
      <c r="Y46" s="53">
        <v>-353.39</v>
      </c>
      <c r="Z46" s="53">
        <v>13209.439999999999</v>
      </c>
      <c r="AA46" s="53">
        <v>26647.62</v>
      </c>
      <c r="AB46" s="53">
        <v>40040.25</v>
      </c>
      <c r="AC46" s="53">
        <v>53466.04</v>
      </c>
      <c r="AD46" s="53">
        <v>66746.789999999994</v>
      </c>
      <c r="AE46" s="53">
        <v>79820.73000000001</v>
      </c>
      <c r="AF46" s="53">
        <v>92418.819999999992</v>
      </c>
      <c r="AG46" s="53">
        <v>103546.23</v>
      </c>
      <c r="AH46" s="53">
        <v>112294.53</v>
      </c>
      <c r="AI46" s="53">
        <v>119478.02</v>
      </c>
    </row>
    <row r="47" spans="2:35" x14ac:dyDescent="0.2">
      <c r="B47" s="52">
        <v>119.98</v>
      </c>
      <c r="C47" s="53">
        <v>79917.97</v>
      </c>
      <c r="D47" s="53">
        <v>54637.88</v>
      </c>
      <c r="E47" s="53">
        <v>28232.050000000003</v>
      </c>
      <c r="F47" s="53">
        <v>-1049.0600000000002</v>
      </c>
      <c r="G47" s="53">
        <v>-27598.73</v>
      </c>
      <c r="H47" s="53">
        <v>-54064.68</v>
      </c>
      <c r="I47" s="53">
        <v>-79218.03</v>
      </c>
      <c r="J47" s="38"/>
      <c r="K47" s="38">
        <f t="shared" si="4"/>
        <v>21109.221034870639</v>
      </c>
      <c r="M47" s="36">
        <v>-3.81</v>
      </c>
      <c r="N47" s="53">
        <v>-175341.91</v>
      </c>
      <c r="O47" s="53">
        <v>-165760.54</v>
      </c>
      <c r="P47" s="53">
        <v>-153351.6</v>
      </c>
      <c r="Q47" s="53">
        <v>-137131.91</v>
      </c>
      <c r="R47" s="53">
        <v>-118229.13</v>
      </c>
      <c r="S47" s="53">
        <v>-98858.45</v>
      </c>
      <c r="T47" s="53">
        <v>-79218.03</v>
      </c>
      <c r="U47" s="53">
        <v>-59628.97</v>
      </c>
      <c r="V47" s="53">
        <v>-39980.590000000004</v>
      </c>
      <c r="W47" s="53">
        <v>-20276.09</v>
      </c>
      <c r="X47" s="53">
        <v>-1730.5</v>
      </c>
      <c r="Y47" s="53">
        <v>-437.53</v>
      </c>
      <c r="Z47" s="53">
        <v>19279.18</v>
      </c>
      <c r="AA47" s="53">
        <v>39062.659999999996</v>
      </c>
      <c r="AB47" s="53">
        <v>58823.380000000005</v>
      </c>
      <c r="AC47" s="53">
        <v>78518.45</v>
      </c>
      <c r="AD47" s="53">
        <v>97971.83</v>
      </c>
      <c r="AE47" s="53">
        <v>117144.5</v>
      </c>
      <c r="AF47" s="53">
        <v>135608.29999999999</v>
      </c>
      <c r="AG47" s="53">
        <v>151913.31</v>
      </c>
      <c r="AH47" s="53">
        <v>164834.57</v>
      </c>
      <c r="AI47" s="53">
        <v>175236.27</v>
      </c>
    </row>
    <row r="48" spans="2:35" x14ac:dyDescent="0.2">
      <c r="B48" s="52">
        <v>89.986999999999995</v>
      </c>
      <c r="C48" s="53">
        <v>60060.68</v>
      </c>
      <c r="D48" s="53">
        <v>41100.82</v>
      </c>
      <c r="E48" s="53">
        <v>21211.5</v>
      </c>
      <c r="F48" s="53">
        <v>-853.57</v>
      </c>
      <c r="G48" s="53">
        <v>-20808.39</v>
      </c>
      <c r="H48" s="53">
        <v>-40661.18</v>
      </c>
      <c r="I48" s="53">
        <v>-59628.97</v>
      </c>
      <c r="J48" s="38"/>
      <c r="K48" s="38">
        <f t="shared" si="4"/>
        <v>15877.751406074241</v>
      </c>
    </row>
    <row r="49" spans="2:11" x14ac:dyDescent="0.2">
      <c r="B49" s="52">
        <v>59.988999999999997</v>
      </c>
      <c r="C49" s="53">
        <v>40156.730000000003</v>
      </c>
      <c r="D49" s="53">
        <v>27547.79</v>
      </c>
      <c r="E49" s="53">
        <v>14237.88</v>
      </c>
      <c r="F49" s="53">
        <v>-475.95</v>
      </c>
      <c r="G49" s="53">
        <v>-13913.429999999998</v>
      </c>
      <c r="H49" s="53">
        <v>-27229.79</v>
      </c>
      <c r="I49" s="53">
        <v>-39980.590000000004</v>
      </c>
      <c r="J49" s="38"/>
      <c r="K49" s="38">
        <f t="shared" si="4"/>
        <v>10633.251687289088</v>
      </c>
    </row>
    <row r="50" spans="2:11" x14ac:dyDescent="0.2">
      <c r="B50" s="52">
        <v>29.992999999999999</v>
      </c>
      <c r="C50" s="53">
        <v>20288.84</v>
      </c>
      <c r="D50" s="53">
        <v>13930.16</v>
      </c>
      <c r="E50" s="53">
        <v>6637.3200000000006</v>
      </c>
      <c r="F50" s="53">
        <v>-280.31</v>
      </c>
      <c r="G50" s="53">
        <v>-6990.66</v>
      </c>
      <c r="H50" s="53">
        <v>-13741.7</v>
      </c>
      <c r="I50" s="53">
        <v>-20276.09</v>
      </c>
      <c r="J50" s="38"/>
      <c r="K50" s="38">
        <f t="shared" si="4"/>
        <v>5361.8248031496059</v>
      </c>
    </row>
    <row r="51" spans="2:11" x14ac:dyDescent="0.2">
      <c r="B51" s="52">
        <v>1.99</v>
      </c>
      <c r="C51" s="53">
        <v>1756.5</v>
      </c>
      <c r="D51" s="53">
        <v>1281.25</v>
      </c>
      <c r="E51" s="53">
        <v>589.33000000000004</v>
      </c>
      <c r="F51" s="53">
        <v>-65.400000000000006</v>
      </c>
      <c r="G51" s="53">
        <v>-639.18999999999994</v>
      </c>
      <c r="H51" s="53">
        <v>-1260.8499999999999</v>
      </c>
      <c r="I51" s="53">
        <v>-1730.5</v>
      </c>
      <c r="J51" s="38"/>
      <c r="K51" s="38">
        <f t="shared" si="4"/>
        <v>471.70191226096739</v>
      </c>
    </row>
    <row r="52" spans="2:11" x14ac:dyDescent="0.2">
      <c r="B52" s="52">
        <v>-2.3E-2</v>
      </c>
      <c r="C52" s="53">
        <v>452.53</v>
      </c>
      <c r="D52" s="53">
        <v>265.17</v>
      </c>
      <c r="E52" s="53">
        <v>175.48999999999998</v>
      </c>
      <c r="F52" s="53">
        <v>6.15</v>
      </c>
      <c r="G52" s="53">
        <v>-149.48000000000002</v>
      </c>
      <c r="H52" s="53">
        <v>-353.39</v>
      </c>
      <c r="I52" s="53">
        <v>-437.53</v>
      </c>
      <c r="J52" s="38"/>
      <c r="K52" s="38">
        <f t="shared" si="4"/>
        <v>119.01771653543308</v>
      </c>
    </row>
    <row r="53" spans="2:11" x14ac:dyDescent="0.2">
      <c r="B53" s="52">
        <v>-29.992999999999999</v>
      </c>
      <c r="C53" s="53">
        <v>-19502.47</v>
      </c>
      <c r="D53" s="53">
        <v>-13279.23</v>
      </c>
      <c r="E53" s="53">
        <v>-6940.9299999999994</v>
      </c>
      <c r="F53" s="53">
        <v>298.7</v>
      </c>
      <c r="G53" s="53">
        <v>6810.36</v>
      </c>
      <c r="H53" s="53">
        <v>13209.439999999999</v>
      </c>
      <c r="I53" s="53">
        <v>19279.18</v>
      </c>
      <c r="J53" s="38"/>
      <c r="K53" s="38">
        <f t="shared" si="4"/>
        <v>-5148.3008998875148</v>
      </c>
    </row>
    <row r="54" spans="2:11" x14ac:dyDescent="0.2">
      <c r="B54" s="52">
        <v>-59.991</v>
      </c>
      <c r="C54" s="53">
        <v>-39414.18</v>
      </c>
      <c r="D54" s="53">
        <v>-26959.91</v>
      </c>
      <c r="E54" s="53">
        <v>-14023.98</v>
      </c>
      <c r="F54" s="53">
        <v>570.96999999999991</v>
      </c>
      <c r="G54" s="53">
        <v>13643.23</v>
      </c>
      <c r="H54" s="53">
        <v>26647.62</v>
      </c>
      <c r="I54" s="53">
        <v>39062.659999999996</v>
      </c>
      <c r="J54" s="38"/>
      <c r="K54" s="38">
        <f t="shared" si="4"/>
        <v>-10413.745500562431</v>
      </c>
    </row>
    <row r="55" spans="2:11" x14ac:dyDescent="0.2">
      <c r="B55" s="52">
        <v>-89.989000000000004</v>
      </c>
      <c r="C55" s="53">
        <v>-59319.48</v>
      </c>
      <c r="D55" s="53">
        <v>-40524.69</v>
      </c>
      <c r="E55" s="53">
        <v>-21060.23</v>
      </c>
      <c r="F55" s="53">
        <v>840.48</v>
      </c>
      <c r="G55" s="53">
        <v>20509.550000000003</v>
      </c>
      <c r="H55" s="53">
        <v>40040.25</v>
      </c>
      <c r="I55" s="53">
        <v>58823.380000000005</v>
      </c>
      <c r="J55" s="38"/>
      <c r="K55" s="38">
        <f t="shared" si="4"/>
        <v>-15667.273340832395</v>
      </c>
    </row>
    <row r="56" spans="2:11" x14ac:dyDescent="0.2">
      <c r="B56" s="52">
        <v>-119.98399999999999</v>
      </c>
      <c r="C56" s="53">
        <v>-79018.509999999995</v>
      </c>
      <c r="D56" s="53">
        <v>-54058.74</v>
      </c>
      <c r="E56" s="53">
        <v>-28071.05</v>
      </c>
      <c r="F56" s="53">
        <v>1053.53</v>
      </c>
      <c r="G56" s="53">
        <v>27391.79</v>
      </c>
      <c r="H56" s="53">
        <v>53466.04</v>
      </c>
      <c r="I56" s="53">
        <v>78518.45</v>
      </c>
      <c r="J56" s="38"/>
      <c r="K56" s="38">
        <f t="shared" si="4"/>
        <v>-20897.730033745782</v>
      </c>
    </row>
    <row r="57" spans="2:11" x14ac:dyDescent="0.2">
      <c r="B57" s="52">
        <v>-149.98099999999999</v>
      </c>
      <c r="C57" s="53">
        <v>-98635.64</v>
      </c>
      <c r="D57" s="53">
        <v>-67481.259999999995</v>
      </c>
      <c r="E57" s="53">
        <v>-35012.719999999994</v>
      </c>
      <c r="F57" s="53">
        <v>1308.71</v>
      </c>
      <c r="G57" s="53">
        <v>34174.799999999996</v>
      </c>
      <c r="H57" s="53">
        <v>66746.789999999994</v>
      </c>
      <c r="I57" s="53">
        <v>97971.83</v>
      </c>
      <c r="J57" s="38"/>
      <c r="K57" s="38">
        <f t="shared" si="4"/>
        <v>-26081.721878515185</v>
      </c>
    </row>
    <row r="58" spans="2:11" x14ac:dyDescent="0.2">
      <c r="B58" s="52">
        <v>-179.97800000000001</v>
      </c>
      <c r="C58" s="53">
        <v>-118065.56</v>
      </c>
      <c r="D58" s="53">
        <v>-80778.810000000012</v>
      </c>
      <c r="E58" s="53">
        <v>-41961.68</v>
      </c>
      <c r="F58" s="53">
        <v>1565.52</v>
      </c>
      <c r="G58" s="53">
        <v>40827.99</v>
      </c>
      <c r="H58" s="53">
        <v>79820.73000000001</v>
      </c>
      <c r="I58" s="53">
        <v>117144.5</v>
      </c>
      <c r="J58" s="38"/>
      <c r="K58" s="38">
        <f t="shared" si="4"/>
        <v>-31204.131889763779</v>
      </c>
    </row>
    <row r="59" spans="2:11" x14ac:dyDescent="0.2">
      <c r="B59" s="52">
        <v>-209.976</v>
      </c>
      <c r="C59" s="53">
        <v>-136731.65000000002</v>
      </c>
      <c r="D59" s="53">
        <v>-93487.829999999987</v>
      </c>
      <c r="E59" s="53">
        <v>-48557.69</v>
      </c>
      <c r="F59" s="53">
        <v>1798.52</v>
      </c>
      <c r="G59" s="53">
        <v>47309.97</v>
      </c>
      <c r="H59" s="53">
        <v>92418.819999999992</v>
      </c>
      <c r="I59" s="53">
        <v>135608.29999999999</v>
      </c>
      <c r="J59" s="38"/>
      <c r="K59" s="38">
        <f t="shared" si="4"/>
        <v>-36127.694319460068</v>
      </c>
    </row>
    <row r="60" spans="2:11" x14ac:dyDescent="0.2">
      <c r="B60" s="52">
        <v>-239.976</v>
      </c>
      <c r="C60" s="53">
        <v>-153000.65</v>
      </c>
      <c r="D60" s="53">
        <v>-104724.31</v>
      </c>
      <c r="E60" s="53">
        <v>-54400.36</v>
      </c>
      <c r="F60" s="53">
        <v>1948.77</v>
      </c>
      <c r="G60" s="53">
        <v>52948.79</v>
      </c>
      <c r="H60" s="53">
        <v>103546.23</v>
      </c>
      <c r="I60" s="53">
        <v>151913.31</v>
      </c>
      <c r="J60" s="38"/>
      <c r="K60" s="38">
        <f t="shared" si="4"/>
        <v>-40456.471034870636</v>
      </c>
    </row>
    <row r="61" spans="2:11" x14ac:dyDescent="0.2">
      <c r="B61" s="52">
        <v>-269.97300000000001</v>
      </c>
      <c r="C61" s="53">
        <v>-165981.53</v>
      </c>
      <c r="D61" s="53">
        <v>-113579.41</v>
      </c>
      <c r="E61" s="53">
        <v>-59034.32</v>
      </c>
      <c r="F61" s="53">
        <v>2084.88</v>
      </c>
      <c r="G61" s="53">
        <v>57489.13</v>
      </c>
      <c r="H61" s="53">
        <v>112294.53</v>
      </c>
      <c r="I61" s="53">
        <v>164834.57</v>
      </c>
      <c r="J61" s="38"/>
      <c r="K61" s="38">
        <f t="shared" si="4"/>
        <v>-43889.753374578177</v>
      </c>
    </row>
    <row r="62" spans="2:11" x14ac:dyDescent="0.2">
      <c r="B62" s="52">
        <v>-299.964</v>
      </c>
      <c r="C62" s="53">
        <v>-176585.31999999998</v>
      </c>
      <c r="D62" s="53">
        <v>-120837.89</v>
      </c>
      <c r="E62" s="53">
        <v>-62823.470000000008</v>
      </c>
      <c r="F62" s="53">
        <v>1905.9</v>
      </c>
      <c r="G62" s="53">
        <v>61034.19</v>
      </c>
      <c r="H62" s="53">
        <v>119478.02</v>
      </c>
      <c r="I62" s="53">
        <v>175236.27</v>
      </c>
      <c r="J62" s="38"/>
      <c r="K62" s="38">
        <f t="shared" si="4"/>
        <v>-46680.378233970754</v>
      </c>
    </row>
  </sheetData>
  <mergeCells count="1">
    <mergeCell ref="C39:I39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5"/>
  <sheetViews>
    <sheetView zoomScale="95" zoomScaleNormal="95" zoomScalePageLayoutView="95" workbookViewId="0">
      <selection activeCell="I8" sqref="I8"/>
    </sheetView>
  </sheetViews>
  <sheetFormatPr baseColWidth="10" defaultColWidth="8.83203125" defaultRowHeight="13" x14ac:dyDescent="0.15"/>
  <cols>
    <col min="1" max="1" width="8.83203125" style="1"/>
    <col min="2" max="2" width="11.5" style="1" customWidth="1"/>
    <col min="3" max="3" width="4.5" style="1" customWidth="1"/>
    <col min="4" max="4" width="9.6640625" style="1" bestFit="1" customWidth="1"/>
    <col min="5" max="5" width="11.33203125" style="1" customWidth="1"/>
    <col min="6" max="6" width="10.33203125" style="1" bestFit="1" customWidth="1"/>
    <col min="7" max="7" width="9.6640625" style="1" bestFit="1" customWidth="1"/>
    <col min="8" max="8" width="10" style="1" customWidth="1"/>
    <col min="9" max="20" width="9.6640625" style="1" bestFit="1" customWidth="1"/>
    <col min="21" max="27" width="8.83203125" style="1"/>
    <col min="28" max="28" width="13.1640625" style="1" bestFit="1" customWidth="1"/>
    <col min="29" max="257" width="8.83203125" style="1"/>
    <col min="258" max="258" width="11.5" style="1" customWidth="1"/>
    <col min="259" max="259" width="4.5" style="1" customWidth="1"/>
    <col min="260" max="283" width="8.83203125" style="1"/>
    <col min="284" max="284" width="13.1640625" style="1" bestFit="1" customWidth="1"/>
    <col min="285" max="513" width="8.83203125" style="1"/>
    <col min="514" max="514" width="11.5" style="1" customWidth="1"/>
    <col min="515" max="515" width="4.5" style="1" customWidth="1"/>
    <col min="516" max="539" width="8.83203125" style="1"/>
    <col min="540" max="540" width="13.1640625" style="1" bestFit="1" customWidth="1"/>
    <col min="541" max="769" width="8.83203125" style="1"/>
    <col min="770" max="770" width="11.5" style="1" customWidth="1"/>
    <col min="771" max="771" width="4.5" style="1" customWidth="1"/>
    <col min="772" max="795" width="8.83203125" style="1"/>
    <col min="796" max="796" width="13.1640625" style="1" bestFit="1" customWidth="1"/>
    <col min="797" max="1025" width="8.83203125" style="1"/>
    <col min="1026" max="1026" width="11.5" style="1" customWidth="1"/>
    <col min="1027" max="1027" width="4.5" style="1" customWidth="1"/>
    <col min="1028" max="1051" width="8.83203125" style="1"/>
    <col min="1052" max="1052" width="13.1640625" style="1" bestFit="1" customWidth="1"/>
    <col min="1053" max="1281" width="8.83203125" style="1"/>
    <col min="1282" max="1282" width="11.5" style="1" customWidth="1"/>
    <col min="1283" max="1283" width="4.5" style="1" customWidth="1"/>
    <col min="1284" max="1307" width="8.83203125" style="1"/>
    <col min="1308" max="1308" width="13.1640625" style="1" bestFit="1" customWidth="1"/>
    <col min="1309" max="1537" width="8.83203125" style="1"/>
    <col min="1538" max="1538" width="11.5" style="1" customWidth="1"/>
    <col min="1539" max="1539" width="4.5" style="1" customWidth="1"/>
    <col min="1540" max="1563" width="8.83203125" style="1"/>
    <col min="1564" max="1564" width="13.1640625" style="1" bestFit="1" customWidth="1"/>
    <col min="1565" max="1793" width="8.83203125" style="1"/>
    <col min="1794" max="1794" width="11.5" style="1" customWidth="1"/>
    <col min="1795" max="1795" width="4.5" style="1" customWidth="1"/>
    <col min="1796" max="1819" width="8.83203125" style="1"/>
    <col min="1820" max="1820" width="13.1640625" style="1" bestFit="1" customWidth="1"/>
    <col min="1821" max="2049" width="8.83203125" style="1"/>
    <col min="2050" max="2050" width="11.5" style="1" customWidth="1"/>
    <col min="2051" max="2051" width="4.5" style="1" customWidth="1"/>
    <col min="2052" max="2075" width="8.83203125" style="1"/>
    <col min="2076" max="2076" width="13.1640625" style="1" bestFit="1" customWidth="1"/>
    <col min="2077" max="2305" width="8.83203125" style="1"/>
    <col min="2306" max="2306" width="11.5" style="1" customWidth="1"/>
    <col min="2307" max="2307" width="4.5" style="1" customWidth="1"/>
    <col min="2308" max="2331" width="8.83203125" style="1"/>
    <col min="2332" max="2332" width="13.1640625" style="1" bestFit="1" customWidth="1"/>
    <col min="2333" max="2561" width="8.83203125" style="1"/>
    <col min="2562" max="2562" width="11.5" style="1" customWidth="1"/>
    <col min="2563" max="2563" width="4.5" style="1" customWidth="1"/>
    <col min="2564" max="2587" width="8.83203125" style="1"/>
    <col min="2588" max="2588" width="13.1640625" style="1" bestFit="1" customWidth="1"/>
    <col min="2589" max="2817" width="8.83203125" style="1"/>
    <col min="2818" max="2818" width="11.5" style="1" customWidth="1"/>
    <col min="2819" max="2819" width="4.5" style="1" customWidth="1"/>
    <col min="2820" max="2843" width="8.83203125" style="1"/>
    <col min="2844" max="2844" width="13.1640625" style="1" bestFit="1" customWidth="1"/>
    <col min="2845" max="3073" width="8.83203125" style="1"/>
    <col min="3074" max="3074" width="11.5" style="1" customWidth="1"/>
    <col min="3075" max="3075" width="4.5" style="1" customWidth="1"/>
    <col min="3076" max="3099" width="8.83203125" style="1"/>
    <col min="3100" max="3100" width="13.1640625" style="1" bestFit="1" customWidth="1"/>
    <col min="3101" max="3329" width="8.83203125" style="1"/>
    <col min="3330" max="3330" width="11.5" style="1" customWidth="1"/>
    <col min="3331" max="3331" width="4.5" style="1" customWidth="1"/>
    <col min="3332" max="3355" width="8.83203125" style="1"/>
    <col min="3356" max="3356" width="13.1640625" style="1" bestFit="1" customWidth="1"/>
    <col min="3357" max="3585" width="8.83203125" style="1"/>
    <col min="3586" max="3586" width="11.5" style="1" customWidth="1"/>
    <col min="3587" max="3587" width="4.5" style="1" customWidth="1"/>
    <col min="3588" max="3611" width="8.83203125" style="1"/>
    <col min="3612" max="3612" width="13.1640625" style="1" bestFit="1" customWidth="1"/>
    <col min="3613" max="3841" width="8.83203125" style="1"/>
    <col min="3842" max="3842" width="11.5" style="1" customWidth="1"/>
    <col min="3843" max="3843" width="4.5" style="1" customWidth="1"/>
    <col min="3844" max="3867" width="8.83203125" style="1"/>
    <col min="3868" max="3868" width="13.1640625" style="1" bestFit="1" customWidth="1"/>
    <col min="3869" max="4097" width="8.83203125" style="1"/>
    <col min="4098" max="4098" width="11.5" style="1" customWidth="1"/>
    <col min="4099" max="4099" width="4.5" style="1" customWidth="1"/>
    <col min="4100" max="4123" width="8.83203125" style="1"/>
    <col min="4124" max="4124" width="13.1640625" style="1" bestFit="1" customWidth="1"/>
    <col min="4125" max="4353" width="8.83203125" style="1"/>
    <col min="4354" max="4354" width="11.5" style="1" customWidth="1"/>
    <col min="4355" max="4355" width="4.5" style="1" customWidth="1"/>
    <col min="4356" max="4379" width="8.83203125" style="1"/>
    <col min="4380" max="4380" width="13.1640625" style="1" bestFit="1" customWidth="1"/>
    <col min="4381" max="4609" width="8.83203125" style="1"/>
    <col min="4610" max="4610" width="11.5" style="1" customWidth="1"/>
    <col min="4611" max="4611" width="4.5" style="1" customWidth="1"/>
    <col min="4612" max="4635" width="8.83203125" style="1"/>
    <col min="4636" max="4636" width="13.1640625" style="1" bestFit="1" customWidth="1"/>
    <col min="4637" max="4865" width="8.83203125" style="1"/>
    <col min="4866" max="4866" width="11.5" style="1" customWidth="1"/>
    <col min="4867" max="4867" width="4.5" style="1" customWidth="1"/>
    <col min="4868" max="4891" width="8.83203125" style="1"/>
    <col min="4892" max="4892" width="13.1640625" style="1" bestFit="1" customWidth="1"/>
    <col min="4893" max="5121" width="8.83203125" style="1"/>
    <col min="5122" max="5122" width="11.5" style="1" customWidth="1"/>
    <col min="5123" max="5123" width="4.5" style="1" customWidth="1"/>
    <col min="5124" max="5147" width="8.83203125" style="1"/>
    <col min="5148" max="5148" width="13.1640625" style="1" bestFit="1" customWidth="1"/>
    <col min="5149" max="5377" width="8.83203125" style="1"/>
    <col min="5378" max="5378" width="11.5" style="1" customWidth="1"/>
    <col min="5379" max="5379" width="4.5" style="1" customWidth="1"/>
    <col min="5380" max="5403" width="8.83203125" style="1"/>
    <col min="5404" max="5404" width="13.1640625" style="1" bestFit="1" customWidth="1"/>
    <col min="5405" max="5633" width="8.83203125" style="1"/>
    <col min="5634" max="5634" width="11.5" style="1" customWidth="1"/>
    <col min="5635" max="5635" width="4.5" style="1" customWidth="1"/>
    <col min="5636" max="5659" width="8.83203125" style="1"/>
    <col min="5660" max="5660" width="13.1640625" style="1" bestFit="1" customWidth="1"/>
    <col min="5661" max="5889" width="8.83203125" style="1"/>
    <col min="5890" max="5890" width="11.5" style="1" customWidth="1"/>
    <col min="5891" max="5891" width="4.5" style="1" customWidth="1"/>
    <col min="5892" max="5915" width="8.83203125" style="1"/>
    <col min="5916" max="5916" width="13.1640625" style="1" bestFit="1" customWidth="1"/>
    <col min="5917" max="6145" width="8.83203125" style="1"/>
    <col min="6146" max="6146" width="11.5" style="1" customWidth="1"/>
    <col min="6147" max="6147" width="4.5" style="1" customWidth="1"/>
    <col min="6148" max="6171" width="8.83203125" style="1"/>
    <col min="6172" max="6172" width="13.1640625" style="1" bestFit="1" customWidth="1"/>
    <col min="6173" max="6401" width="8.83203125" style="1"/>
    <col min="6402" max="6402" width="11.5" style="1" customWidth="1"/>
    <col min="6403" max="6403" width="4.5" style="1" customWidth="1"/>
    <col min="6404" max="6427" width="8.83203125" style="1"/>
    <col min="6428" max="6428" width="13.1640625" style="1" bestFit="1" customWidth="1"/>
    <col min="6429" max="6657" width="8.83203125" style="1"/>
    <col min="6658" max="6658" width="11.5" style="1" customWidth="1"/>
    <col min="6659" max="6659" width="4.5" style="1" customWidth="1"/>
    <col min="6660" max="6683" width="8.83203125" style="1"/>
    <col min="6684" max="6684" width="13.1640625" style="1" bestFit="1" customWidth="1"/>
    <col min="6685" max="6913" width="8.83203125" style="1"/>
    <col min="6914" max="6914" width="11.5" style="1" customWidth="1"/>
    <col min="6915" max="6915" width="4.5" style="1" customWidth="1"/>
    <col min="6916" max="6939" width="8.83203125" style="1"/>
    <col min="6940" max="6940" width="13.1640625" style="1" bestFit="1" customWidth="1"/>
    <col min="6941" max="7169" width="8.83203125" style="1"/>
    <col min="7170" max="7170" width="11.5" style="1" customWidth="1"/>
    <col min="7171" max="7171" width="4.5" style="1" customWidth="1"/>
    <col min="7172" max="7195" width="8.83203125" style="1"/>
    <col min="7196" max="7196" width="13.1640625" style="1" bestFit="1" customWidth="1"/>
    <col min="7197" max="7425" width="8.83203125" style="1"/>
    <col min="7426" max="7426" width="11.5" style="1" customWidth="1"/>
    <col min="7427" max="7427" width="4.5" style="1" customWidth="1"/>
    <col min="7428" max="7451" width="8.83203125" style="1"/>
    <col min="7452" max="7452" width="13.1640625" style="1" bestFit="1" customWidth="1"/>
    <col min="7453" max="7681" width="8.83203125" style="1"/>
    <col min="7682" max="7682" width="11.5" style="1" customWidth="1"/>
    <col min="7683" max="7683" width="4.5" style="1" customWidth="1"/>
    <col min="7684" max="7707" width="8.83203125" style="1"/>
    <col min="7708" max="7708" width="13.1640625" style="1" bestFit="1" customWidth="1"/>
    <col min="7709" max="7937" width="8.83203125" style="1"/>
    <col min="7938" max="7938" width="11.5" style="1" customWidth="1"/>
    <col min="7939" max="7939" width="4.5" style="1" customWidth="1"/>
    <col min="7940" max="7963" width="8.83203125" style="1"/>
    <col min="7964" max="7964" width="13.1640625" style="1" bestFit="1" customWidth="1"/>
    <col min="7965" max="8193" width="8.83203125" style="1"/>
    <col min="8194" max="8194" width="11.5" style="1" customWidth="1"/>
    <col min="8195" max="8195" width="4.5" style="1" customWidth="1"/>
    <col min="8196" max="8219" width="8.83203125" style="1"/>
    <col min="8220" max="8220" width="13.1640625" style="1" bestFit="1" customWidth="1"/>
    <col min="8221" max="8449" width="8.83203125" style="1"/>
    <col min="8450" max="8450" width="11.5" style="1" customWidth="1"/>
    <col min="8451" max="8451" width="4.5" style="1" customWidth="1"/>
    <col min="8452" max="8475" width="8.83203125" style="1"/>
    <col min="8476" max="8476" width="13.1640625" style="1" bestFit="1" customWidth="1"/>
    <col min="8477" max="8705" width="8.83203125" style="1"/>
    <col min="8706" max="8706" width="11.5" style="1" customWidth="1"/>
    <col min="8707" max="8707" width="4.5" style="1" customWidth="1"/>
    <col min="8708" max="8731" width="8.83203125" style="1"/>
    <col min="8732" max="8732" width="13.1640625" style="1" bestFit="1" customWidth="1"/>
    <col min="8733" max="8961" width="8.83203125" style="1"/>
    <col min="8962" max="8962" width="11.5" style="1" customWidth="1"/>
    <col min="8963" max="8963" width="4.5" style="1" customWidth="1"/>
    <col min="8964" max="8987" width="8.83203125" style="1"/>
    <col min="8988" max="8988" width="13.1640625" style="1" bestFit="1" customWidth="1"/>
    <col min="8989" max="9217" width="8.83203125" style="1"/>
    <col min="9218" max="9218" width="11.5" style="1" customWidth="1"/>
    <col min="9219" max="9219" width="4.5" style="1" customWidth="1"/>
    <col min="9220" max="9243" width="8.83203125" style="1"/>
    <col min="9244" max="9244" width="13.1640625" style="1" bestFit="1" customWidth="1"/>
    <col min="9245" max="9473" width="8.83203125" style="1"/>
    <col min="9474" max="9474" width="11.5" style="1" customWidth="1"/>
    <col min="9475" max="9475" width="4.5" style="1" customWidth="1"/>
    <col min="9476" max="9499" width="8.83203125" style="1"/>
    <col min="9500" max="9500" width="13.1640625" style="1" bestFit="1" customWidth="1"/>
    <col min="9501" max="9729" width="8.83203125" style="1"/>
    <col min="9730" max="9730" width="11.5" style="1" customWidth="1"/>
    <col min="9731" max="9731" width="4.5" style="1" customWidth="1"/>
    <col min="9732" max="9755" width="8.83203125" style="1"/>
    <col min="9756" max="9756" width="13.1640625" style="1" bestFit="1" customWidth="1"/>
    <col min="9757" max="9985" width="8.83203125" style="1"/>
    <col min="9986" max="9986" width="11.5" style="1" customWidth="1"/>
    <col min="9987" max="9987" width="4.5" style="1" customWidth="1"/>
    <col min="9988" max="10011" width="8.83203125" style="1"/>
    <col min="10012" max="10012" width="13.1640625" style="1" bestFit="1" customWidth="1"/>
    <col min="10013" max="10241" width="8.83203125" style="1"/>
    <col min="10242" max="10242" width="11.5" style="1" customWidth="1"/>
    <col min="10243" max="10243" width="4.5" style="1" customWidth="1"/>
    <col min="10244" max="10267" width="8.83203125" style="1"/>
    <col min="10268" max="10268" width="13.1640625" style="1" bestFit="1" customWidth="1"/>
    <col min="10269" max="10497" width="8.83203125" style="1"/>
    <col min="10498" max="10498" width="11.5" style="1" customWidth="1"/>
    <col min="10499" max="10499" width="4.5" style="1" customWidth="1"/>
    <col min="10500" max="10523" width="8.83203125" style="1"/>
    <col min="10524" max="10524" width="13.1640625" style="1" bestFit="1" customWidth="1"/>
    <col min="10525" max="10753" width="8.83203125" style="1"/>
    <col min="10754" max="10754" width="11.5" style="1" customWidth="1"/>
    <col min="10755" max="10755" width="4.5" style="1" customWidth="1"/>
    <col min="10756" max="10779" width="8.83203125" style="1"/>
    <col min="10780" max="10780" width="13.1640625" style="1" bestFit="1" customWidth="1"/>
    <col min="10781" max="11009" width="8.83203125" style="1"/>
    <col min="11010" max="11010" width="11.5" style="1" customWidth="1"/>
    <col min="11011" max="11011" width="4.5" style="1" customWidth="1"/>
    <col min="11012" max="11035" width="8.83203125" style="1"/>
    <col min="11036" max="11036" width="13.1640625" style="1" bestFit="1" customWidth="1"/>
    <col min="11037" max="11265" width="8.83203125" style="1"/>
    <col min="11266" max="11266" width="11.5" style="1" customWidth="1"/>
    <col min="11267" max="11267" width="4.5" style="1" customWidth="1"/>
    <col min="11268" max="11291" width="8.83203125" style="1"/>
    <col min="11292" max="11292" width="13.1640625" style="1" bestFit="1" customWidth="1"/>
    <col min="11293" max="11521" width="8.83203125" style="1"/>
    <col min="11522" max="11522" width="11.5" style="1" customWidth="1"/>
    <col min="11523" max="11523" width="4.5" style="1" customWidth="1"/>
    <col min="11524" max="11547" width="8.83203125" style="1"/>
    <col min="11548" max="11548" width="13.1640625" style="1" bestFit="1" customWidth="1"/>
    <col min="11549" max="11777" width="8.83203125" style="1"/>
    <col min="11778" max="11778" width="11.5" style="1" customWidth="1"/>
    <col min="11779" max="11779" width="4.5" style="1" customWidth="1"/>
    <col min="11780" max="11803" width="8.83203125" style="1"/>
    <col min="11804" max="11804" width="13.1640625" style="1" bestFit="1" customWidth="1"/>
    <col min="11805" max="12033" width="8.83203125" style="1"/>
    <col min="12034" max="12034" width="11.5" style="1" customWidth="1"/>
    <col min="12035" max="12035" width="4.5" style="1" customWidth="1"/>
    <col min="12036" max="12059" width="8.83203125" style="1"/>
    <col min="12060" max="12060" width="13.1640625" style="1" bestFit="1" customWidth="1"/>
    <col min="12061" max="12289" width="8.83203125" style="1"/>
    <col min="12290" max="12290" width="11.5" style="1" customWidth="1"/>
    <col min="12291" max="12291" width="4.5" style="1" customWidth="1"/>
    <col min="12292" max="12315" width="8.83203125" style="1"/>
    <col min="12316" max="12316" width="13.1640625" style="1" bestFit="1" customWidth="1"/>
    <col min="12317" max="12545" width="8.83203125" style="1"/>
    <col min="12546" max="12546" width="11.5" style="1" customWidth="1"/>
    <col min="12547" max="12547" width="4.5" style="1" customWidth="1"/>
    <col min="12548" max="12571" width="8.83203125" style="1"/>
    <col min="12572" max="12572" width="13.1640625" style="1" bestFit="1" customWidth="1"/>
    <col min="12573" max="12801" width="8.83203125" style="1"/>
    <col min="12802" max="12802" width="11.5" style="1" customWidth="1"/>
    <col min="12803" max="12803" width="4.5" style="1" customWidth="1"/>
    <col min="12804" max="12827" width="8.83203125" style="1"/>
    <col min="12828" max="12828" width="13.1640625" style="1" bestFit="1" customWidth="1"/>
    <col min="12829" max="13057" width="8.83203125" style="1"/>
    <col min="13058" max="13058" width="11.5" style="1" customWidth="1"/>
    <col min="13059" max="13059" width="4.5" style="1" customWidth="1"/>
    <col min="13060" max="13083" width="8.83203125" style="1"/>
    <col min="13084" max="13084" width="13.1640625" style="1" bestFit="1" customWidth="1"/>
    <col min="13085" max="13313" width="8.83203125" style="1"/>
    <col min="13314" max="13314" width="11.5" style="1" customWidth="1"/>
    <col min="13315" max="13315" width="4.5" style="1" customWidth="1"/>
    <col min="13316" max="13339" width="8.83203125" style="1"/>
    <col min="13340" max="13340" width="13.1640625" style="1" bestFit="1" customWidth="1"/>
    <col min="13341" max="13569" width="8.83203125" style="1"/>
    <col min="13570" max="13570" width="11.5" style="1" customWidth="1"/>
    <col min="13571" max="13571" width="4.5" style="1" customWidth="1"/>
    <col min="13572" max="13595" width="8.83203125" style="1"/>
    <col min="13596" max="13596" width="13.1640625" style="1" bestFit="1" customWidth="1"/>
    <col min="13597" max="13825" width="8.83203125" style="1"/>
    <col min="13826" max="13826" width="11.5" style="1" customWidth="1"/>
    <col min="13827" max="13827" width="4.5" style="1" customWidth="1"/>
    <col min="13828" max="13851" width="8.83203125" style="1"/>
    <col min="13852" max="13852" width="13.1640625" style="1" bestFit="1" customWidth="1"/>
    <col min="13853" max="14081" width="8.83203125" style="1"/>
    <col min="14082" max="14082" width="11.5" style="1" customWidth="1"/>
    <col min="14083" max="14083" width="4.5" style="1" customWidth="1"/>
    <col min="14084" max="14107" width="8.83203125" style="1"/>
    <col min="14108" max="14108" width="13.1640625" style="1" bestFit="1" customWidth="1"/>
    <col min="14109" max="14337" width="8.83203125" style="1"/>
    <col min="14338" max="14338" width="11.5" style="1" customWidth="1"/>
    <col min="14339" max="14339" width="4.5" style="1" customWidth="1"/>
    <col min="14340" max="14363" width="8.83203125" style="1"/>
    <col min="14364" max="14364" width="13.1640625" style="1" bestFit="1" customWidth="1"/>
    <col min="14365" max="14593" width="8.83203125" style="1"/>
    <col min="14594" max="14594" width="11.5" style="1" customWidth="1"/>
    <col min="14595" max="14595" width="4.5" style="1" customWidth="1"/>
    <col min="14596" max="14619" width="8.83203125" style="1"/>
    <col min="14620" max="14620" width="13.1640625" style="1" bestFit="1" customWidth="1"/>
    <col min="14621" max="14849" width="8.83203125" style="1"/>
    <col min="14850" max="14850" width="11.5" style="1" customWidth="1"/>
    <col min="14851" max="14851" width="4.5" style="1" customWidth="1"/>
    <col min="14852" max="14875" width="8.83203125" style="1"/>
    <col min="14876" max="14876" width="13.1640625" style="1" bestFit="1" customWidth="1"/>
    <col min="14877" max="15105" width="8.83203125" style="1"/>
    <col min="15106" max="15106" width="11.5" style="1" customWidth="1"/>
    <col min="15107" max="15107" width="4.5" style="1" customWidth="1"/>
    <col min="15108" max="15131" width="8.83203125" style="1"/>
    <col min="15132" max="15132" width="13.1640625" style="1" bestFit="1" customWidth="1"/>
    <col min="15133" max="15361" width="8.83203125" style="1"/>
    <col min="15362" max="15362" width="11.5" style="1" customWidth="1"/>
    <col min="15363" max="15363" width="4.5" style="1" customWidth="1"/>
    <col min="15364" max="15387" width="8.83203125" style="1"/>
    <col min="15388" max="15388" width="13.1640625" style="1" bestFit="1" customWidth="1"/>
    <col min="15389" max="15617" width="8.83203125" style="1"/>
    <col min="15618" max="15618" width="11.5" style="1" customWidth="1"/>
    <col min="15619" max="15619" width="4.5" style="1" customWidth="1"/>
    <col min="15620" max="15643" width="8.83203125" style="1"/>
    <col min="15644" max="15644" width="13.1640625" style="1" bestFit="1" customWidth="1"/>
    <col min="15645" max="15873" width="8.83203125" style="1"/>
    <col min="15874" max="15874" width="11.5" style="1" customWidth="1"/>
    <col min="15875" max="15875" width="4.5" style="1" customWidth="1"/>
    <col min="15876" max="15899" width="8.83203125" style="1"/>
    <col min="15900" max="15900" width="13.1640625" style="1" bestFit="1" customWidth="1"/>
    <col min="15901" max="16129" width="8.83203125" style="1"/>
    <col min="16130" max="16130" width="11.5" style="1" customWidth="1"/>
    <col min="16131" max="16131" width="4.5" style="1" customWidth="1"/>
    <col min="16132" max="16155" width="8.83203125" style="1"/>
    <col min="16156" max="16156" width="13.1640625" style="1" bestFit="1" customWidth="1"/>
    <col min="16157" max="16384" width="8.83203125" style="1"/>
  </cols>
  <sheetData>
    <row r="1" spans="1:28" x14ac:dyDescent="0.15">
      <c r="B1" s="2" t="str">
        <f xml:space="preserve"> ('[2]Data P3A QO1H01 100A'!A2)&amp;" measured on "&amp;'[2]Data P3A QO1H01 100A'!A3</f>
        <v>QO001014.fft measured on 10-08-2012, 15:25:47</v>
      </c>
      <c r="C1" s="3"/>
      <c r="D1" s="3"/>
      <c r="E1" s="3"/>
      <c r="F1" s="3"/>
      <c r="G1" s="4"/>
    </row>
    <row r="2" spans="1:28" x14ac:dyDescent="0.15">
      <c r="B2" s="5"/>
      <c r="H2" s="1" t="s">
        <v>11</v>
      </c>
      <c r="J2" s="1">
        <v>3.6989999999999998</v>
      </c>
    </row>
    <row r="3" spans="1:28" x14ac:dyDescent="0.15">
      <c r="B3" s="2" t="s">
        <v>0</v>
      </c>
      <c r="C3" s="3"/>
      <c r="D3" s="3"/>
      <c r="E3" s="3"/>
      <c r="F3" s="6">
        <v>3.6989999999999998</v>
      </c>
      <c r="G3" s="7" t="s">
        <v>1</v>
      </c>
      <c r="H3" s="8" t="s">
        <v>12</v>
      </c>
      <c r="J3" s="1">
        <v>5.08</v>
      </c>
    </row>
    <row r="4" spans="1:28" x14ac:dyDescent="0.15">
      <c r="B4" s="2"/>
      <c r="C4" s="3"/>
      <c r="D4" s="3"/>
      <c r="E4" s="3"/>
      <c r="F4" s="6"/>
      <c r="G4" s="7"/>
      <c r="H4" s="8"/>
    </row>
    <row r="5" spans="1:28" x14ac:dyDescent="0.15">
      <c r="B5" s="5"/>
      <c r="F5" s="9"/>
      <c r="G5" s="10"/>
    </row>
    <row r="6" spans="1:28" x14ac:dyDescent="0.15">
      <c r="B6" s="11" t="s">
        <v>2</v>
      </c>
      <c r="D6" s="11" t="s">
        <v>3</v>
      </c>
      <c r="E6" s="12">
        <v>2</v>
      </c>
      <c r="F6" s="12">
        <v>3</v>
      </c>
      <c r="G6" s="12">
        <v>4</v>
      </c>
      <c r="H6" s="12">
        <v>5</v>
      </c>
      <c r="I6" s="12">
        <v>6</v>
      </c>
      <c r="J6" s="12">
        <v>7</v>
      </c>
      <c r="K6" s="12">
        <v>8</v>
      </c>
      <c r="L6" s="12">
        <v>9</v>
      </c>
      <c r="X6" s="10"/>
    </row>
    <row r="7" spans="1:28" x14ac:dyDescent="0.15">
      <c r="B7" s="11" t="s">
        <v>4</v>
      </c>
      <c r="D7" s="11" t="s">
        <v>5</v>
      </c>
      <c r="E7" s="11" t="s">
        <v>6</v>
      </c>
      <c r="F7" s="11" t="s">
        <v>7</v>
      </c>
      <c r="G7" s="11" t="s">
        <v>7</v>
      </c>
      <c r="H7" s="11" t="s">
        <v>7</v>
      </c>
      <c r="I7" s="11" t="s">
        <v>7</v>
      </c>
      <c r="J7" s="11" t="s">
        <v>7</v>
      </c>
      <c r="K7" s="11" t="s">
        <v>7</v>
      </c>
      <c r="L7" s="11" t="s">
        <v>7</v>
      </c>
      <c r="X7" s="10"/>
    </row>
    <row r="8" spans="1:28" x14ac:dyDescent="0.15">
      <c r="A8" s="33">
        <f>'[2]Data P3A QO1H01 100A'!D22</f>
        <v>44217.252999999997</v>
      </c>
      <c r="B8" s="30">
        <f>A8</f>
        <v>44217.252999999997</v>
      </c>
      <c r="C8" s="14"/>
      <c r="D8" s="30">
        <f>'[2]Data P3A QO1H01 100A'!A22</f>
        <v>99.983000000000004</v>
      </c>
      <c r="E8" s="13">
        <f>B8</f>
        <v>44217.252999999997</v>
      </c>
      <c r="F8" s="14">
        <f>('[2]Data P3A QO1H01 100A'!E26*F$6/'[2]Probe Params'!G28)/('Harmonics P3A QO1H01'!$B8*2/'[2]Probe Params'!$F$26)*($F$3/'[2]Probe Params'!$B$29)^('Harmonics P3A QO1H01'!F$6-1)</f>
        <v>3.4872721733906641E-4</v>
      </c>
      <c r="G8" s="14">
        <f>('[2]Data P3A QO1H01 100A'!F26*G$6/'[2]Probe Params'!H28)/('Harmonics P3A QO1H01'!$B8*2/'[2]Probe Params'!$F$26)*($F$3/'[2]Probe Params'!$B$29)^('Harmonics P3A QO1H01'!G$6-1)</f>
        <v>3.5221331233362769E-4</v>
      </c>
      <c r="H8" s="14">
        <f>('[2]Data P3A QO1H01 100A'!G26*H$6/'[2]Probe Params'!I28)/('Harmonics P3A QO1H01'!$B8*2/'[2]Probe Params'!$F$26)*($F$3/'[2]Probe Params'!$B$29)^('Harmonics P3A QO1H01'!H$6-1)</f>
        <v>1.1400362576493817E-3</v>
      </c>
      <c r="I8" s="14">
        <f>('[2]Data P3A QO1H01 100A'!H26*I$6/'[2]Probe Params'!J28)/('Harmonics P3A QO1H01'!$B8*2/'[2]Probe Params'!$F$26)*($F$3/'[2]Probe Params'!$B$29)^('Harmonics P3A QO1H01'!I$6-1)</f>
        <v>1.437582156975452E-2</v>
      </c>
      <c r="J8" s="14">
        <f>('[2]Data P3A QO1H01 100A'!I26*J$6/'[2]Probe Params'!K28)/('Harmonics P3A QO1H01'!$B8*2/'[2]Probe Params'!$F$26)*($F$3/'[2]Probe Params'!$B$29)^('Harmonics P3A QO1H01'!J$6-1)</f>
        <v>1.2285613828674422E-4</v>
      </c>
      <c r="K8" s="14">
        <f>('[2]Data P3A QO1H01 100A'!J26*K$6/'[2]Probe Params'!L28)/('Harmonics P3A QO1H01'!$B8*2/'[2]Probe Params'!$F$26)*($F$3/'[2]Probe Params'!$B$29)^('Harmonics P3A QO1H01'!K$6-1)</f>
        <v>2.1995985918905173E-5</v>
      </c>
      <c r="L8" s="14">
        <f>('[2]Data P3A QO1H01 100A'!K26*L$6/'[2]Probe Params'!M28)/('Harmonics P3A QO1H01'!$B8*2/'[2]Probe Params'!$F$26)*($F$3/'[2]Probe Params'!$B$29)^('Harmonics P3A QO1H01'!L$6-1)</f>
        <v>6.8861569424981319E-5</v>
      </c>
      <c r="X8" s="15"/>
      <c r="AB8" s="16"/>
    </row>
    <row r="9" spans="1:28" x14ac:dyDescent="0.15">
      <c r="A9" s="33">
        <f>'[2]Data P3A QO1H01 200A'!D22</f>
        <v>87505.65</v>
      </c>
      <c r="B9" s="30">
        <f>A9</f>
        <v>87505.65</v>
      </c>
      <c r="D9" s="31">
        <f>'[2]Data P3A QO1H01 200A'!A22</f>
        <v>199.97200000000001</v>
      </c>
      <c r="E9" s="13">
        <f>B9</f>
        <v>87505.65</v>
      </c>
      <c r="F9" s="14">
        <f>('[2]Data P3A QO1H01 200A'!E26*F$6/'[2]Probe Params'!G28)/('Harmonics P3A QO1H01'!$B9*2/'[2]Probe Params'!$F$26)*($F$3/'[2]Probe Params'!$B$29)^('Harmonics P3A QO1H01'!F$6-1)</f>
        <v>3.4625338771876078E-4</v>
      </c>
      <c r="G9" s="14">
        <f>('[2]Data P3A QO1H01 200A'!F26*G$6/'[2]Probe Params'!H28)/('Harmonics P3A QO1H01'!$B9*2/'[2]Probe Params'!$F$26)*($F$3/'[2]Probe Params'!$B$29)^('Harmonics P3A QO1H01'!G$6-1)</f>
        <v>3.6251767529167482E-4</v>
      </c>
      <c r="H9" s="14">
        <f>('[2]Data P3A QO1H01 200A'!G26*H$6/'[2]Probe Params'!I28)/('Harmonics P3A QO1H01'!$B9*2/'[2]Probe Params'!$F$26)*($F$3/'[2]Probe Params'!$B$29)^('Harmonics P3A QO1H01'!H$6-1)</f>
        <v>1.1561081339585971E-3</v>
      </c>
      <c r="I9" s="14">
        <f>('[2]Data P3A QO1H01 200A'!H26*I$6/'[2]Probe Params'!J28)/('Harmonics P3A QO1H01'!$B9*2/'[2]Probe Params'!$F$26)*($F$3/'[2]Probe Params'!$B$29)^('Harmonics P3A QO1H01'!I$6-1)</f>
        <v>1.4386993808886035E-2</v>
      </c>
      <c r="J9" s="14">
        <f>('[2]Data P3A QO1H01 200A'!I26*J$6/'[2]Probe Params'!K28)/('Harmonics P3A QO1H01'!$B9*2/'[2]Probe Params'!$F$26)*($F$3/'[2]Probe Params'!$B$29)^('Harmonics P3A QO1H01'!J$6-1)</f>
        <v>1.1629182719254058E-4</v>
      </c>
      <c r="K9" s="14">
        <f>('[2]Data P3A QO1H01 200A'!J26*K$6/'[2]Probe Params'!L28)/('Harmonics P3A QO1H01'!$B9*2/'[2]Probe Params'!$F$26)*($F$3/'[2]Probe Params'!$B$29)^('Harmonics P3A QO1H01'!K$6-1)</f>
        <v>2.6884666445348762E-5</v>
      </c>
      <c r="L9" s="14">
        <f>('[2]Data P3A QO1H01 200A'!K26*L$6/'[2]Probe Params'!M28)/('Harmonics P3A QO1H01'!$B9*2/'[2]Probe Params'!$F$26)*($F$3/'[2]Probe Params'!$B$29)^('Harmonics P3A QO1H01'!L$6-1)</f>
        <v>7.2208186287071012E-5</v>
      </c>
      <c r="X9" s="16"/>
      <c r="Y9" s="18"/>
      <c r="Z9" s="15"/>
      <c r="AB9" s="16"/>
    </row>
    <row r="10" spans="1:28" x14ac:dyDescent="0.15">
      <c r="A10" s="33">
        <f>'[2]Data P3A QO1H01 300A'!D22</f>
        <v>118079.47100000001</v>
      </c>
      <c r="B10" s="30">
        <f>A10</f>
        <v>118079.47100000001</v>
      </c>
      <c r="D10" s="32">
        <f>'[2]Data P3A QO1H01 300A'!A22</f>
        <v>299.96300000000002</v>
      </c>
      <c r="E10" s="17">
        <f>B10</f>
        <v>118079.47100000001</v>
      </c>
      <c r="F10" s="19">
        <f>('[2]Data P3A QO1H01 300A'!E26*F$6/'[2]Probe Params'!G28)/('Harmonics P3A QO1H01'!$B10*2/'[2]Probe Params'!$F$26)*($F$3/'[2]Probe Params'!$B$29)^('Harmonics P3A QO1H01'!F$6-1)</f>
        <v>3.5012523558111859E-4</v>
      </c>
      <c r="G10" s="19">
        <f>('[2]Data P3A QO1H01 300A'!F26*G$6/'[2]Probe Params'!H28)/('Harmonics P3A QO1H01'!$B10*2/'[2]Probe Params'!$F$26)*($F$3/'[2]Probe Params'!$B$29)^('Harmonics P3A QO1H01'!G$6-1)</f>
        <v>3.6272191966068716E-4</v>
      </c>
      <c r="H10" s="19">
        <f>('[2]Data P3A QO1H01 300A'!G26*H$6/'[2]Probe Params'!I28)/('Harmonics P3A QO1H01'!$B10*2/'[2]Probe Params'!$F$26)*($F$3/'[2]Probe Params'!$B$29)^('Harmonics P3A QO1H01'!H$6-1)</f>
        <v>1.1558420291081306E-3</v>
      </c>
      <c r="I10" s="19">
        <f>('[2]Data P3A QO1H01 300A'!H26*I$6/'[2]Probe Params'!J28)/('Harmonics P3A QO1H01'!$B10*2/'[2]Probe Params'!$F$26)*($F$3/'[2]Probe Params'!$B$29)^('Harmonics P3A QO1H01'!I$6-1)</f>
        <v>1.440842359392683E-2</v>
      </c>
      <c r="J10" s="19">
        <f>('[2]Data P3A QO1H01 300A'!I26*J$6/'[2]Probe Params'!K28)/('Harmonics P3A QO1H01'!$B10*2/'[2]Probe Params'!$F$26)*($F$3/'[2]Probe Params'!$B$29)^('Harmonics P3A QO1H01'!J$6-1)</f>
        <v>1.2447555020615847E-4</v>
      </c>
      <c r="K10" s="19">
        <f>('[2]Data P3A QO1H01 300A'!J26*K$6/'[2]Probe Params'!L28)/('Harmonics P3A QO1H01'!$B10*2/'[2]Probe Params'!$F$26)*($F$3/'[2]Probe Params'!$B$29)^('Harmonics P3A QO1H01'!K$6-1)</f>
        <v>3.2385769408175541E-5</v>
      </c>
      <c r="L10" s="19">
        <f>('[2]Data P3A QO1H01 300A'!K26*L$6/'[2]Probe Params'!M28)/('Harmonics P3A QO1H01'!$B10*2/'[2]Probe Params'!$F$26)*($F$3/'[2]Probe Params'!$B$29)^('Harmonics P3A QO1H01'!L$6-1)</f>
        <v>6.7374130562764141E-5</v>
      </c>
      <c r="X10" s="15"/>
      <c r="AB10" s="16"/>
    </row>
    <row r="11" spans="1:28" x14ac:dyDescent="0.15">
      <c r="X11" s="15"/>
      <c r="AB11" s="16"/>
    </row>
    <row r="14" spans="1:28" ht="15" x14ac:dyDescent="0.2"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1:28" ht="15" x14ac:dyDescent="0.2">
      <c r="B15" s="12">
        <v>10</v>
      </c>
      <c r="C15" s="12">
        <v>11</v>
      </c>
      <c r="D15" s="12">
        <v>12</v>
      </c>
      <c r="E15" s="12">
        <v>13</v>
      </c>
      <c r="F15" s="12">
        <v>14</v>
      </c>
      <c r="G15" s="12">
        <v>15</v>
      </c>
      <c r="H15" s="12">
        <v>16</v>
      </c>
      <c r="I15" s="12">
        <v>17</v>
      </c>
      <c r="J15" s="12">
        <v>18</v>
      </c>
      <c r="K15" s="12">
        <v>19</v>
      </c>
      <c r="L15" s="12">
        <v>20</v>
      </c>
      <c r="M15"/>
      <c r="N15"/>
      <c r="O15"/>
      <c r="P15"/>
      <c r="Q15"/>
      <c r="R15"/>
      <c r="S15"/>
      <c r="T15"/>
      <c r="U15"/>
      <c r="V15"/>
    </row>
    <row r="16" spans="1:28" ht="15" x14ac:dyDescent="0.2">
      <c r="B16" s="11" t="s">
        <v>7</v>
      </c>
      <c r="C16" s="11" t="s">
        <v>7</v>
      </c>
      <c r="D16" s="11" t="s">
        <v>7</v>
      </c>
      <c r="E16" s="11" t="s">
        <v>7</v>
      </c>
      <c r="F16" s="11" t="s">
        <v>7</v>
      </c>
      <c r="G16" s="11" t="s">
        <v>7</v>
      </c>
      <c r="H16" s="11" t="s">
        <v>7</v>
      </c>
      <c r="I16" s="11" t="s">
        <v>7</v>
      </c>
      <c r="J16" s="11" t="s">
        <v>7</v>
      </c>
      <c r="K16" s="11" t="s">
        <v>7</v>
      </c>
      <c r="L16" s="11" t="s">
        <v>7</v>
      </c>
      <c r="M16"/>
      <c r="N16"/>
      <c r="O16"/>
      <c r="P16"/>
      <c r="Q16"/>
      <c r="R16"/>
      <c r="S16"/>
      <c r="T16"/>
      <c r="U16"/>
      <c r="V16"/>
    </row>
    <row r="17" spans="2:22" ht="15" x14ac:dyDescent="0.2">
      <c r="B17" s="14">
        <f>('[2]Data P3A QO1H01 100A'!L26*B$15/'[2]Probe Params'!N28)/('Harmonics P3A QO1H01'!$B8*2/'[2]Probe Params'!$F$26)*($F$3/'[2]Probe Params'!$B$29)^('Harmonics P3A QO1H01'!B$15-1)</f>
        <v>5.5957611935554302E-4</v>
      </c>
      <c r="C17" s="14">
        <f>('[2]Data P3A QO1H01 100A'!M26*C$15/'[2]Probe Params'!O28)/('Harmonics P3A QO1H01'!$B8*2/'[2]Probe Params'!$F$26)*($F$3/'[2]Probe Params'!$B$29)^('Harmonics P3A QO1H01'!C$15-1)</f>
        <v>1.6974951663411155E-5</v>
      </c>
      <c r="D17" s="14">
        <f>('[2]Data P3A QO1H01 100A'!N26*D$15/'[2]Probe Params'!P28)/('Harmonics P3A QO1H01'!$B8*2/'[2]Probe Params'!$F$26)*($F$3/'[2]Probe Params'!$B$29)^('Harmonics P3A QO1H01'!D$15-1)</f>
        <v>1.7633620886554168E-5</v>
      </c>
      <c r="E17" s="14">
        <f>('[2]Data P3A QO1H01 100A'!O26*E$15/'[2]Probe Params'!Q28)/('Harmonics P3A QO1H01'!$B8*2/'[2]Probe Params'!$F$26)*($F$3/'[2]Probe Params'!$B$29)^('Harmonics P3A QO1H01'!E$15-1)</f>
        <v>2.148225749545397E-5</v>
      </c>
      <c r="F17" s="14">
        <f>('[2]Data P3A QO1H01 100A'!P26*F$15/'[2]Probe Params'!R28)/('Harmonics P3A QO1H01'!$B8*2/'[2]Probe Params'!$F$26)*($F$3/'[2]Probe Params'!$B$29)^('Harmonics P3A QO1H01'!F$15-1)</f>
        <v>1.0479061198972809E-5</v>
      </c>
      <c r="G17" s="14">
        <f>('[2]Data P3A QO1H01 100A'!Q26*G$15/'[2]Probe Params'!S28)/('Harmonics P3A QO1H01'!$B8*2/'[2]Probe Params'!$F$26)*($F$3/'[2]Probe Params'!$B$29)^('Harmonics P3A QO1H01'!G$15-1)</f>
        <v>1.5675954487431585E-5</v>
      </c>
      <c r="H17" s="14">
        <f>('[2]Data P3A QO1H01 100A'!R26*H$15/'[2]Probe Params'!T28)/('Harmonics P3A QO1H01'!$B8*2/'[2]Probe Params'!$F$26)*($F$3/'[2]Probe Params'!$B$29)^('Harmonics P3A QO1H01'!H$15-1)</f>
        <v>3.9537056330874526E-5</v>
      </c>
      <c r="I17" s="14">
        <f>('[2]Data P3A QO1H01 100A'!S26*I$15/'[2]Probe Params'!U28)/('Harmonics P3A QO1H01'!$B8*2/'[2]Probe Params'!$F$26)*($F$3/'[2]Probe Params'!$B$29)^('Harmonics P3A QO1H01'!I$15-1)</f>
        <v>7.6479393631713648E-6</v>
      </c>
      <c r="J17" s="14">
        <f>('[2]Data P3A QO1H01 100A'!T26*J$15/'[2]Probe Params'!V28)/('Harmonics P3A QO1H01'!$B8*2/'[2]Probe Params'!$F$26)*($F$3/'[2]Probe Params'!$B$29)^('Harmonics P3A QO1H01'!J$15-1)</f>
        <v>1.8025306163813619E-5</v>
      </c>
      <c r="K17" s="14">
        <f>('[2]Data P3A QO1H01 100A'!U26*K$15/'[2]Probe Params'!W28)/('Harmonics P3A QO1H01'!$B8*2/'[2]Probe Params'!$F$26)*($F$3/'[2]Probe Params'!$B$29)^('Harmonics P3A QO1H01'!K$15-1)</f>
        <v>1.918537845446281E-5</v>
      </c>
      <c r="L17" s="14">
        <f>('[2]Data P3A QO1H01 100A'!V26*L$15/'[2]Probe Params'!X28)/('Harmonics P3A QO1H01'!$B8*2/'[2]Probe Params'!$F$26)*($F$3/'[2]Probe Params'!$B$29)^('Harmonics P3A QO1H01'!L$15-1)</f>
        <v>4.938142253625137E-5</v>
      </c>
      <c r="M17"/>
      <c r="N17"/>
      <c r="O17"/>
      <c r="P17"/>
      <c r="Q17"/>
      <c r="R17"/>
      <c r="S17"/>
      <c r="T17"/>
      <c r="U17"/>
      <c r="V17"/>
    </row>
    <row r="18" spans="2:22" ht="15" x14ac:dyDescent="0.2">
      <c r="B18" s="14">
        <f>('[2]Data P3A QO1H01 200A'!L26*B$15/'[2]Probe Params'!N28)/('Harmonics P3A QO1H01'!$B9*2/'[2]Probe Params'!$F$26)*($F$3/'[2]Probe Params'!$B$29)^('Harmonics P3A QO1H01'!B$15-1)</f>
        <v>5.5629887002116068E-4</v>
      </c>
      <c r="C18" s="14">
        <f>('[2]Data P3A QO1H01 200A'!M26*C$15/'[2]Probe Params'!O28)/('Harmonics P3A QO1H01'!$B9*2/'[2]Probe Params'!$F$26)*($F$3/'[2]Probe Params'!$B$29)^('Harmonics P3A QO1H01'!C$15-1)</f>
        <v>2.4446071050690928E-5</v>
      </c>
      <c r="D18" s="14">
        <f>('[2]Data P3A QO1H01 200A'!N26*D$15/'[2]Probe Params'!P28)/('Harmonics P3A QO1H01'!$B9*2/'[2]Probe Params'!$F$26)*($F$3/'[2]Probe Params'!$B$29)^('Harmonics P3A QO1H01'!D$15-1)</f>
        <v>1.5593198645824441E-5</v>
      </c>
      <c r="E18" s="14">
        <f>('[2]Data P3A QO1H01 200A'!O26*E$15/'[2]Probe Params'!Q28)/('Harmonics P3A QO1H01'!$B9*2/'[2]Probe Params'!$F$26)*($F$3/'[2]Probe Params'!$B$29)^('Harmonics P3A QO1H01'!E$15-1)</f>
        <v>2.803312911020248E-5</v>
      </c>
      <c r="F18" s="14">
        <f>('[2]Data P3A QO1H01 200A'!P26*F$15/'[2]Probe Params'!R28)/('Harmonics P3A QO1H01'!$B9*2/'[2]Probe Params'!$F$26)*($F$3/'[2]Probe Params'!$B$29)^('Harmonics P3A QO1H01'!F$15-1)</f>
        <v>1.7871121902430769E-5</v>
      </c>
      <c r="G18" s="14">
        <f>('[2]Data P3A QO1H01 200A'!Q26*G$15/'[2]Probe Params'!S28)/('Harmonics P3A QO1H01'!$B9*2/'[2]Probe Params'!$F$26)*($F$3/'[2]Probe Params'!$B$29)^('Harmonics P3A QO1H01'!G$15-1)</f>
        <v>3.3037099470753163E-5</v>
      </c>
      <c r="H18" s="14">
        <f>('[2]Data P3A QO1H01 200A'!R26*H$15/'[2]Probe Params'!T28)/('Harmonics P3A QO1H01'!$B9*2/'[2]Probe Params'!$F$26)*($F$3/'[2]Probe Params'!$B$29)^('Harmonics P3A QO1H01'!H$15-1)</f>
        <v>1.0023510776740535E-5</v>
      </c>
      <c r="I18" s="14">
        <f>('[2]Data P3A QO1H01 200A'!S26*I$15/'[2]Probe Params'!U28)/('Harmonics P3A QO1H01'!$B9*2/'[2]Probe Params'!$F$26)*($F$3/'[2]Probe Params'!$B$29)^('Harmonics P3A QO1H01'!I$15-1)</f>
        <v>9.2603617127624825E-6</v>
      </c>
      <c r="J18" s="14">
        <f>('[2]Data P3A QO1H01 200A'!T26*J$15/'[2]Probe Params'!V28)/('Harmonics P3A QO1H01'!$B9*2/'[2]Probe Params'!$F$26)*($F$3/'[2]Probe Params'!$B$29)^('Harmonics P3A QO1H01'!J$15-1)</f>
        <v>9.880212282091113E-6</v>
      </c>
      <c r="K18" s="14">
        <f>('[2]Data P3A QO1H01 200A'!U26*K$15/'[2]Probe Params'!W28)/('Harmonics P3A QO1H01'!$B9*2/'[2]Probe Params'!$F$26)*($F$3/'[2]Probe Params'!$B$29)^('Harmonics P3A QO1H01'!K$15-1)</f>
        <v>3.6659926200086274E-5</v>
      </c>
      <c r="L18" s="14">
        <f>('[2]Data P3A QO1H01 200A'!V26*L$15/'[2]Probe Params'!X28)/('Harmonics P3A QO1H01'!$B9*2/'[2]Probe Params'!$F$26)*($F$3/'[2]Probe Params'!$B$29)^('Harmonics P3A QO1H01'!L$15-1)</f>
        <v>3.6700335967117941E-5</v>
      </c>
      <c r="M18"/>
      <c r="N18"/>
      <c r="O18"/>
      <c r="P18"/>
      <c r="Q18"/>
      <c r="R18"/>
      <c r="S18"/>
      <c r="T18"/>
      <c r="U18"/>
      <c r="V18"/>
    </row>
    <row r="19" spans="2:22" ht="15" x14ac:dyDescent="0.2">
      <c r="B19" s="19">
        <f>('[2]Data P3A QO1H01 300A'!L26*B$15/'[2]Probe Params'!N28)/('Harmonics P3A QO1H01'!$B10*2/'[2]Probe Params'!$F$26)*($F$3/'[2]Probe Params'!$B$29)^('Harmonics P3A QO1H01'!B$15-1)</f>
        <v>5.5838641910709909E-4</v>
      </c>
      <c r="C19" s="19">
        <f>('[2]Data P3A QO1H01 300A'!M26*C$15/'[2]Probe Params'!O28)/('Harmonics P3A QO1H01'!$B10*2/'[2]Probe Params'!$F$26)*($F$3/'[2]Probe Params'!$B$29)^('Harmonics P3A QO1H01'!C$15-1)</f>
        <v>2.5497088913330213E-5</v>
      </c>
      <c r="D19" s="19">
        <f>('[2]Data P3A QO1H01 300A'!N26*D$15/'[2]Probe Params'!P28)/('Harmonics P3A QO1H01'!$B10*2/'[2]Probe Params'!$F$26)*($F$3/'[2]Probe Params'!$B$29)^('Harmonics P3A QO1H01'!D$15-1)</f>
        <v>2.2228439545931778E-5</v>
      </c>
      <c r="E19" s="19">
        <f>('[2]Data P3A QO1H01 300A'!O26*E$15/'[2]Probe Params'!Q28)/('Harmonics P3A QO1H01'!$B10*2/'[2]Probe Params'!$F$26)*($F$3/'[2]Probe Params'!$B$29)^('Harmonics P3A QO1H01'!E$15-1)</f>
        <v>2.3262608348184668E-5</v>
      </c>
      <c r="F19" s="19">
        <f>('[2]Data P3A QO1H01 300A'!P26*F$15/'[2]Probe Params'!R28)/('Harmonics P3A QO1H01'!$B10*2/'[2]Probe Params'!$F$26)*($F$3/'[2]Probe Params'!$B$29)^('Harmonics P3A QO1H01'!F$15-1)</f>
        <v>1.3020867383510979E-5</v>
      </c>
      <c r="G19" s="19">
        <f>('[2]Data P3A QO1H01 300A'!Q26*G$15/'[2]Probe Params'!S28)/('Harmonics P3A QO1H01'!$B10*2/'[2]Probe Params'!$F$26)*($F$3/'[2]Probe Params'!$B$29)^('Harmonics P3A QO1H01'!G$15-1)</f>
        <v>1.6846936834331513E-5</v>
      </c>
      <c r="H19" s="19">
        <f>('[2]Data P3A QO1H01 300A'!R26*H$15/'[2]Probe Params'!T28)/('Harmonics P3A QO1H01'!$B10*2/'[2]Probe Params'!$F$26)*($F$3/'[2]Probe Params'!$B$29)^('Harmonics P3A QO1H01'!H$15-1)</f>
        <v>5.8000742533627667E-6</v>
      </c>
      <c r="I19" s="19">
        <f>('[2]Data P3A QO1H01 300A'!S26*I$15/'[2]Probe Params'!U28)/('Harmonics P3A QO1H01'!$B10*2/'[2]Probe Params'!$F$26)*($F$3/'[2]Probe Params'!$B$29)^('Harmonics P3A QO1H01'!I$15-1)</f>
        <v>3.0854750169677814E-5</v>
      </c>
      <c r="J19" s="19">
        <f>('[2]Data P3A QO1H01 300A'!T26*J$15/'[2]Probe Params'!V28)/('Harmonics P3A QO1H01'!$B10*2/'[2]Probe Params'!$F$26)*($F$3/'[2]Probe Params'!$B$29)^('Harmonics P3A QO1H01'!J$15-1)</f>
        <v>1.2127013564387233E-5</v>
      </c>
      <c r="K19" s="19">
        <f>('[2]Data P3A QO1H01 300A'!U26*K$15/'[2]Probe Params'!W28)/('Harmonics P3A QO1H01'!$B10*2/'[2]Probe Params'!$F$26)*($F$3/'[2]Probe Params'!$B$29)^('Harmonics P3A QO1H01'!K$15-1)</f>
        <v>1.92588988380526E-5</v>
      </c>
      <c r="L19" s="19">
        <f>('[2]Data P3A QO1H01 300A'!V26*L$15/'[2]Probe Params'!X28)/('Harmonics P3A QO1H01'!$B10*2/'[2]Probe Params'!$F$26)*($F$3/'[2]Probe Params'!$B$29)^('Harmonics P3A QO1H01'!L$15-1)</f>
        <v>9.9131702664751979E-6</v>
      </c>
      <c r="M19"/>
      <c r="N19"/>
      <c r="O19"/>
      <c r="P19"/>
      <c r="Q19"/>
      <c r="R19"/>
      <c r="S19"/>
      <c r="T19"/>
      <c r="U19"/>
      <c r="V19"/>
    </row>
    <row r="20" spans="2:22" ht="15" x14ac:dyDescent="0.2">
      <c r="M20"/>
      <c r="N20"/>
      <c r="O20"/>
      <c r="P20"/>
      <c r="Q20"/>
      <c r="R20"/>
      <c r="S20"/>
      <c r="T20"/>
      <c r="U20"/>
      <c r="V20"/>
    </row>
    <row r="21" spans="2:22" ht="15" x14ac:dyDescent="0.2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</row>
    <row r="22" spans="2:22" ht="15" x14ac:dyDescent="0.2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</row>
    <row r="23" spans="2:22" ht="15" x14ac:dyDescent="0.2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</row>
    <row r="24" spans="2:22" ht="15" x14ac:dyDescent="0.2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</row>
    <row r="25" spans="2:22" ht="15" x14ac:dyDescent="0.2">
      <c r="O25"/>
      <c r="P25"/>
      <c r="Q25"/>
      <c r="R25"/>
      <c r="S25"/>
      <c r="T25"/>
      <c r="U25"/>
      <c r="V25"/>
    </row>
    <row r="26" spans="2:22" ht="15" x14ac:dyDescent="0.2">
      <c r="O26"/>
      <c r="P26"/>
      <c r="Q26"/>
      <c r="R26"/>
      <c r="S26"/>
      <c r="T26"/>
      <c r="U26"/>
      <c r="V26"/>
    </row>
    <row r="27" spans="2:22" ht="15" x14ac:dyDescent="0.2">
      <c r="O27"/>
      <c r="P27"/>
      <c r="Q27"/>
      <c r="R27"/>
      <c r="S27"/>
      <c r="T27"/>
      <c r="U27"/>
      <c r="V27"/>
    </row>
    <row r="28" spans="2:22" ht="15" x14ac:dyDescent="0.2">
      <c r="O28"/>
      <c r="P28"/>
      <c r="Q28"/>
      <c r="R28"/>
      <c r="S28"/>
      <c r="T28"/>
      <c r="U28"/>
      <c r="V28"/>
    </row>
    <row r="29" spans="2:22" ht="15" x14ac:dyDescent="0.2">
      <c r="B29" s="1" t="s">
        <v>6</v>
      </c>
      <c r="O29"/>
      <c r="P29"/>
      <c r="Q29"/>
      <c r="R29"/>
      <c r="S29"/>
      <c r="T29"/>
      <c r="U29"/>
      <c r="V29"/>
    </row>
    <row r="30" spans="2:22" ht="15" x14ac:dyDescent="0.2">
      <c r="B30" s="1" t="s">
        <v>6</v>
      </c>
      <c r="O30"/>
      <c r="P30"/>
      <c r="Q30"/>
      <c r="R30"/>
      <c r="S30"/>
      <c r="T30"/>
      <c r="U30"/>
      <c r="V30"/>
    </row>
    <row r="31" spans="2:22" ht="15" x14ac:dyDescent="0.2">
      <c r="O31"/>
      <c r="P31"/>
      <c r="Q31"/>
      <c r="R31"/>
      <c r="S31"/>
      <c r="T31"/>
      <c r="U31"/>
      <c r="V31"/>
    </row>
    <row r="32" spans="2:22" ht="15" x14ac:dyDescent="0.2">
      <c r="O32"/>
      <c r="P32"/>
      <c r="Q32"/>
      <c r="R32"/>
      <c r="S32"/>
      <c r="T32"/>
      <c r="U32"/>
      <c r="V32"/>
    </row>
    <row r="33" spans="5:28" ht="15" x14ac:dyDescent="0.2">
      <c r="O33"/>
      <c r="P33"/>
      <c r="Q33"/>
      <c r="R33"/>
      <c r="S33"/>
      <c r="T33"/>
      <c r="U33"/>
      <c r="V33"/>
    </row>
    <row r="34" spans="5:28" ht="15" x14ac:dyDescent="0.2">
      <c r="O34"/>
      <c r="P34"/>
      <c r="Q34"/>
      <c r="R34"/>
      <c r="S34"/>
      <c r="T34"/>
      <c r="U34"/>
      <c r="V34"/>
    </row>
    <row r="35" spans="5:28" ht="15" x14ac:dyDescent="0.2">
      <c r="O35"/>
      <c r="P35"/>
      <c r="Q35"/>
      <c r="R35"/>
      <c r="S35"/>
      <c r="T35"/>
      <c r="U35"/>
      <c r="V35"/>
    </row>
    <row r="36" spans="5:28" ht="15" x14ac:dyDescent="0.2">
      <c r="O36"/>
      <c r="P36"/>
      <c r="Q36"/>
      <c r="R36"/>
      <c r="S36"/>
      <c r="T36"/>
      <c r="U36"/>
      <c r="V36"/>
    </row>
    <row r="37" spans="5:28" ht="15" x14ac:dyDescent="0.2">
      <c r="O37"/>
      <c r="P37"/>
      <c r="Q37"/>
      <c r="R37"/>
      <c r="S37"/>
      <c r="T37"/>
      <c r="U37"/>
      <c r="V37"/>
    </row>
    <row r="38" spans="5:28" ht="15" x14ac:dyDescent="0.2">
      <c r="O38"/>
      <c r="P38"/>
      <c r="Q38"/>
      <c r="R38"/>
      <c r="S38"/>
      <c r="T38"/>
      <c r="U38"/>
      <c r="V38"/>
    </row>
    <row r="39" spans="5:28" ht="15" x14ac:dyDescent="0.2">
      <c r="O39"/>
      <c r="P39"/>
      <c r="Q39"/>
      <c r="R39"/>
      <c r="S39"/>
      <c r="T39"/>
      <c r="U39"/>
      <c r="V39"/>
    </row>
    <row r="40" spans="5:28" ht="15" x14ac:dyDescent="0.2">
      <c r="O40"/>
      <c r="P40"/>
      <c r="Q40"/>
      <c r="R40"/>
      <c r="S40"/>
      <c r="T40"/>
      <c r="U40"/>
      <c r="V40"/>
      <c r="W40" s="24"/>
      <c r="X40"/>
      <c r="Y40"/>
      <c r="Z40"/>
      <c r="AA40"/>
      <c r="AB40"/>
    </row>
    <row r="41" spans="5:28" ht="15" x14ac:dyDescent="0.2">
      <c r="O41"/>
      <c r="P41"/>
      <c r="Q41"/>
      <c r="R41"/>
      <c r="S41"/>
      <c r="T41"/>
      <c r="U41"/>
      <c r="V41"/>
      <c r="W41"/>
      <c r="X41"/>
      <c r="Y41"/>
      <c r="Z41"/>
      <c r="AA41"/>
      <c r="AB41"/>
    </row>
    <row r="42" spans="5:28" ht="15" x14ac:dyDescent="0.2">
      <c r="E42" s="20" t="s">
        <v>13</v>
      </c>
      <c r="F42" s="21"/>
      <c r="G42" s="22">
        <v>5.08</v>
      </c>
      <c r="H42" s="23" t="s">
        <v>1</v>
      </c>
      <c r="O42"/>
      <c r="P42"/>
      <c r="Q42"/>
      <c r="R42"/>
      <c r="S42"/>
      <c r="T42"/>
      <c r="U42"/>
      <c r="V42"/>
      <c r="W42" s="25"/>
      <c r="X42"/>
      <c r="Y42"/>
      <c r="Z42"/>
      <c r="AA42"/>
      <c r="AB42"/>
    </row>
    <row r="43" spans="5:28" ht="15" x14ac:dyDescent="0.2">
      <c r="O43"/>
      <c r="P43"/>
      <c r="Q43"/>
      <c r="R43"/>
      <c r="S43"/>
      <c r="T43"/>
      <c r="U43"/>
      <c r="V43"/>
      <c r="W43"/>
      <c r="X43"/>
      <c r="Y43"/>
      <c r="Z43"/>
      <c r="AA43"/>
      <c r="AB43"/>
    </row>
    <row r="44" spans="5:28" ht="15" x14ac:dyDescent="0.2">
      <c r="O44"/>
      <c r="P44"/>
      <c r="Q44"/>
      <c r="R44"/>
      <c r="S44"/>
      <c r="T44"/>
      <c r="U44"/>
      <c r="V44"/>
      <c r="W44"/>
      <c r="X44"/>
      <c r="Y44"/>
      <c r="Z44"/>
      <c r="AA44"/>
      <c r="AB44"/>
    </row>
    <row r="45" spans="5:28" ht="15" x14ac:dyDescent="0.2">
      <c r="O45"/>
      <c r="P45"/>
      <c r="Q45"/>
      <c r="R45"/>
      <c r="S45"/>
      <c r="T45"/>
      <c r="U45"/>
      <c r="V45"/>
      <c r="W45"/>
      <c r="X45"/>
      <c r="Y45"/>
    </row>
    <row r="46" spans="5:28" ht="15" x14ac:dyDescent="0.2">
      <c r="O46"/>
      <c r="P46"/>
      <c r="Q46"/>
      <c r="R46"/>
      <c r="S46"/>
      <c r="T46"/>
      <c r="U46"/>
      <c r="V46"/>
      <c r="Y46"/>
    </row>
    <row r="47" spans="5:28" ht="15" x14ac:dyDescent="0.2">
      <c r="O47"/>
      <c r="P47"/>
      <c r="Q47"/>
      <c r="R47"/>
      <c r="S47"/>
      <c r="T47"/>
      <c r="U47"/>
      <c r="V47"/>
      <c r="Y47"/>
    </row>
    <row r="48" spans="5:28" ht="15" x14ac:dyDescent="0.2">
      <c r="O48"/>
      <c r="P48"/>
      <c r="Q48"/>
      <c r="R48"/>
      <c r="S48"/>
      <c r="T48"/>
      <c r="U48"/>
      <c r="V48"/>
      <c r="W48" s="26"/>
      <c r="X48" s="26"/>
      <c r="Y48"/>
      <c r="Z48" s="26"/>
      <c r="AA48" s="26"/>
      <c r="AB48" s="26"/>
    </row>
    <row r="49" spans="15:28" ht="15" x14ac:dyDescent="0.2">
      <c r="O49"/>
      <c r="P49"/>
      <c r="Q49"/>
      <c r="R49"/>
      <c r="S49"/>
      <c r="T49"/>
      <c r="U49"/>
      <c r="V49"/>
      <c r="W49" s="26"/>
      <c r="X49" s="26"/>
      <c r="Y49"/>
      <c r="Z49" s="26"/>
      <c r="AA49" s="26"/>
      <c r="AB49" s="26"/>
    </row>
    <row r="50" spans="15:28" ht="15" x14ac:dyDescent="0.2">
      <c r="O50"/>
      <c r="P50"/>
      <c r="Q50"/>
      <c r="R50"/>
      <c r="S50"/>
      <c r="T50"/>
      <c r="U50"/>
      <c r="V50"/>
      <c r="W50" s="26"/>
      <c r="X50" s="26"/>
      <c r="Y50"/>
      <c r="Z50" s="26"/>
      <c r="AA50" s="26"/>
      <c r="AB50" s="26"/>
    </row>
    <row r="51" spans="15:28" ht="15" x14ac:dyDescent="0.2">
      <c r="O51"/>
      <c r="P51"/>
      <c r="Q51"/>
      <c r="R51"/>
      <c r="S51"/>
      <c r="T51"/>
      <c r="U51"/>
      <c r="V51"/>
    </row>
    <row r="52" spans="15:28" ht="15" x14ac:dyDescent="0.2">
      <c r="O52"/>
      <c r="P52"/>
      <c r="Q52"/>
      <c r="R52"/>
      <c r="S52"/>
      <c r="T52"/>
      <c r="U52"/>
      <c r="V52"/>
    </row>
    <row r="53" spans="15:28" ht="15" x14ac:dyDescent="0.2">
      <c r="O53"/>
      <c r="P53"/>
      <c r="Q53"/>
      <c r="R53"/>
      <c r="S53"/>
      <c r="T53"/>
      <c r="U53"/>
      <c r="V53"/>
    </row>
    <row r="54" spans="15:28" ht="15" x14ac:dyDescent="0.2">
      <c r="O54"/>
      <c r="P54"/>
      <c r="Q54"/>
      <c r="R54"/>
      <c r="S54"/>
      <c r="T54"/>
      <c r="U54"/>
      <c r="V54"/>
    </row>
    <row r="55" spans="15:28" ht="15" x14ac:dyDescent="0.2">
      <c r="O55"/>
      <c r="P55"/>
      <c r="Q55"/>
      <c r="R55"/>
      <c r="S55"/>
      <c r="T55"/>
      <c r="U55"/>
      <c r="V55"/>
    </row>
  </sheetData>
  <pageMargins left="0.75" right="0.75" top="1" bottom="1" header="0.5" footer="0.5"/>
  <pageSetup orientation="landscape" r:id="rId1"/>
  <headerFooter alignWithMargins="0">
    <oddHeader>&amp;A</oddHeader>
    <oddFooter>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3"/>
  <sheetViews>
    <sheetView zoomScale="98" zoomScaleNormal="98" zoomScalePageLayoutView="98" workbookViewId="0">
      <selection activeCell="J7" sqref="J7"/>
    </sheetView>
  </sheetViews>
  <sheetFormatPr baseColWidth="10" defaultColWidth="8.83203125" defaultRowHeight="15" x14ac:dyDescent="0.2"/>
  <cols>
    <col min="11" max="11" width="18.6640625" customWidth="1"/>
  </cols>
  <sheetData>
    <row r="1" spans="1:12" x14ac:dyDescent="0.2">
      <c r="A1" t="s">
        <v>16</v>
      </c>
      <c r="K1" s="49"/>
      <c r="L1" s="51"/>
    </row>
    <row r="2" spans="1:12" x14ac:dyDescent="0.2">
      <c r="A2" t="s">
        <v>17</v>
      </c>
      <c r="B2" t="s">
        <v>18</v>
      </c>
      <c r="F2" s="44" t="s">
        <v>41</v>
      </c>
      <c r="H2" s="45">
        <v>4</v>
      </c>
    </row>
    <row r="3" spans="1:12" x14ac:dyDescent="0.2">
      <c r="A3" s="41">
        <v>41199</v>
      </c>
      <c r="B3" t="s">
        <v>19</v>
      </c>
      <c r="G3" s="44"/>
      <c r="H3" s="45"/>
    </row>
    <row r="4" spans="1:12" x14ac:dyDescent="0.2">
      <c r="A4" s="42">
        <v>0.36934027777777773</v>
      </c>
      <c r="B4" t="s">
        <v>20</v>
      </c>
      <c r="G4" s="27" t="s">
        <v>37</v>
      </c>
      <c r="H4" s="46" t="s">
        <v>14</v>
      </c>
      <c r="I4" s="27" t="s">
        <v>38</v>
      </c>
      <c r="J4" s="27" t="s">
        <v>39</v>
      </c>
      <c r="K4" s="27" t="s">
        <v>40</v>
      </c>
    </row>
    <row r="5" spans="1:12" x14ac:dyDescent="0.2">
      <c r="A5">
        <v>5.0999999999999996</v>
      </c>
      <c r="B5" t="s">
        <v>21</v>
      </c>
      <c r="G5" s="45">
        <v>1.4998100000000001</v>
      </c>
      <c r="H5" s="45">
        <f>G5*200</f>
        <v>299.96199999999999</v>
      </c>
      <c r="I5" s="45">
        <f>SUMPRODUCT(I19:I283,H19:H283)</f>
        <v>-188357.29839999988</v>
      </c>
      <c r="J5" s="37">
        <f>I151</f>
        <v>-5148.8</v>
      </c>
      <c r="K5" s="37">
        <f>ABS(I5/J5)</f>
        <v>36.582756836544412</v>
      </c>
    </row>
    <row r="6" spans="1:12" x14ac:dyDescent="0.2">
      <c r="A6">
        <v>1</v>
      </c>
      <c r="B6" t="s">
        <v>22</v>
      </c>
    </row>
    <row r="7" spans="1:12" x14ac:dyDescent="0.2">
      <c r="A7">
        <v>1</v>
      </c>
      <c r="B7" t="s">
        <v>23</v>
      </c>
      <c r="E7" t="s">
        <v>42</v>
      </c>
      <c r="J7" s="48">
        <v>4.0350000000000001</v>
      </c>
      <c r="K7">
        <f>'Field Map'!K41*J7</f>
        <v>188369.65292041624</v>
      </c>
    </row>
    <row r="8" spans="1:12" x14ac:dyDescent="0.2">
      <c r="A8">
        <v>265</v>
      </c>
      <c r="B8" t="s">
        <v>24</v>
      </c>
      <c r="K8">
        <v>5149</v>
      </c>
    </row>
    <row r="9" spans="1:12" x14ac:dyDescent="0.2">
      <c r="A9">
        <v>2</v>
      </c>
      <c r="B9" t="s">
        <v>25</v>
      </c>
      <c r="K9">
        <f>K7/K8</f>
        <v>36.583735272949355</v>
      </c>
    </row>
    <row r="10" spans="1:12" x14ac:dyDescent="0.2">
      <c r="A10">
        <v>0</v>
      </c>
      <c r="B10" t="s">
        <v>26</v>
      </c>
    </row>
    <row r="11" spans="1:12" x14ac:dyDescent="0.2">
      <c r="A11" t="s">
        <v>27</v>
      </c>
    </row>
    <row r="12" spans="1:12" x14ac:dyDescent="0.2">
      <c r="A12" t="s">
        <v>28</v>
      </c>
      <c r="K12" s="24">
        <f>1-K9/-I5</f>
        <v>0.99980577479299337</v>
      </c>
    </row>
    <row r="13" spans="1:12" x14ac:dyDescent="0.2">
      <c r="A13" t="s">
        <v>29</v>
      </c>
    </row>
    <row r="14" spans="1:12" x14ac:dyDescent="0.2">
      <c r="A14">
        <v>0</v>
      </c>
      <c r="B14" t="s">
        <v>30</v>
      </c>
    </row>
    <row r="15" spans="1:12" x14ac:dyDescent="0.2">
      <c r="A15">
        <v>0</v>
      </c>
      <c r="B15" t="s">
        <v>31</v>
      </c>
    </row>
    <row r="16" spans="1:12" x14ac:dyDescent="0.2">
      <c r="A16">
        <v>0</v>
      </c>
      <c r="B16" t="s">
        <v>32</v>
      </c>
    </row>
    <row r="17" spans="1:12" x14ac:dyDescent="0.2">
      <c r="A17" t="s">
        <v>33</v>
      </c>
    </row>
    <row r="18" spans="1:12" x14ac:dyDescent="0.2">
      <c r="A18" t="s">
        <v>34</v>
      </c>
      <c r="C18" t="s">
        <v>35</v>
      </c>
      <c r="D18" t="s">
        <v>36</v>
      </c>
    </row>
    <row r="19" spans="1:12" x14ac:dyDescent="0.2">
      <c r="A19">
        <v>28.614000000000001</v>
      </c>
      <c r="B19">
        <v>69.591999999999999</v>
      </c>
      <c r="C19">
        <v>-0.4</v>
      </c>
      <c r="D19">
        <v>1.4998100000000001</v>
      </c>
      <c r="G19" s="43">
        <f>B19-104.592-31</f>
        <v>-66</v>
      </c>
      <c r="H19" s="40">
        <f>(B20-B19)/2</f>
        <v>0.24949999999999761</v>
      </c>
      <c r="I19">
        <f t="shared" ref="I19:I82" si="0">C19</f>
        <v>-0.4</v>
      </c>
    </row>
    <row r="20" spans="1:12" x14ac:dyDescent="0.2">
      <c r="A20">
        <v>28.614000000000001</v>
      </c>
      <c r="B20">
        <v>70.090999999999994</v>
      </c>
      <c r="C20">
        <v>-0.2</v>
      </c>
      <c r="D20">
        <v>1.4998100000000001</v>
      </c>
      <c r="G20" s="43">
        <f t="shared" ref="G20:G83" si="1">B20-104.592-31</f>
        <v>-65.501000000000005</v>
      </c>
      <c r="H20" s="40">
        <f>(B21-B19)/2</f>
        <v>0.49849999999999994</v>
      </c>
      <c r="I20">
        <f t="shared" si="0"/>
        <v>-0.2</v>
      </c>
    </row>
    <row r="21" spans="1:12" x14ac:dyDescent="0.2">
      <c r="A21">
        <v>28.614000000000001</v>
      </c>
      <c r="B21">
        <v>70.588999999999999</v>
      </c>
      <c r="C21">
        <v>-0.4</v>
      </c>
      <c r="D21">
        <v>1.4998100000000001</v>
      </c>
      <c r="G21" s="43">
        <f t="shared" si="1"/>
        <v>-65.003</v>
      </c>
      <c r="H21" s="40">
        <f t="shared" ref="H21:H84" si="2">(B22-B20)/2</f>
        <v>0.49849999999999994</v>
      </c>
      <c r="I21">
        <f t="shared" si="0"/>
        <v>-0.4</v>
      </c>
    </row>
    <row r="22" spans="1:12" x14ac:dyDescent="0.2">
      <c r="A22">
        <v>28.614000000000001</v>
      </c>
      <c r="B22">
        <v>71.087999999999994</v>
      </c>
      <c r="C22">
        <v>-0.4</v>
      </c>
      <c r="D22">
        <v>1.4998100000000001</v>
      </c>
      <c r="G22" s="43">
        <f t="shared" si="1"/>
        <v>-64.504000000000005</v>
      </c>
      <c r="H22" s="40">
        <f t="shared" si="2"/>
        <v>0.50099999999999767</v>
      </c>
      <c r="I22">
        <f t="shared" si="0"/>
        <v>-0.4</v>
      </c>
    </row>
    <row r="23" spans="1:12" x14ac:dyDescent="0.2">
      <c r="A23">
        <v>28.614000000000001</v>
      </c>
      <c r="B23">
        <v>71.590999999999994</v>
      </c>
      <c r="C23">
        <v>-0.4</v>
      </c>
      <c r="D23">
        <v>1.4998100000000001</v>
      </c>
      <c r="G23" s="43">
        <f t="shared" si="1"/>
        <v>-64.001000000000005</v>
      </c>
      <c r="H23" s="40">
        <f t="shared" si="2"/>
        <v>0.50050000000000239</v>
      </c>
      <c r="I23">
        <f t="shared" si="0"/>
        <v>-0.4</v>
      </c>
    </row>
    <row r="24" spans="1:12" x14ac:dyDescent="0.2">
      <c r="A24">
        <v>28.614000000000001</v>
      </c>
      <c r="B24">
        <v>72.088999999999999</v>
      </c>
      <c r="C24">
        <v>-0.4</v>
      </c>
      <c r="D24">
        <v>1.4998100000000001</v>
      </c>
      <c r="G24" s="43">
        <f t="shared" si="1"/>
        <v>-63.503</v>
      </c>
      <c r="H24" s="40">
        <f t="shared" si="2"/>
        <v>0.49900000000000233</v>
      </c>
      <c r="I24">
        <f t="shared" si="0"/>
        <v>-0.4</v>
      </c>
    </row>
    <row r="25" spans="1:12" x14ac:dyDescent="0.2">
      <c r="A25">
        <v>28.614000000000001</v>
      </c>
      <c r="B25">
        <v>72.588999999999999</v>
      </c>
      <c r="C25">
        <v>-0.4</v>
      </c>
      <c r="D25">
        <v>1.4998100000000001</v>
      </c>
      <c r="G25" s="43">
        <f t="shared" si="1"/>
        <v>-63.003</v>
      </c>
      <c r="H25" s="40">
        <f t="shared" si="2"/>
        <v>0.50050000000000239</v>
      </c>
      <c r="I25">
        <f t="shared" si="0"/>
        <v>-0.4</v>
      </c>
    </row>
    <row r="26" spans="1:12" x14ac:dyDescent="0.2">
      <c r="A26">
        <v>28.614000000000001</v>
      </c>
      <c r="B26">
        <v>73.09</v>
      </c>
      <c r="C26">
        <v>-0.4</v>
      </c>
      <c r="D26">
        <v>1.4998100000000001</v>
      </c>
      <c r="G26" s="43">
        <f t="shared" si="1"/>
        <v>-62.501999999999995</v>
      </c>
      <c r="H26" s="40">
        <f t="shared" si="2"/>
        <v>0.49949999999999761</v>
      </c>
      <c r="I26">
        <f t="shared" si="0"/>
        <v>-0.4</v>
      </c>
    </row>
    <row r="27" spans="1:12" x14ac:dyDescent="0.2">
      <c r="A27">
        <v>28.614000000000001</v>
      </c>
      <c r="B27">
        <v>73.587999999999994</v>
      </c>
      <c r="C27">
        <v>-0.6</v>
      </c>
      <c r="D27">
        <v>1.4998</v>
      </c>
      <c r="G27" s="43">
        <f t="shared" si="1"/>
        <v>-62.004000000000005</v>
      </c>
      <c r="H27" s="40">
        <f t="shared" si="2"/>
        <v>0.5</v>
      </c>
      <c r="I27">
        <f t="shared" si="0"/>
        <v>-0.6</v>
      </c>
    </row>
    <row r="28" spans="1:12" x14ac:dyDescent="0.2">
      <c r="A28">
        <v>28.614000000000001</v>
      </c>
      <c r="B28">
        <v>74.09</v>
      </c>
      <c r="C28">
        <v>-0.6</v>
      </c>
      <c r="D28">
        <v>1.4998</v>
      </c>
      <c r="G28" s="43">
        <f t="shared" si="1"/>
        <v>-61.501999999999995</v>
      </c>
      <c r="H28" s="40">
        <f t="shared" si="2"/>
        <v>0.50100000000000477</v>
      </c>
      <c r="I28">
        <f t="shared" si="0"/>
        <v>-0.6</v>
      </c>
    </row>
    <row r="29" spans="1:12" x14ac:dyDescent="0.2">
      <c r="A29">
        <v>28.614000000000001</v>
      </c>
      <c r="B29">
        <v>74.59</v>
      </c>
      <c r="C29">
        <v>-0.6</v>
      </c>
      <c r="D29">
        <v>1.4998100000000001</v>
      </c>
      <c r="G29" s="43">
        <f t="shared" si="1"/>
        <v>-61.001999999999995</v>
      </c>
      <c r="H29" s="40">
        <f t="shared" si="2"/>
        <v>0.49899999999999523</v>
      </c>
      <c r="I29">
        <f t="shared" si="0"/>
        <v>-0.6</v>
      </c>
    </row>
    <row r="30" spans="1:12" x14ac:dyDescent="0.2">
      <c r="A30">
        <v>28.614000000000001</v>
      </c>
      <c r="B30">
        <v>75.087999999999994</v>
      </c>
      <c r="C30">
        <v>-0.6</v>
      </c>
      <c r="D30">
        <v>1.4998100000000001</v>
      </c>
      <c r="G30" s="43">
        <f t="shared" si="1"/>
        <v>-60.504000000000005</v>
      </c>
      <c r="H30" s="40">
        <f t="shared" si="2"/>
        <v>0.5</v>
      </c>
      <c r="I30">
        <f t="shared" si="0"/>
        <v>-0.6</v>
      </c>
      <c r="L30" s="47"/>
    </row>
    <row r="31" spans="1:12" x14ac:dyDescent="0.2">
      <c r="A31">
        <v>28.614000000000001</v>
      </c>
      <c r="B31">
        <v>75.59</v>
      </c>
      <c r="C31">
        <v>-0.6</v>
      </c>
      <c r="D31">
        <v>1.4998100000000001</v>
      </c>
      <c r="G31" s="43">
        <f t="shared" si="1"/>
        <v>-60.001999999999995</v>
      </c>
      <c r="H31" s="40">
        <f t="shared" si="2"/>
        <v>0.5</v>
      </c>
      <c r="I31">
        <f t="shared" si="0"/>
        <v>-0.6</v>
      </c>
    </row>
    <row r="32" spans="1:12" x14ac:dyDescent="0.2">
      <c r="A32">
        <v>28.614000000000001</v>
      </c>
      <c r="B32">
        <v>76.087999999999994</v>
      </c>
      <c r="C32">
        <v>-0.6</v>
      </c>
      <c r="D32">
        <v>1.4998100000000001</v>
      </c>
      <c r="G32" s="43">
        <f t="shared" si="1"/>
        <v>-59.504000000000005</v>
      </c>
      <c r="H32" s="40">
        <f t="shared" si="2"/>
        <v>0.49949999999999761</v>
      </c>
      <c r="I32">
        <f t="shared" si="0"/>
        <v>-0.6</v>
      </c>
    </row>
    <row r="33" spans="1:9" x14ac:dyDescent="0.2">
      <c r="A33">
        <v>28.614000000000001</v>
      </c>
      <c r="B33">
        <v>76.588999999999999</v>
      </c>
      <c r="C33">
        <v>-0.8</v>
      </c>
      <c r="D33">
        <v>1.4998100000000001</v>
      </c>
      <c r="G33" s="43">
        <f t="shared" si="1"/>
        <v>-59.003</v>
      </c>
      <c r="H33" s="40">
        <f t="shared" si="2"/>
        <v>0.50200000000000244</v>
      </c>
      <c r="I33">
        <f t="shared" si="0"/>
        <v>-0.8</v>
      </c>
    </row>
    <row r="34" spans="1:9" x14ac:dyDescent="0.2">
      <c r="A34">
        <v>28.614000000000001</v>
      </c>
      <c r="B34">
        <v>77.091999999999999</v>
      </c>
      <c r="C34">
        <v>-0.6</v>
      </c>
      <c r="D34">
        <v>1.4998100000000001</v>
      </c>
      <c r="G34" s="43">
        <f t="shared" si="1"/>
        <v>-58.5</v>
      </c>
      <c r="H34" s="40">
        <f t="shared" si="2"/>
        <v>0.5</v>
      </c>
      <c r="I34">
        <f t="shared" si="0"/>
        <v>-0.6</v>
      </c>
    </row>
    <row r="35" spans="1:9" x14ac:dyDescent="0.2">
      <c r="A35">
        <v>28.614000000000001</v>
      </c>
      <c r="B35">
        <v>77.588999999999999</v>
      </c>
      <c r="C35">
        <v>-0.8</v>
      </c>
      <c r="D35">
        <v>1.4998</v>
      </c>
      <c r="G35" s="43">
        <f t="shared" si="1"/>
        <v>-58.003</v>
      </c>
      <c r="H35" s="40">
        <f t="shared" si="2"/>
        <v>0.49849999999999994</v>
      </c>
      <c r="I35">
        <f t="shared" si="0"/>
        <v>-0.8</v>
      </c>
    </row>
    <row r="36" spans="1:9" x14ac:dyDescent="0.2">
      <c r="A36">
        <v>28.614000000000001</v>
      </c>
      <c r="B36">
        <v>78.088999999999999</v>
      </c>
      <c r="C36">
        <v>-0.8</v>
      </c>
      <c r="D36">
        <v>1.4998100000000001</v>
      </c>
      <c r="G36" s="43">
        <f t="shared" si="1"/>
        <v>-57.503</v>
      </c>
      <c r="H36" s="40">
        <f t="shared" si="2"/>
        <v>0.5</v>
      </c>
      <c r="I36">
        <f t="shared" si="0"/>
        <v>-0.8</v>
      </c>
    </row>
    <row r="37" spans="1:9" x14ac:dyDescent="0.2">
      <c r="A37">
        <v>28.614000000000001</v>
      </c>
      <c r="B37">
        <v>78.588999999999999</v>
      </c>
      <c r="C37">
        <v>-0.8</v>
      </c>
      <c r="D37">
        <v>1.4998</v>
      </c>
      <c r="G37" s="43">
        <f t="shared" si="1"/>
        <v>-57.003</v>
      </c>
      <c r="H37" s="40">
        <f t="shared" si="2"/>
        <v>0.5</v>
      </c>
      <c r="I37">
        <f t="shared" si="0"/>
        <v>-0.8</v>
      </c>
    </row>
    <row r="38" spans="1:9" x14ac:dyDescent="0.2">
      <c r="A38">
        <v>28.614000000000001</v>
      </c>
      <c r="B38">
        <v>79.088999999999999</v>
      </c>
      <c r="C38">
        <v>-0.8</v>
      </c>
      <c r="D38">
        <v>1.4998100000000001</v>
      </c>
      <c r="G38" s="43">
        <f t="shared" si="1"/>
        <v>-56.503</v>
      </c>
      <c r="H38" s="40">
        <f t="shared" si="2"/>
        <v>0.50150000000000006</v>
      </c>
      <c r="I38">
        <f t="shared" si="0"/>
        <v>-0.8</v>
      </c>
    </row>
    <row r="39" spans="1:9" x14ac:dyDescent="0.2">
      <c r="A39">
        <v>28.614000000000001</v>
      </c>
      <c r="B39">
        <v>79.591999999999999</v>
      </c>
      <c r="C39">
        <v>-0.8</v>
      </c>
      <c r="D39">
        <v>1.4998100000000001</v>
      </c>
      <c r="G39" s="43">
        <f t="shared" si="1"/>
        <v>-56</v>
      </c>
      <c r="H39" s="40">
        <f t="shared" si="2"/>
        <v>0.5</v>
      </c>
      <c r="I39">
        <f t="shared" si="0"/>
        <v>-0.8</v>
      </c>
    </row>
    <row r="40" spans="1:9" x14ac:dyDescent="0.2">
      <c r="A40">
        <v>28.614000000000001</v>
      </c>
      <c r="B40">
        <v>80.088999999999999</v>
      </c>
      <c r="C40">
        <v>-0.8</v>
      </c>
      <c r="D40">
        <v>1.4998100000000001</v>
      </c>
      <c r="G40" s="43">
        <f t="shared" si="1"/>
        <v>-55.503</v>
      </c>
      <c r="H40" s="40">
        <f t="shared" si="2"/>
        <v>0.49799999999999756</v>
      </c>
      <c r="I40">
        <f t="shared" si="0"/>
        <v>-0.8</v>
      </c>
    </row>
    <row r="41" spans="1:9" x14ac:dyDescent="0.2">
      <c r="A41">
        <v>28.614000000000001</v>
      </c>
      <c r="B41">
        <v>80.587999999999994</v>
      </c>
      <c r="C41">
        <v>-1</v>
      </c>
      <c r="D41">
        <v>1.4998100000000001</v>
      </c>
      <c r="G41" s="43">
        <f t="shared" si="1"/>
        <v>-55.004000000000005</v>
      </c>
      <c r="H41" s="40">
        <f t="shared" si="2"/>
        <v>0.50099999999999767</v>
      </c>
      <c r="I41">
        <f t="shared" si="0"/>
        <v>-1</v>
      </c>
    </row>
    <row r="42" spans="1:9" x14ac:dyDescent="0.2">
      <c r="A42">
        <v>28.614000000000001</v>
      </c>
      <c r="B42">
        <v>81.090999999999994</v>
      </c>
      <c r="C42">
        <v>-0.8</v>
      </c>
      <c r="D42">
        <v>1.4998100000000001</v>
      </c>
      <c r="G42" s="43">
        <f t="shared" si="1"/>
        <v>-54.501000000000005</v>
      </c>
      <c r="H42" s="40">
        <f t="shared" si="2"/>
        <v>0.50050000000000239</v>
      </c>
      <c r="I42">
        <f t="shared" si="0"/>
        <v>-0.8</v>
      </c>
    </row>
    <row r="43" spans="1:9" x14ac:dyDescent="0.2">
      <c r="A43">
        <v>28.614000000000001</v>
      </c>
      <c r="B43">
        <v>81.588999999999999</v>
      </c>
      <c r="C43">
        <v>-1</v>
      </c>
      <c r="D43">
        <v>1.4998</v>
      </c>
      <c r="G43" s="43">
        <f t="shared" si="1"/>
        <v>-54.003</v>
      </c>
      <c r="H43" s="40">
        <f t="shared" si="2"/>
        <v>0.49950000000000472</v>
      </c>
      <c r="I43">
        <f t="shared" si="0"/>
        <v>-1</v>
      </c>
    </row>
    <row r="44" spans="1:9" x14ac:dyDescent="0.2">
      <c r="A44">
        <v>28.614000000000001</v>
      </c>
      <c r="B44">
        <v>82.09</v>
      </c>
      <c r="C44">
        <v>-1</v>
      </c>
      <c r="D44">
        <v>1.4998</v>
      </c>
      <c r="G44" s="43">
        <f t="shared" si="1"/>
        <v>-53.501999999999995</v>
      </c>
      <c r="H44" s="40">
        <f t="shared" si="2"/>
        <v>0.50050000000000239</v>
      </c>
      <c r="I44">
        <f t="shared" si="0"/>
        <v>-1</v>
      </c>
    </row>
    <row r="45" spans="1:9" x14ac:dyDescent="0.2">
      <c r="A45">
        <v>28.614000000000001</v>
      </c>
      <c r="B45">
        <v>82.59</v>
      </c>
      <c r="C45">
        <v>-1</v>
      </c>
      <c r="D45">
        <v>1.4998</v>
      </c>
      <c r="G45" s="43">
        <f t="shared" si="1"/>
        <v>-53.001999999999995</v>
      </c>
      <c r="H45" s="40">
        <f t="shared" si="2"/>
        <v>0.49899999999999523</v>
      </c>
      <c r="I45">
        <f t="shared" si="0"/>
        <v>-1</v>
      </c>
    </row>
    <row r="46" spans="1:9" x14ac:dyDescent="0.2">
      <c r="A46">
        <v>28.614000000000001</v>
      </c>
      <c r="B46">
        <v>83.087999999999994</v>
      </c>
      <c r="C46">
        <v>-1.2</v>
      </c>
      <c r="D46">
        <v>1.4998</v>
      </c>
      <c r="G46" s="43">
        <f t="shared" si="1"/>
        <v>-52.504000000000005</v>
      </c>
      <c r="H46" s="40">
        <f t="shared" si="2"/>
        <v>0.50049999999999528</v>
      </c>
      <c r="I46">
        <f t="shared" si="0"/>
        <v>-1.2</v>
      </c>
    </row>
    <row r="47" spans="1:9" x14ac:dyDescent="0.2">
      <c r="A47">
        <v>28.614000000000001</v>
      </c>
      <c r="B47">
        <v>83.590999999999994</v>
      </c>
      <c r="C47">
        <v>-1.2</v>
      </c>
      <c r="D47">
        <v>1.4998100000000001</v>
      </c>
      <c r="G47" s="43">
        <f t="shared" si="1"/>
        <v>-52.001000000000005</v>
      </c>
      <c r="H47" s="40">
        <f t="shared" si="2"/>
        <v>0.50100000000000477</v>
      </c>
      <c r="I47">
        <f t="shared" si="0"/>
        <v>-1.2</v>
      </c>
    </row>
    <row r="48" spans="1:9" x14ac:dyDescent="0.2">
      <c r="A48">
        <v>28.614000000000001</v>
      </c>
      <c r="B48">
        <v>84.09</v>
      </c>
      <c r="C48">
        <v>-1.2</v>
      </c>
      <c r="D48">
        <v>1.4998100000000001</v>
      </c>
      <c r="G48" s="43">
        <f t="shared" si="1"/>
        <v>-51.501999999999995</v>
      </c>
      <c r="H48" s="40">
        <f t="shared" si="2"/>
        <v>0.49900000000000233</v>
      </c>
      <c r="I48">
        <f t="shared" si="0"/>
        <v>-1.2</v>
      </c>
    </row>
    <row r="49" spans="1:9" x14ac:dyDescent="0.2">
      <c r="A49">
        <v>28.614000000000001</v>
      </c>
      <c r="B49">
        <v>84.588999999999999</v>
      </c>
      <c r="C49">
        <v>-1.4</v>
      </c>
      <c r="D49">
        <v>1.4998100000000001</v>
      </c>
      <c r="G49" s="43">
        <f t="shared" si="1"/>
        <v>-51.003</v>
      </c>
      <c r="H49" s="40">
        <f t="shared" si="2"/>
        <v>0.50049999999999528</v>
      </c>
      <c r="I49">
        <f t="shared" si="0"/>
        <v>-1.4</v>
      </c>
    </row>
    <row r="50" spans="1:9" x14ac:dyDescent="0.2">
      <c r="A50">
        <v>28.614000000000001</v>
      </c>
      <c r="B50">
        <v>85.090999999999994</v>
      </c>
      <c r="C50">
        <v>-1.4</v>
      </c>
      <c r="D50">
        <v>1.4998100000000001</v>
      </c>
      <c r="G50" s="43">
        <f t="shared" si="1"/>
        <v>-50.501000000000005</v>
      </c>
      <c r="H50" s="40">
        <f t="shared" si="2"/>
        <v>0.5</v>
      </c>
      <c r="I50">
        <f t="shared" si="0"/>
        <v>-1.4</v>
      </c>
    </row>
    <row r="51" spans="1:9" x14ac:dyDescent="0.2">
      <c r="A51">
        <v>28.614000000000001</v>
      </c>
      <c r="B51">
        <v>85.588999999999999</v>
      </c>
      <c r="C51">
        <v>-1.6</v>
      </c>
      <c r="D51">
        <v>1.4998100000000001</v>
      </c>
      <c r="G51" s="43">
        <f t="shared" si="1"/>
        <v>-50.003</v>
      </c>
      <c r="H51" s="40">
        <f t="shared" si="2"/>
        <v>0.5</v>
      </c>
      <c r="I51">
        <f t="shared" si="0"/>
        <v>-1.6</v>
      </c>
    </row>
    <row r="52" spans="1:9" x14ac:dyDescent="0.2">
      <c r="A52">
        <v>28.614000000000001</v>
      </c>
      <c r="B52">
        <v>86.090999999999994</v>
      </c>
      <c r="C52">
        <v>-1.6</v>
      </c>
      <c r="D52">
        <v>1.4998</v>
      </c>
      <c r="G52" s="43">
        <f t="shared" si="1"/>
        <v>-49.501000000000005</v>
      </c>
      <c r="H52" s="40">
        <f t="shared" si="2"/>
        <v>0.50099999999999767</v>
      </c>
      <c r="I52">
        <f t="shared" si="0"/>
        <v>-1.6</v>
      </c>
    </row>
    <row r="53" spans="1:9" x14ac:dyDescent="0.2">
      <c r="A53">
        <v>28.614000000000001</v>
      </c>
      <c r="B53">
        <v>86.590999999999994</v>
      </c>
      <c r="C53">
        <v>-1.8</v>
      </c>
      <c r="D53">
        <v>1.4998</v>
      </c>
      <c r="G53" s="43">
        <f t="shared" si="1"/>
        <v>-49.001000000000005</v>
      </c>
      <c r="H53" s="40">
        <f t="shared" si="2"/>
        <v>0.49849999999999994</v>
      </c>
      <c r="I53">
        <f t="shared" si="0"/>
        <v>-1.8</v>
      </c>
    </row>
    <row r="54" spans="1:9" x14ac:dyDescent="0.2">
      <c r="A54">
        <v>28.614000000000001</v>
      </c>
      <c r="B54">
        <v>87.087999999999994</v>
      </c>
      <c r="C54">
        <v>-2</v>
      </c>
      <c r="D54">
        <v>1.4998100000000001</v>
      </c>
      <c r="G54" s="43">
        <f t="shared" si="1"/>
        <v>-48.504000000000005</v>
      </c>
      <c r="H54" s="40">
        <f t="shared" si="2"/>
        <v>0.49950000000000472</v>
      </c>
      <c r="I54">
        <f t="shared" si="0"/>
        <v>-2</v>
      </c>
    </row>
    <row r="55" spans="1:9" x14ac:dyDescent="0.2">
      <c r="A55">
        <v>28.614000000000001</v>
      </c>
      <c r="B55">
        <v>87.59</v>
      </c>
      <c r="C55">
        <v>-2.2000000000000002</v>
      </c>
      <c r="D55">
        <v>1.4998</v>
      </c>
      <c r="G55" s="43">
        <f t="shared" si="1"/>
        <v>-48.001999999999995</v>
      </c>
      <c r="H55" s="40">
        <f t="shared" si="2"/>
        <v>0.50050000000000239</v>
      </c>
      <c r="I55">
        <f t="shared" si="0"/>
        <v>-2.2000000000000002</v>
      </c>
    </row>
    <row r="56" spans="1:9" x14ac:dyDescent="0.2">
      <c r="A56">
        <v>28.614000000000001</v>
      </c>
      <c r="B56">
        <v>88.088999999999999</v>
      </c>
      <c r="C56">
        <v>-2.4</v>
      </c>
      <c r="D56">
        <v>1.4998100000000001</v>
      </c>
      <c r="G56" s="43">
        <f t="shared" si="1"/>
        <v>-47.503</v>
      </c>
      <c r="H56" s="40">
        <f t="shared" si="2"/>
        <v>0.49899999999999523</v>
      </c>
      <c r="I56">
        <f t="shared" si="0"/>
        <v>-2.4</v>
      </c>
    </row>
    <row r="57" spans="1:9" x14ac:dyDescent="0.2">
      <c r="A57">
        <v>28.614000000000001</v>
      </c>
      <c r="B57">
        <v>88.587999999999994</v>
      </c>
      <c r="C57">
        <v>-2.4</v>
      </c>
      <c r="D57">
        <v>1.4998</v>
      </c>
      <c r="G57" s="43">
        <f t="shared" si="1"/>
        <v>-47.004000000000005</v>
      </c>
      <c r="H57" s="40">
        <f t="shared" si="2"/>
        <v>0.50099999999999767</v>
      </c>
      <c r="I57">
        <f t="shared" si="0"/>
        <v>-2.4</v>
      </c>
    </row>
    <row r="58" spans="1:9" x14ac:dyDescent="0.2">
      <c r="A58">
        <v>28.614000000000001</v>
      </c>
      <c r="B58">
        <v>89.090999999999994</v>
      </c>
      <c r="C58">
        <v>-2.8</v>
      </c>
      <c r="D58">
        <v>1.4998100000000001</v>
      </c>
      <c r="G58" s="43">
        <f t="shared" si="1"/>
        <v>-46.501000000000005</v>
      </c>
      <c r="H58" s="40">
        <f t="shared" si="2"/>
        <v>0.50050000000000239</v>
      </c>
      <c r="I58">
        <f t="shared" si="0"/>
        <v>-2.8</v>
      </c>
    </row>
    <row r="59" spans="1:9" x14ac:dyDescent="0.2">
      <c r="A59">
        <v>28.614000000000001</v>
      </c>
      <c r="B59">
        <v>89.588999999999999</v>
      </c>
      <c r="C59">
        <v>-3</v>
      </c>
      <c r="D59">
        <v>1.4998100000000001</v>
      </c>
      <c r="G59" s="43">
        <f t="shared" si="1"/>
        <v>-46.003</v>
      </c>
      <c r="H59" s="40">
        <f t="shared" si="2"/>
        <v>0.5</v>
      </c>
      <c r="I59">
        <f t="shared" si="0"/>
        <v>-3</v>
      </c>
    </row>
    <row r="60" spans="1:9" x14ac:dyDescent="0.2">
      <c r="A60">
        <v>28.614000000000001</v>
      </c>
      <c r="B60">
        <v>90.090999999999994</v>
      </c>
      <c r="C60">
        <v>-3.2</v>
      </c>
      <c r="D60">
        <v>1.4998</v>
      </c>
      <c r="G60" s="43">
        <f t="shared" si="1"/>
        <v>-45.501000000000005</v>
      </c>
      <c r="H60" s="40">
        <f t="shared" si="2"/>
        <v>0.5</v>
      </c>
      <c r="I60">
        <f t="shared" si="0"/>
        <v>-3.2</v>
      </c>
    </row>
    <row r="61" spans="1:9" x14ac:dyDescent="0.2">
      <c r="A61">
        <v>28.614000000000001</v>
      </c>
      <c r="B61">
        <v>90.588999999999999</v>
      </c>
      <c r="C61">
        <v>-3.4</v>
      </c>
      <c r="D61">
        <v>1.4998100000000001</v>
      </c>
      <c r="G61" s="43">
        <f t="shared" si="1"/>
        <v>-45.003</v>
      </c>
      <c r="H61" s="40">
        <f t="shared" si="2"/>
        <v>0.49800000000000466</v>
      </c>
      <c r="I61">
        <f t="shared" si="0"/>
        <v>-3.4</v>
      </c>
    </row>
    <row r="62" spans="1:9" x14ac:dyDescent="0.2">
      <c r="A62">
        <v>28.614000000000001</v>
      </c>
      <c r="B62">
        <v>91.087000000000003</v>
      </c>
      <c r="C62">
        <v>-3.8</v>
      </c>
      <c r="D62">
        <v>1.4998100000000001</v>
      </c>
      <c r="G62" s="43">
        <f t="shared" si="1"/>
        <v>-44.504999999999995</v>
      </c>
      <c r="H62" s="40">
        <f t="shared" si="2"/>
        <v>0.50099999999999767</v>
      </c>
      <c r="I62">
        <f t="shared" si="0"/>
        <v>-3.8</v>
      </c>
    </row>
    <row r="63" spans="1:9" x14ac:dyDescent="0.2">
      <c r="A63">
        <v>28.614000000000001</v>
      </c>
      <c r="B63">
        <v>91.590999999999994</v>
      </c>
      <c r="C63">
        <v>-4.2</v>
      </c>
      <c r="D63">
        <v>1.4998100000000001</v>
      </c>
      <c r="G63" s="43">
        <f t="shared" si="1"/>
        <v>-44.001000000000005</v>
      </c>
      <c r="H63" s="40">
        <f t="shared" si="2"/>
        <v>0.50099999999999767</v>
      </c>
      <c r="I63">
        <f t="shared" si="0"/>
        <v>-4.2</v>
      </c>
    </row>
    <row r="64" spans="1:9" x14ac:dyDescent="0.2">
      <c r="A64">
        <v>28.614000000000001</v>
      </c>
      <c r="B64">
        <v>92.088999999999999</v>
      </c>
      <c r="C64">
        <v>-4.5999999999999996</v>
      </c>
      <c r="D64">
        <v>1.4998100000000001</v>
      </c>
      <c r="G64" s="43">
        <f t="shared" si="1"/>
        <v>-43.503</v>
      </c>
      <c r="H64" s="40">
        <f t="shared" si="2"/>
        <v>0.49900000000000233</v>
      </c>
      <c r="I64">
        <f t="shared" si="0"/>
        <v>-4.5999999999999996</v>
      </c>
    </row>
    <row r="65" spans="1:9" x14ac:dyDescent="0.2">
      <c r="A65">
        <v>28.614000000000001</v>
      </c>
      <c r="B65">
        <v>92.588999999999999</v>
      </c>
      <c r="C65">
        <v>-5</v>
      </c>
      <c r="D65">
        <v>1.4998100000000001</v>
      </c>
      <c r="G65" s="43">
        <f t="shared" si="1"/>
        <v>-43.003</v>
      </c>
      <c r="H65" s="40">
        <f t="shared" si="2"/>
        <v>0.5</v>
      </c>
      <c r="I65">
        <f t="shared" si="0"/>
        <v>-5</v>
      </c>
    </row>
    <row r="66" spans="1:9" x14ac:dyDescent="0.2">
      <c r="A66">
        <v>28.614000000000001</v>
      </c>
      <c r="B66">
        <v>93.088999999999999</v>
      </c>
      <c r="C66">
        <v>-5.4</v>
      </c>
      <c r="D66">
        <v>1.4998</v>
      </c>
      <c r="G66" s="43">
        <f t="shared" si="1"/>
        <v>-42.503</v>
      </c>
      <c r="H66" s="40">
        <f t="shared" si="2"/>
        <v>0.49949999999999761</v>
      </c>
      <c r="I66">
        <f t="shared" si="0"/>
        <v>-5.4</v>
      </c>
    </row>
    <row r="67" spans="1:9" x14ac:dyDescent="0.2">
      <c r="A67">
        <v>28.614000000000001</v>
      </c>
      <c r="B67">
        <v>93.587999999999994</v>
      </c>
      <c r="C67">
        <v>-6</v>
      </c>
      <c r="D67">
        <v>1.4998100000000001</v>
      </c>
      <c r="G67" s="43">
        <f t="shared" si="1"/>
        <v>-42.004000000000005</v>
      </c>
      <c r="H67" s="40">
        <f t="shared" si="2"/>
        <v>0.50099999999999767</v>
      </c>
      <c r="I67">
        <f t="shared" si="0"/>
        <v>-6</v>
      </c>
    </row>
    <row r="68" spans="1:9" x14ac:dyDescent="0.2">
      <c r="A68">
        <v>28.614000000000001</v>
      </c>
      <c r="B68">
        <v>94.090999999999994</v>
      </c>
      <c r="C68">
        <v>-6.6</v>
      </c>
      <c r="D68">
        <v>1.4998</v>
      </c>
      <c r="G68" s="43">
        <f t="shared" si="1"/>
        <v>-41.501000000000005</v>
      </c>
      <c r="H68" s="40">
        <f t="shared" si="2"/>
        <v>0.50050000000000239</v>
      </c>
      <c r="I68">
        <f t="shared" si="0"/>
        <v>-6.6</v>
      </c>
    </row>
    <row r="69" spans="1:9" x14ac:dyDescent="0.2">
      <c r="A69">
        <v>28.614000000000001</v>
      </c>
      <c r="B69">
        <v>94.588999999999999</v>
      </c>
      <c r="C69">
        <v>-7.2</v>
      </c>
      <c r="D69">
        <v>1.4998100000000001</v>
      </c>
      <c r="G69" s="43">
        <f t="shared" si="1"/>
        <v>-41.003</v>
      </c>
      <c r="H69" s="40">
        <f t="shared" si="2"/>
        <v>0.49849999999999994</v>
      </c>
      <c r="I69">
        <f t="shared" si="0"/>
        <v>-7.2</v>
      </c>
    </row>
    <row r="70" spans="1:9" x14ac:dyDescent="0.2">
      <c r="A70">
        <v>28.614000000000001</v>
      </c>
      <c r="B70">
        <v>95.087999999999994</v>
      </c>
      <c r="C70">
        <v>-8</v>
      </c>
      <c r="D70">
        <v>1.4998100000000001</v>
      </c>
      <c r="G70" s="43">
        <f t="shared" si="1"/>
        <v>-40.504000000000005</v>
      </c>
      <c r="H70" s="40">
        <f t="shared" si="2"/>
        <v>0.5</v>
      </c>
      <c r="I70">
        <f t="shared" si="0"/>
        <v>-8</v>
      </c>
    </row>
    <row r="71" spans="1:9" x14ac:dyDescent="0.2">
      <c r="A71">
        <v>28.614000000000001</v>
      </c>
      <c r="B71">
        <v>95.588999999999999</v>
      </c>
      <c r="C71">
        <v>-8.8000000000000007</v>
      </c>
      <c r="D71">
        <v>1.4998100000000001</v>
      </c>
      <c r="G71" s="43">
        <f t="shared" si="1"/>
        <v>-40.003</v>
      </c>
      <c r="H71" s="40">
        <f t="shared" si="2"/>
        <v>0.5</v>
      </c>
      <c r="I71">
        <f t="shared" si="0"/>
        <v>-8.8000000000000007</v>
      </c>
    </row>
    <row r="72" spans="1:9" x14ac:dyDescent="0.2">
      <c r="A72">
        <v>28.614000000000001</v>
      </c>
      <c r="B72">
        <v>96.087999999999994</v>
      </c>
      <c r="C72">
        <v>-9.8000000000000007</v>
      </c>
      <c r="D72">
        <v>1.4998</v>
      </c>
      <c r="G72" s="43">
        <f t="shared" si="1"/>
        <v>-39.504000000000005</v>
      </c>
      <c r="H72" s="40">
        <f t="shared" si="2"/>
        <v>0.49949999999999761</v>
      </c>
      <c r="I72">
        <f t="shared" si="0"/>
        <v>-9.8000000000000007</v>
      </c>
    </row>
    <row r="73" spans="1:9" x14ac:dyDescent="0.2">
      <c r="A73">
        <v>28.614000000000001</v>
      </c>
      <c r="B73">
        <v>96.587999999999994</v>
      </c>
      <c r="C73">
        <v>-10.8</v>
      </c>
      <c r="D73">
        <v>1.4998</v>
      </c>
      <c r="G73" s="43">
        <f t="shared" si="1"/>
        <v>-39.004000000000005</v>
      </c>
      <c r="H73" s="40">
        <f t="shared" si="2"/>
        <v>0.50100000000000477</v>
      </c>
      <c r="I73">
        <f t="shared" si="0"/>
        <v>-10.8</v>
      </c>
    </row>
    <row r="74" spans="1:9" x14ac:dyDescent="0.2">
      <c r="A74">
        <v>28.614000000000001</v>
      </c>
      <c r="B74">
        <v>97.09</v>
      </c>
      <c r="C74">
        <v>-12</v>
      </c>
      <c r="D74">
        <v>1.4998100000000001</v>
      </c>
      <c r="G74" s="43">
        <f t="shared" si="1"/>
        <v>-38.501999999999995</v>
      </c>
      <c r="H74" s="40">
        <f t="shared" si="2"/>
        <v>0.5</v>
      </c>
      <c r="I74">
        <f t="shared" si="0"/>
        <v>-12</v>
      </c>
    </row>
    <row r="75" spans="1:9" x14ac:dyDescent="0.2">
      <c r="A75">
        <v>28.614000000000001</v>
      </c>
      <c r="B75">
        <v>97.587999999999994</v>
      </c>
      <c r="C75">
        <v>-13.2</v>
      </c>
      <c r="D75">
        <v>1.4998100000000001</v>
      </c>
      <c r="G75" s="43">
        <f t="shared" si="1"/>
        <v>-38.004000000000005</v>
      </c>
      <c r="H75" s="40">
        <f t="shared" si="2"/>
        <v>0.49949999999999761</v>
      </c>
      <c r="I75">
        <f t="shared" si="0"/>
        <v>-13.2</v>
      </c>
    </row>
    <row r="76" spans="1:9" x14ac:dyDescent="0.2">
      <c r="A76">
        <v>28.614000000000001</v>
      </c>
      <c r="B76">
        <v>98.088999999999999</v>
      </c>
      <c r="C76">
        <v>-14.6</v>
      </c>
      <c r="D76">
        <v>1.4998</v>
      </c>
      <c r="G76" s="43">
        <f t="shared" si="1"/>
        <v>-37.503</v>
      </c>
      <c r="H76" s="40">
        <f t="shared" si="2"/>
        <v>0.50050000000000239</v>
      </c>
      <c r="I76">
        <f t="shared" si="0"/>
        <v>-14.6</v>
      </c>
    </row>
    <row r="77" spans="1:9" x14ac:dyDescent="0.2">
      <c r="A77">
        <v>28.614000000000001</v>
      </c>
      <c r="B77">
        <v>98.588999999999999</v>
      </c>
      <c r="C77">
        <v>-16.399999999999999</v>
      </c>
      <c r="D77">
        <v>1.4998100000000001</v>
      </c>
      <c r="G77" s="43">
        <f t="shared" si="1"/>
        <v>-37.003</v>
      </c>
      <c r="H77" s="40">
        <f t="shared" si="2"/>
        <v>0.49900000000000233</v>
      </c>
      <c r="I77">
        <f t="shared" si="0"/>
        <v>-16.399999999999999</v>
      </c>
    </row>
    <row r="78" spans="1:9" x14ac:dyDescent="0.2">
      <c r="A78">
        <v>28.614000000000001</v>
      </c>
      <c r="B78">
        <v>99.087000000000003</v>
      </c>
      <c r="C78">
        <v>-18.2</v>
      </c>
      <c r="D78">
        <v>1.4998100000000001</v>
      </c>
      <c r="G78" s="43">
        <f t="shared" si="1"/>
        <v>-36.504999999999995</v>
      </c>
      <c r="H78" s="40">
        <f t="shared" si="2"/>
        <v>0.50050000000000239</v>
      </c>
      <c r="I78">
        <f t="shared" si="0"/>
        <v>-18.2</v>
      </c>
    </row>
    <row r="79" spans="1:9" x14ac:dyDescent="0.2">
      <c r="A79">
        <v>28.614000000000001</v>
      </c>
      <c r="B79">
        <v>99.59</v>
      </c>
      <c r="C79">
        <v>-20.2</v>
      </c>
      <c r="D79">
        <v>1.4998100000000001</v>
      </c>
      <c r="G79" s="43">
        <f t="shared" si="1"/>
        <v>-36.001999999999995</v>
      </c>
      <c r="H79" s="40">
        <f t="shared" si="2"/>
        <v>0.50049999999999528</v>
      </c>
      <c r="I79">
        <f t="shared" si="0"/>
        <v>-20.2</v>
      </c>
    </row>
    <row r="80" spans="1:9" x14ac:dyDescent="0.2">
      <c r="A80">
        <v>28.614000000000001</v>
      </c>
      <c r="B80">
        <v>100.08799999999999</v>
      </c>
      <c r="C80">
        <v>-22.6</v>
      </c>
      <c r="D80">
        <v>1.4998</v>
      </c>
      <c r="G80" s="43">
        <f t="shared" si="1"/>
        <v>-35.504000000000005</v>
      </c>
      <c r="H80" s="40">
        <f t="shared" si="2"/>
        <v>0.49849999999999994</v>
      </c>
      <c r="I80">
        <f t="shared" si="0"/>
        <v>-22.6</v>
      </c>
    </row>
    <row r="81" spans="1:9" x14ac:dyDescent="0.2">
      <c r="A81">
        <v>28.614000000000001</v>
      </c>
      <c r="B81">
        <v>100.587</v>
      </c>
      <c r="C81">
        <v>-25.2</v>
      </c>
      <c r="D81">
        <v>1.4998100000000001</v>
      </c>
      <c r="G81" s="43">
        <f t="shared" si="1"/>
        <v>-35.004999999999995</v>
      </c>
      <c r="H81" s="40">
        <f t="shared" si="2"/>
        <v>0.50050000000000239</v>
      </c>
      <c r="I81">
        <f t="shared" si="0"/>
        <v>-25.2</v>
      </c>
    </row>
    <row r="82" spans="1:9" x14ac:dyDescent="0.2">
      <c r="A82">
        <v>28.614000000000001</v>
      </c>
      <c r="B82">
        <v>101.089</v>
      </c>
      <c r="C82">
        <v>-28</v>
      </c>
      <c r="D82">
        <v>1.4998</v>
      </c>
      <c r="G82" s="43">
        <f t="shared" si="1"/>
        <v>-34.503</v>
      </c>
      <c r="H82" s="40">
        <f t="shared" si="2"/>
        <v>0.5</v>
      </c>
      <c r="I82">
        <f t="shared" si="0"/>
        <v>-28</v>
      </c>
    </row>
    <row r="83" spans="1:9" x14ac:dyDescent="0.2">
      <c r="A83">
        <v>28.614000000000001</v>
      </c>
      <c r="B83">
        <v>101.587</v>
      </c>
      <c r="C83">
        <v>-31.4</v>
      </c>
      <c r="D83">
        <v>1.4998</v>
      </c>
      <c r="G83" s="43">
        <f t="shared" si="1"/>
        <v>-34.004999999999995</v>
      </c>
      <c r="H83" s="40">
        <f t="shared" si="2"/>
        <v>0.5</v>
      </c>
      <c r="I83">
        <f t="shared" ref="I83:I146" si="3">C83</f>
        <v>-31.4</v>
      </c>
    </row>
    <row r="84" spans="1:9" x14ac:dyDescent="0.2">
      <c r="A84">
        <v>28.614000000000001</v>
      </c>
      <c r="B84">
        <v>102.089</v>
      </c>
      <c r="C84">
        <v>-35.200000000000003</v>
      </c>
      <c r="D84">
        <v>1.4998100000000001</v>
      </c>
      <c r="G84" s="43">
        <f t="shared" ref="G84:G147" si="4">B84-104.592-31</f>
        <v>-33.503</v>
      </c>
      <c r="H84" s="40">
        <f t="shared" si="2"/>
        <v>0.50099999999999767</v>
      </c>
      <c r="I84">
        <f t="shared" si="3"/>
        <v>-35.200000000000003</v>
      </c>
    </row>
    <row r="85" spans="1:9" x14ac:dyDescent="0.2">
      <c r="A85">
        <v>28.614000000000001</v>
      </c>
      <c r="B85">
        <v>102.589</v>
      </c>
      <c r="C85">
        <v>-39.4</v>
      </c>
      <c r="D85">
        <v>1.4998</v>
      </c>
      <c r="G85" s="43">
        <f t="shared" si="4"/>
        <v>-33.003</v>
      </c>
      <c r="H85" s="40">
        <f t="shared" ref="H85:H148" si="5">(B86-B84)/2</f>
        <v>0.49900000000000233</v>
      </c>
      <c r="I85">
        <f t="shared" si="3"/>
        <v>-39.4</v>
      </c>
    </row>
    <row r="86" spans="1:9" x14ac:dyDescent="0.2">
      <c r="A86">
        <v>28.614000000000001</v>
      </c>
      <c r="B86">
        <v>103.087</v>
      </c>
      <c r="C86">
        <v>-44.2</v>
      </c>
      <c r="D86">
        <v>1.4998</v>
      </c>
      <c r="G86" s="43">
        <f t="shared" si="4"/>
        <v>-32.504999999999995</v>
      </c>
      <c r="H86" s="40">
        <f t="shared" si="5"/>
        <v>0.5</v>
      </c>
      <c r="I86">
        <f t="shared" si="3"/>
        <v>-44.2</v>
      </c>
    </row>
    <row r="87" spans="1:9" x14ac:dyDescent="0.2">
      <c r="A87">
        <v>28.614000000000001</v>
      </c>
      <c r="B87">
        <v>103.589</v>
      </c>
      <c r="C87">
        <v>-49.6</v>
      </c>
      <c r="D87">
        <v>1.4998100000000001</v>
      </c>
      <c r="G87" s="43">
        <f t="shared" si="4"/>
        <v>-32.003</v>
      </c>
      <c r="H87" s="40">
        <f t="shared" si="5"/>
        <v>0.50049999999999528</v>
      </c>
      <c r="I87">
        <f t="shared" si="3"/>
        <v>-49.6</v>
      </c>
    </row>
    <row r="88" spans="1:9" x14ac:dyDescent="0.2">
      <c r="A88">
        <v>28.614000000000001</v>
      </c>
      <c r="B88">
        <v>104.08799999999999</v>
      </c>
      <c r="C88">
        <v>-55.8</v>
      </c>
      <c r="D88">
        <v>1.4998</v>
      </c>
      <c r="G88" s="43">
        <f t="shared" si="4"/>
        <v>-31.504000000000005</v>
      </c>
      <c r="H88" s="40">
        <f t="shared" si="5"/>
        <v>0.49900000000000233</v>
      </c>
      <c r="I88">
        <f t="shared" si="3"/>
        <v>-55.8</v>
      </c>
    </row>
    <row r="89" spans="1:9" x14ac:dyDescent="0.2">
      <c r="A89">
        <v>28.614000000000001</v>
      </c>
      <c r="B89">
        <v>104.587</v>
      </c>
      <c r="C89">
        <v>-62.8</v>
      </c>
      <c r="D89">
        <v>1.4998100000000001</v>
      </c>
      <c r="G89" s="43">
        <f t="shared" si="4"/>
        <v>-31.004999999999995</v>
      </c>
      <c r="H89" s="40">
        <f t="shared" si="5"/>
        <v>0.50050000000000239</v>
      </c>
      <c r="I89">
        <f t="shared" si="3"/>
        <v>-62.8</v>
      </c>
    </row>
    <row r="90" spans="1:9" x14ac:dyDescent="0.2">
      <c r="A90">
        <v>28.614000000000001</v>
      </c>
      <c r="B90">
        <v>105.089</v>
      </c>
      <c r="C90">
        <v>-70.400000000000006</v>
      </c>
      <c r="D90">
        <v>1.4998100000000001</v>
      </c>
      <c r="G90" s="43">
        <f t="shared" si="4"/>
        <v>-30.503</v>
      </c>
      <c r="H90" s="40">
        <f t="shared" si="5"/>
        <v>0.49949999999999761</v>
      </c>
      <c r="I90">
        <f t="shared" si="3"/>
        <v>-70.400000000000006</v>
      </c>
    </row>
    <row r="91" spans="1:9" x14ac:dyDescent="0.2">
      <c r="A91">
        <v>28.614000000000001</v>
      </c>
      <c r="B91">
        <v>105.586</v>
      </c>
      <c r="C91">
        <v>-79.400000000000006</v>
      </c>
      <c r="D91">
        <v>1.4998</v>
      </c>
      <c r="G91" s="43">
        <f t="shared" si="4"/>
        <v>-30.006</v>
      </c>
      <c r="H91" s="40">
        <f t="shared" si="5"/>
        <v>0.49949999999999761</v>
      </c>
      <c r="I91">
        <f t="shared" si="3"/>
        <v>-79.400000000000006</v>
      </c>
    </row>
    <row r="92" spans="1:9" x14ac:dyDescent="0.2">
      <c r="A92">
        <v>28.614000000000001</v>
      </c>
      <c r="B92">
        <v>106.08799999999999</v>
      </c>
      <c r="C92">
        <v>-89.6</v>
      </c>
      <c r="D92">
        <v>1.4998100000000001</v>
      </c>
      <c r="G92" s="43">
        <f t="shared" si="4"/>
        <v>-29.504000000000005</v>
      </c>
      <c r="H92" s="40">
        <f t="shared" si="5"/>
        <v>0.50099999999999767</v>
      </c>
      <c r="I92">
        <f t="shared" si="3"/>
        <v>-89.6</v>
      </c>
    </row>
    <row r="93" spans="1:9" x14ac:dyDescent="0.2">
      <c r="A93">
        <v>28.614000000000001</v>
      </c>
      <c r="B93">
        <v>106.58799999999999</v>
      </c>
      <c r="C93">
        <v>-101</v>
      </c>
      <c r="D93">
        <v>1.4998100000000001</v>
      </c>
      <c r="G93" s="43">
        <f t="shared" si="4"/>
        <v>-29.004000000000005</v>
      </c>
      <c r="H93" s="40">
        <f t="shared" si="5"/>
        <v>0.49900000000000233</v>
      </c>
      <c r="I93">
        <f t="shared" si="3"/>
        <v>-101</v>
      </c>
    </row>
    <row r="94" spans="1:9" x14ac:dyDescent="0.2">
      <c r="A94">
        <v>28.614000000000001</v>
      </c>
      <c r="B94">
        <v>107.086</v>
      </c>
      <c r="C94">
        <v>-114</v>
      </c>
      <c r="D94">
        <v>1.4998100000000001</v>
      </c>
      <c r="G94" s="43">
        <f t="shared" si="4"/>
        <v>-28.506</v>
      </c>
      <c r="H94" s="40">
        <f t="shared" si="5"/>
        <v>0.50050000000000239</v>
      </c>
      <c r="I94">
        <f t="shared" si="3"/>
        <v>-114</v>
      </c>
    </row>
    <row r="95" spans="1:9" x14ac:dyDescent="0.2">
      <c r="A95">
        <v>28.614000000000001</v>
      </c>
      <c r="B95">
        <v>107.589</v>
      </c>
      <c r="C95">
        <v>-128.80000000000001</v>
      </c>
      <c r="D95">
        <v>1.4998100000000001</v>
      </c>
      <c r="G95" s="43">
        <f t="shared" si="4"/>
        <v>-28.003</v>
      </c>
      <c r="H95" s="40">
        <f t="shared" si="5"/>
        <v>0.50050000000000239</v>
      </c>
      <c r="I95">
        <f t="shared" si="3"/>
        <v>-128.80000000000001</v>
      </c>
    </row>
    <row r="96" spans="1:9" x14ac:dyDescent="0.2">
      <c r="A96">
        <v>28.614000000000001</v>
      </c>
      <c r="B96">
        <v>108.087</v>
      </c>
      <c r="C96">
        <v>-145.4</v>
      </c>
      <c r="D96">
        <v>1.4998</v>
      </c>
      <c r="G96" s="43">
        <f t="shared" si="4"/>
        <v>-27.504999999999995</v>
      </c>
      <c r="H96" s="40">
        <f t="shared" si="5"/>
        <v>0.49849999999999994</v>
      </c>
      <c r="I96">
        <f t="shared" si="3"/>
        <v>-145.4</v>
      </c>
    </row>
    <row r="97" spans="1:9" x14ac:dyDescent="0.2">
      <c r="A97">
        <v>28.614000000000001</v>
      </c>
      <c r="B97">
        <v>108.586</v>
      </c>
      <c r="C97">
        <v>-164.4</v>
      </c>
      <c r="D97">
        <v>1.4998100000000001</v>
      </c>
      <c r="G97" s="43">
        <f t="shared" si="4"/>
        <v>-27.006</v>
      </c>
      <c r="H97" s="40">
        <f t="shared" si="5"/>
        <v>0.50049999999999528</v>
      </c>
      <c r="I97">
        <f t="shared" si="3"/>
        <v>-164.4</v>
      </c>
    </row>
    <row r="98" spans="1:9" x14ac:dyDescent="0.2">
      <c r="A98">
        <v>28.614000000000001</v>
      </c>
      <c r="B98">
        <v>109.08799999999999</v>
      </c>
      <c r="C98">
        <v>-186.2</v>
      </c>
      <c r="D98">
        <v>1.4998</v>
      </c>
      <c r="G98" s="43">
        <f t="shared" si="4"/>
        <v>-26.504000000000005</v>
      </c>
      <c r="H98" s="40">
        <f t="shared" si="5"/>
        <v>0.5</v>
      </c>
      <c r="I98">
        <f t="shared" si="3"/>
        <v>-186.2</v>
      </c>
    </row>
    <row r="99" spans="1:9" x14ac:dyDescent="0.2">
      <c r="A99">
        <v>28.614000000000001</v>
      </c>
      <c r="B99">
        <v>109.586</v>
      </c>
      <c r="C99">
        <v>-210.6</v>
      </c>
      <c r="D99">
        <v>1.4998100000000001</v>
      </c>
      <c r="G99" s="43">
        <f t="shared" si="4"/>
        <v>-26.006</v>
      </c>
      <c r="H99" s="40">
        <f t="shared" si="5"/>
        <v>0.5</v>
      </c>
      <c r="I99">
        <f t="shared" si="3"/>
        <v>-210.6</v>
      </c>
    </row>
    <row r="100" spans="1:9" x14ac:dyDescent="0.2">
      <c r="A100">
        <v>28.614000000000001</v>
      </c>
      <c r="B100">
        <v>110.08799999999999</v>
      </c>
      <c r="C100">
        <v>-239</v>
      </c>
      <c r="D100">
        <v>1.4998</v>
      </c>
      <c r="G100" s="43">
        <f t="shared" si="4"/>
        <v>-25.504000000000005</v>
      </c>
      <c r="H100" s="40">
        <f t="shared" si="5"/>
        <v>0.50099999999999767</v>
      </c>
      <c r="I100">
        <f t="shared" si="3"/>
        <v>-239</v>
      </c>
    </row>
    <row r="101" spans="1:9" x14ac:dyDescent="0.2">
      <c r="A101">
        <v>28.614000000000001</v>
      </c>
      <c r="B101">
        <v>110.58799999999999</v>
      </c>
      <c r="C101">
        <v>-271.2</v>
      </c>
      <c r="D101">
        <v>1.4998100000000001</v>
      </c>
      <c r="G101" s="43">
        <f t="shared" si="4"/>
        <v>-25.004000000000005</v>
      </c>
      <c r="H101" s="40">
        <f t="shared" si="5"/>
        <v>0.49849999999999994</v>
      </c>
      <c r="I101">
        <f t="shared" si="3"/>
        <v>-271.2</v>
      </c>
    </row>
    <row r="102" spans="1:9" x14ac:dyDescent="0.2">
      <c r="A102">
        <v>28.614000000000001</v>
      </c>
      <c r="B102">
        <v>111.08499999999999</v>
      </c>
      <c r="C102">
        <v>-306.39999999999998</v>
      </c>
      <c r="D102">
        <v>1.4998100000000001</v>
      </c>
      <c r="G102" s="43">
        <f t="shared" si="4"/>
        <v>-24.507000000000005</v>
      </c>
      <c r="H102" s="40">
        <f t="shared" si="5"/>
        <v>0.5</v>
      </c>
      <c r="I102">
        <f t="shared" si="3"/>
        <v>-306.39999999999998</v>
      </c>
    </row>
    <row r="103" spans="1:9" x14ac:dyDescent="0.2">
      <c r="A103">
        <v>28.614000000000001</v>
      </c>
      <c r="B103">
        <v>111.58799999999999</v>
      </c>
      <c r="C103">
        <v>-349.2</v>
      </c>
      <c r="D103">
        <v>1.4998</v>
      </c>
      <c r="G103" s="43">
        <f t="shared" si="4"/>
        <v>-24.004000000000005</v>
      </c>
      <c r="H103" s="40">
        <f t="shared" si="5"/>
        <v>0.50100000000000477</v>
      </c>
      <c r="I103">
        <f t="shared" si="3"/>
        <v>-349.2</v>
      </c>
    </row>
    <row r="104" spans="1:9" x14ac:dyDescent="0.2">
      <c r="A104">
        <v>28.614000000000001</v>
      </c>
      <c r="B104">
        <v>112.087</v>
      </c>
      <c r="C104">
        <v>-396.6</v>
      </c>
      <c r="D104">
        <v>1.4998100000000001</v>
      </c>
      <c r="G104" s="43">
        <f t="shared" si="4"/>
        <v>-23.504999999999995</v>
      </c>
      <c r="H104" s="40">
        <f t="shared" si="5"/>
        <v>0.49849999999999994</v>
      </c>
      <c r="I104">
        <f t="shared" si="3"/>
        <v>-396.6</v>
      </c>
    </row>
    <row r="105" spans="1:9" x14ac:dyDescent="0.2">
      <c r="A105">
        <v>28.614000000000001</v>
      </c>
      <c r="B105">
        <v>112.58499999999999</v>
      </c>
      <c r="C105">
        <v>-451</v>
      </c>
      <c r="D105">
        <v>1.4998</v>
      </c>
      <c r="G105" s="43">
        <f t="shared" si="4"/>
        <v>-23.007000000000005</v>
      </c>
      <c r="H105" s="40">
        <f t="shared" si="5"/>
        <v>0.50049999999999528</v>
      </c>
      <c r="I105">
        <f t="shared" si="3"/>
        <v>-451</v>
      </c>
    </row>
    <row r="106" spans="1:9" x14ac:dyDescent="0.2">
      <c r="A106">
        <v>28.614000000000001</v>
      </c>
      <c r="B106">
        <v>113.08799999999999</v>
      </c>
      <c r="C106">
        <v>-514</v>
      </c>
      <c r="D106">
        <v>1.4998</v>
      </c>
      <c r="G106" s="43">
        <f t="shared" si="4"/>
        <v>-22.504000000000005</v>
      </c>
      <c r="H106" s="40">
        <f t="shared" si="5"/>
        <v>0.49950000000000472</v>
      </c>
      <c r="I106">
        <f t="shared" si="3"/>
        <v>-514</v>
      </c>
    </row>
    <row r="107" spans="1:9" x14ac:dyDescent="0.2">
      <c r="A107">
        <v>28.614000000000001</v>
      </c>
      <c r="B107">
        <v>113.584</v>
      </c>
      <c r="C107">
        <v>-587</v>
      </c>
      <c r="D107">
        <v>1.4998</v>
      </c>
      <c r="G107" s="43">
        <f t="shared" si="4"/>
        <v>-22.007999999999996</v>
      </c>
      <c r="H107" s="40">
        <f t="shared" si="5"/>
        <v>0.49950000000000472</v>
      </c>
      <c r="I107">
        <f t="shared" si="3"/>
        <v>-587</v>
      </c>
    </row>
    <row r="108" spans="1:9" x14ac:dyDescent="0.2">
      <c r="A108">
        <v>28.614000000000001</v>
      </c>
      <c r="B108">
        <v>114.087</v>
      </c>
      <c r="C108">
        <v>-672.2</v>
      </c>
      <c r="D108">
        <v>1.4998100000000001</v>
      </c>
      <c r="G108" s="43">
        <f t="shared" si="4"/>
        <v>-21.504999999999995</v>
      </c>
      <c r="H108" s="40">
        <f t="shared" si="5"/>
        <v>0.50150000000000006</v>
      </c>
      <c r="I108">
        <f t="shared" si="3"/>
        <v>-672.2</v>
      </c>
    </row>
    <row r="109" spans="1:9" x14ac:dyDescent="0.2">
      <c r="A109">
        <v>28.614000000000001</v>
      </c>
      <c r="B109">
        <v>114.587</v>
      </c>
      <c r="C109">
        <v>-769.6</v>
      </c>
      <c r="D109">
        <v>1.4998</v>
      </c>
      <c r="G109" s="43">
        <f t="shared" si="4"/>
        <v>-21.004999999999995</v>
      </c>
      <c r="H109" s="40">
        <f t="shared" si="5"/>
        <v>0.49899999999999523</v>
      </c>
      <c r="I109">
        <f t="shared" si="3"/>
        <v>-769.6</v>
      </c>
    </row>
    <row r="110" spans="1:9" x14ac:dyDescent="0.2">
      <c r="A110">
        <v>28.614000000000001</v>
      </c>
      <c r="B110">
        <v>115.08499999999999</v>
      </c>
      <c r="C110">
        <v>-883.2</v>
      </c>
      <c r="D110">
        <v>1.4998</v>
      </c>
      <c r="G110" s="43">
        <f t="shared" si="4"/>
        <v>-20.507000000000005</v>
      </c>
      <c r="H110" s="40">
        <f t="shared" si="5"/>
        <v>0.5</v>
      </c>
      <c r="I110">
        <f t="shared" si="3"/>
        <v>-883.2</v>
      </c>
    </row>
    <row r="111" spans="1:9" x14ac:dyDescent="0.2">
      <c r="A111">
        <v>28.614000000000001</v>
      </c>
      <c r="B111">
        <v>115.587</v>
      </c>
      <c r="C111">
        <v>-1017.8</v>
      </c>
      <c r="D111">
        <v>1.4998</v>
      </c>
      <c r="G111" s="43">
        <f t="shared" si="4"/>
        <v>-20.004999999999995</v>
      </c>
      <c r="H111" s="40">
        <f t="shared" si="5"/>
        <v>0.50050000000000239</v>
      </c>
      <c r="I111">
        <f t="shared" si="3"/>
        <v>-1017.8</v>
      </c>
    </row>
    <row r="112" spans="1:9" x14ac:dyDescent="0.2">
      <c r="A112">
        <v>28.614000000000001</v>
      </c>
      <c r="B112">
        <v>116.086</v>
      </c>
      <c r="C112">
        <v>-1179.2</v>
      </c>
      <c r="D112">
        <v>1.4998100000000001</v>
      </c>
      <c r="G112" s="43">
        <f t="shared" si="4"/>
        <v>-19.506</v>
      </c>
      <c r="H112" s="40">
        <f t="shared" si="5"/>
        <v>0.49899999999999523</v>
      </c>
      <c r="I112">
        <f t="shared" si="3"/>
        <v>-1179.2</v>
      </c>
    </row>
    <row r="113" spans="1:9" x14ac:dyDescent="0.2">
      <c r="A113">
        <v>28.614000000000001</v>
      </c>
      <c r="B113">
        <v>116.58499999999999</v>
      </c>
      <c r="C113">
        <v>-1371.8</v>
      </c>
      <c r="D113">
        <v>1.4998</v>
      </c>
      <c r="G113" s="43">
        <f t="shared" si="4"/>
        <v>-19.007000000000005</v>
      </c>
      <c r="H113" s="40">
        <f t="shared" si="5"/>
        <v>0.50050000000000239</v>
      </c>
      <c r="I113">
        <f t="shared" si="3"/>
        <v>-1371.8</v>
      </c>
    </row>
    <row r="114" spans="1:9" x14ac:dyDescent="0.2">
      <c r="A114">
        <v>28.614000000000001</v>
      </c>
      <c r="B114">
        <v>117.087</v>
      </c>
      <c r="C114">
        <v>-1605</v>
      </c>
      <c r="D114">
        <v>1.4998</v>
      </c>
      <c r="G114" s="43">
        <f t="shared" si="4"/>
        <v>-18.504999999999995</v>
      </c>
      <c r="H114" s="40">
        <f t="shared" si="5"/>
        <v>0.5</v>
      </c>
      <c r="I114">
        <f t="shared" si="3"/>
        <v>-1605</v>
      </c>
    </row>
    <row r="115" spans="1:9" x14ac:dyDescent="0.2">
      <c r="A115">
        <v>28.614000000000001</v>
      </c>
      <c r="B115">
        <v>117.58499999999999</v>
      </c>
      <c r="C115">
        <v>-1901.4</v>
      </c>
      <c r="D115">
        <v>1.4998</v>
      </c>
      <c r="G115" s="43">
        <f t="shared" si="4"/>
        <v>-18.007000000000005</v>
      </c>
      <c r="H115" s="40">
        <f t="shared" si="5"/>
        <v>0.5</v>
      </c>
      <c r="I115">
        <f t="shared" si="3"/>
        <v>-1901.4</v>
      </c>
    </row>
    <row r="116" spans="1:9" x14ac:dyDescent="0.2">
      <c r="A116">
        <v>28.614000000000001</v>
      </c>
      <c r="B116">
        <v>118.087</v>
      </c>
      <c r="C116">
        <v>-2269.1999999999998</v>
      </c>
      <c r="D116">
        <v>1.4998</v>
      </c>
      <c r="G116" s="43">
        <f t="shared" si="4"/>
        <v>-17.504999999999995</v>
      </c>
      <c r="H116" s="40">
        <f t="shared" si="5"/>
        <v>0.50100000000000477</v>
      </c>
      <c r="I116">
        <f t="shared" si="3"/>
        <v>-2269.1999999999998</v>
      </c>
    </row>
    <row r="117" spans="1:9" x14ac:dyDescent="0.2">
      <c r="A117">
        <v>28.614000000000001</v>
      </c>
      <c r="B117">
        <v>118.587</v>
      </c>
      <c r="C117">
        <v>-2764.8</v>
      </c>
      <c r="D117">
        <v>1.4998</v>
      </c>
      <c r="G117" s="43">
        <f t="shared" si="4"/>
        <v>-17.004999999999995</v>
      </c>
      <c r="H117" s="40">
        <f t="shared" si="5"/>
        <v>0.49849999999999994</v>
      </c>
      <c r="I117">
        <f t="shared" si="3"/>
        <v>-2764.8</v>
      </c>
    </row>
    <row r="118" spans="1:9" x14ac:dyDescent="0.2">
      <c r="A118">
        <v>28.614000000000001</v>
      </c>
      <c r="B118">
        <v>119.084</v>
      </c>
      <c r="C118">
        <v>-3411.8</v>
      </c>
      <c r="D118">
        <v>1.4998</v>
      </c>
      <c r="G118" s="43">
        <f t="shared" si="4"/>
        <v>-16.507999999999996</v>
      </c>
      <c r="H118" s="40">
        <f t="shared" si="5"/>
        <v>0.5</v>
      </c>
      <c r="I118">
        <f t="shared" si="3"/>
        <v>-3411.8</v>
      </c>
    </row>
    <row r="119" spans="1:9" x14ac:dyDescent="0.2">
      <c r="A119">
        <v>28.614000000000001</v>
      </c>
      <c r="B119">
        <v>119.587</v>
      </c>
      <c r="C119">
        <v>-4128.3999999999996</v>
      </c>
      <c r="D119">
        <v>1.4998</v>
      </c>
      <c r="G119" s="43">
        <f t="shared" si="4"/>
        <v>-16.004999999999995</v>
      </c>
      <c r="H119" s="40">
        <f t="shared" si="5"/>
        <v>0.50099999999999767</v>
      </c>
      <c r="I119">
        <f t="shared" si="3"/>
        <v>-4128.3999999999996</v>
      </c>
    </row>
    <row r="120" spans="1:9" x14ac:dyDescent="0.2">
      <c r="A120">
        <v>28.614000000000001</v>
      </c>
      <c r="B120">
        <v>120.086</v>
      </c>
      <c r="C120">
        <v>-4894.8</v>
      </c>
      <c r="D120">
        <v>1.4998100000000001</v>
      </c>
      <c r="G120" s="43">
        <f t="shared" si="4"/>
        <v>-15.506</v>
      </c>
      <c r="H120" s="40">
        <f t="shared" si="5"/>
        <v>0.49899999999999523</v>
      </c>
      <c r="I120">
        <f t="shared" si="3"/>
        <v>-4894.8</v>
      </c>
    </row>
    <row r="121" spans="1:9" x14ac:dyDescent="0.2">
      <c r="A121">
        <v>28.614000000000001</v>
      </c>
      <c r="B121">
        <v>120.58499999999999</v>
      </c>
      <c r="C121">
        <v>-5203</v>
      </c>
      <c r="D121">
        <v>1.4998</v>
      </c>
      <c r="G121" s="43">
        <f t="shared" si="4"/>
        <v>-15.007000000000005</v>
      </c>
      <c r="H121" s="40">
        <f t="shared" si="5"/>
        <v>0.50099999999999767</v>
      </c>
      <c r="I121">
        <f t="shared" si="3"/>
        <v>-5203</v>
      </c>
    </row>
    <row r="122" spans="1:9" x14ac:dyDescent="0.2">
      <c r="A122">
        <v>28.614000000000001</v>
      </c>
      <c r="B122">
        <v>121.08799999999999</v>
      </c>
      <c r="C122">
        <v>-5275</v>
      </c>
      <c r="D122">
        <v>1.4998100000000001</v>
      </c>
      <c r="G122" s="43">
        <f t="shared" si="4"/>
        <v>-14.504000000000005</v>
      </c>
      <c r="H122" s="40">
        <f t="shared" si="5"/>
        <v>0.5</v>
      </c>
      <c r="I122">
        <f t="shared" si="3"/>
        <v>-5275</v>
      </c>
    </row>
    <row r="123" spans="1:9" x14ac:dyDescent="0.2">
      <c r="A123">
        <v>28.614000000000001</v>
      </c>
      <c r="B123">
        <v>121.58499999999999</v>
      </c>
      <c r="C123">
        <v>-5281.4</v>
      </c>
      <c r="D123">
        <v>1.4998</v>
      </c>
      <c r="G123" s="43">
        <f t="shared" si="4"/>
        <v>-14.007000000000005</v>
      </c>
      <c r="H123" s="40">
        <f t="shared" si="5"/>
        <v>0.49950000000000472</v>
      </c>
      <c r="I123">
        <f t="shared" si="3"/>
        <v>-5281.4</v>
      </c>
    </row>
    <row r="124" spans="1:9" x14ac:dyDescent="0.2">
      <c r="A124">
        <v>28.614000000000001</v>
      </c>
      <c r="B124">
        <v>122.087</v>
      </c>
      <c r="C124">
        <v>-5231.8</v>
      </c>
      <c r="D124">
        <v>1.4998</v>
      </c>
      <c r="G124" s="43">
        <f t="shared" si="4"/>
        <v>-13.504999999999995</v>
      </c>
      <c r="H124" s="40">
        <f t="shared" si="5"/>
        <v>0.50100000000000477</v>
      </c>
      <c r="I124">
        <f t="shared" si="3"/>
        <v>-5231.8</v>
      </c>
    </row>
    <row r="125" spans="1:9" x14ac:dyDescent="0.2">
      <c r="A125">
        <v>28.614000000000001</v>
      </c>
      <c r="B125">
        <v>122.587</v>
      </c>
      <c r="C125">
        <v>-5206.6000000000004</v>
      </c>
      <c r="D125">
        <v>1.4998</v>
      </c>
      <c r="G125" s="43">
        <f t="shared" si="4"/>
        <v>-13.004999999999995</v>
      </c>
      <c r="H125" s="40">
        <f t="shared" si="5"/>
        <v>0.49899999999999523</v>
      </c>
      <c r="I125">
        <f t="shared" si="3"/>
        <v>-5206.6000000000004</v>
      </c>
    </row>
    <row r="126" spans="1:9" x14ac:dyDescent="0.2">
      <c r="A126">
        <v>28.614000000000001</v>
      </c>
      <c r="B126">
        <v>123.08499999999999</v>
      </c>
      <c r="C126">
        <v>-5174</v>
      </c>
      <c r="D126">
        <v>1.4998</v>
      </c>
      <c r="G126" s="43">
        <f t="shared" si="4"/>
        <v>-12.507000000000005</v>
      </c>
      <c r="H126" s="40">
        <f t="shared" si="5"/>
        <v>0.50049999999999528</v>
      </c>
      <c r="I126">
        <f t="shared" si="3"/>
        <v>-5174</v>
      </c>
    </row>
    <row r="127" spans="1:9" x14ac:dyDescent="0.2">
      <c r="A127">
        <v>28.614000000000001</v>
      </c>
      <c r="B127">
        <v>123.58799999999999</v>
      </c>
      <c r="C127">
        <v>-5156.2</v>
      </c>
      <c r="D127">
        <v>1.4998</v>
      </c>
      <c r="G127" s="43">
        <f t="shared" si="4"/>
        <v>-12.004000000000005</v>
      </c>
      <c r="H127" s="40">
        <f t="shared" si="5"/>
        <v>0.50050000000000239</v>
      </c>
      <c r="I127">
        <f t="shared" si="3"/>
        <v>-5156.2</v>
      </c>
    </row>
    <row r="128" spans="1:9" x14ac:dyDescent="0.2">
      <c r="A128">
        <v>28.614000000000001</v>
      </c>
      <c r="B128">
        <v>124.086</v>
      </c>
      <c r="C128">
        <v>-5154</v>
      </c>
      <c r="D128">
        <v>1.4998100000000001</v>
      </c>
      <c r="G128" s="43">
        <f t="shared" si="4"/>
        <v>-11.506</v>
      </c>
      <c r="H128" s="40">
        <f t="shared" si="5"/>
        <v>0.49849999999999994</v>
      </c>
      <c r="I128">
        <f t="shared" si="3"/>
        <v>-5154</v>
      </c>
    </row>
    <row r="129" spans="1:9" x14ac:dyDescent="0.2">
      <c r="A129">
        <v>28.614000000000001</v>
      </c>
      <c r="B129">
        <v>124.58499999999999</v>
      </c>
      <c r="C129">
        <v>-5143</v>
      </c>
      <c r="D129">
        <v>1.4998</v>
      </c>
      <c r="G129" s="43">
        <f t="shared" si="4"/>
        <v>-11.007000000000005</v>
      </c>
      <c r="H129" s="40">
        <f t="shared" si="5"/>
        <v>0.50099999999999767</v>
      </c>
      <c r="I129">
        <f t="shared" si="3"/>
        <v>-5143</v>
      </c>
    </row>
    <row r="130" spans="1:9" x14ac:dyDescent="0.2">
      <c r="A130">
        <v>28.614000000000001</v>
      </c>
      <c r="B130">
        <v>125.08799999999999</v>
      </c>
      <c r="C130">
        <v>-5135.8</v>
      </c>
      <c r="D130">
        <v>1.4998</v>
      </c>
      <c r="G130" s="43">
        <f t="shared" si="4"/>
        <v>-10.504000000000005</v>
      </c>
      <c r="H130" s="40">
        <f t="shared" si="5"/>
        <v>0.5</v>
      </c>
      <c r="I130">
        <f t="shared" si="3"/>
        <v>-5135.8</v>
      </c>
    </row>
    <row r="131" spans="1:9" x14ac:dyDescent="0.2">
      <c r="A131">
        <v>28.614000000000001</v>
      </c>
      <c r="B131">
        <v>125.58499999999999</v>
      </c>
      <c r="C131">
        <v>-5133</v>
      </c>
      <c r="D131">
        <v>1.4998</v>
      </c>
      <c r="G131" s="43">
        <f t="shared" si="4"/>
        <v>-10.007000000000005</v>
      </c>
      <c r="H131" s="40">
        <f t="shared" si="5"/>
        <v>0.49950000000000472</v>
      </c>
      <c r="I131">
        <f t="shared" si="3"/>
        <v>-5133</v>
      </c>
    </row>
    <row r="132" spans="1:9" x14ac:dyDescent="0.2">
      <c r="A132">
        <v>28.614000000000001</v>
      </c>
      <c r="B132">
        <v>126.087</v>
      </c>
      <c r="C132">
        <v>-5131.6000000000004</v>
      </c>
      <c r="D132">
        <v>1.4998</v>
      </c>
      <c r="G132" s="43">
        <f t="shared" si="4"/>
        <v>-9.5049999999999955</v>
      </c>
      <c r="H132" s="40">
        <f t="shared" si="5"/>
        <v>0.50150000000000006</v>
      </c>
      <c r="I132">
        <f t="shared" si="3"/>
        <v>-5131.6000000000004</v>
      </c>
    </row>
    <row r="133" spans="1:9" x14ac:dyDescent="0.2">
      <c r="A133">
        <v>28.614000000000001</v>
      </c>
      <c r="B133">
        <v>126.58799999999999</v>
      </c>
      <c r="C133">
        <v>-5135.3999999999996</v>
      </c>
      <c r="D133">
        <v>1.4998</v>
      </c>
      <c r="G133" s="43">
        <f t="shared" si="4"/>
        <v>-9.0040000000000049</v>
      </c>
      <c r="H133" s="40">
        <f t="shared" si="5"/>
        <v>0.49899999999999523</v>
      </c>
      <c r="I133">
        <f t="shared" si="3"/>
        <v>-5135.3999999999996</v>
      </c>
    </row>
    <row r="134" spans="1:9" x14ac:dyDescent="0.2">
      <c r="A134">
        <v>28.614000000000001</v>
      </c>
      <c r="B134">
        <v>127.08499999999999</v>
      </c>
      <c r="C134">
        <v>-5132.2</v>
      </c>
      <c r="D134">
        <v>1.4998100000000001</v>
      </c>
      <c r="G134" s="43">
        <f t="shared" si="4"/>
        <v>-8.507000000000005</v>
      </c>
      <c r="H134" s="40">
        <f t="shared" si="5"/>
        <v>0.49950000000000472</v>
      </c>
      <c r="I134">
        <f t="shared" si="3"/>
        <v>-5132.2</v>
      </c>
    </row>
    <row r="135" spans="1:9" x14ac:dyDescent="0.2">
      <c r="A135">
        <v>28.614000000000001</v>
      </c>
      <c r="B135">
        <v>127.587</v>
      </c>
      <c r="C135">
        <v>-5133.2</v>
      </c>
      <c r="D135">
        <v>1.4998</v>
      </c>
      <c r="G135" s="43">
        <f t="shared" si="4"/>
        <v>-8.0049999999999955</v>
      </c>
      <c r="H135" s="40">
        <f t="shared" si="5"/>
        <v>0.50050000000000949</v>
      </c>
      <c r="I135">
        <f t="shared" si="3"/>
        <v>-5133.2</v>
      </c>
    </row>
    <row r="136" spans="1:9" x14ac:dyDescent="0.2">
      <c r="A136">
        <v>28.614000000000001</v>
      </c>
      <c r="B136">
        <v>128.08600000000001</v>
      </c>
      <c r="C136">
        <v>-5129.8</v>
      </c>
      <c r="D136">
        <v>1.4998</v>
      </c>
      <c r="G136" s="43">
        <f t="shared" si="4"/>
        <v>-7.505999999999986</v>
      </c>
      <c r="H136" s="40">
        <f t="shared" si="5"/>
        <v>0.49900000000000233</v>
      </c>
      <c r="I136">
        <f t="shared" si="3"/>
        <v>-5129.8</v>
      </c>
    </row>
    <row r="137" spans="1:9" x14ac:dyDescent="0.2">
      <c r="A137">
        <v>28.614000000000001</v>
      </c>
      <c r="B137">
        <v>128.58500000000001</v>
      </c>
      <c r="C137">
        <v>-5131</v>
      </c>
      <c r="D137">
        <v>1.4998</v>
      </c>
      <c r="G137" s="43">
        <f t="shared" si="4"/>
        <v>-7.0069999999999908</v>
      </c>
      <c r="H137" s="40">
        <f t="shared" si="5"/>
        <v>0.50099999999999056</v>
      </c>
      <c r="I137">
        <f t="shared" si="3"/>
        <v>-5131</v>
      </c>
    </row>
    <row r="138" spans="1:9" x14ac:dyDescent="0.2">
      <c r="A138">
        <v>28.614000000000001</v>
      </c>
      <c r="B138">
        <v>129.08799999999999</v>
      </c>
      <c r="C138">
        <v>-5132.8</v>
      </c>
      <c r="D138">
        <v>1.4998</v>
      </c>
      <c r="G138" s="43">
        <f t="shared" si="4"/>
        <v>-6.5040000000000049</v>
      </c>
      <c r="H138" s="40">
        <f t="shared" si="5"/>
        <v>0.50050000000000239</v>
      </c>
      <c r="I138">
        <f t="shared" si="3"/>
        <v>-5132.8</v>
      </c>
    </row>
    <row r="139" spans="1:9" x14ac:dyDescent="0.2">
      <c r="A139">
        <v>28.614000000000001</v>
      </c>
      <c r="B139">
        <v>129.58600000000001</v>
      </c>
      <c r="C139">
        <v>-5132.2</v>
      </c>
      <c r="D139">
        <v>1.4998</v>
      </c>
      <c r="G139" s="43">
        <f t="shared" si="4"/>
        <v>-6.005999999999986</v>
      </c>
      <c r="H139" s="40">
        <f t="shared" si="5"/>
        <v>0.49949999999999761</v>
      </c>
      <c r="I139">
        <f t="shared" si="3"/>
        <v>-5132.2</v>
      </c>
    </row>
    <row r="140" spans="1:9" x14ac:dyDescent="0.2">
      <c r="A140">
        <v>28.614000000000001</v>
      </c>
      <c r="B140">
        <v>130.08699999999999</v>
      </c>
      <c r="C140">
        <v>-5136</v>
      </c>
      <c r="D140">
        <v>1.4998100000000001</v>
      </c>
      <c r="G140" s="43">
        <f t="shared" si="4"/>
        <v>-5.5050000000000097</v>
      </c>
      <c r="H140" s="40">
        <f t="shared" si="5"/>
        <v>0.50099999999999056</v>
      </c>
      <c r="I140">
        <f t="shared" si="3"/>
        <v>-5136</v>
      </c>
    </row>
    <row r="141" spans="1:9" x14ac:dyDescent="0.2">
      <c r="A141">
        <v>28.614000000000001</v>
      </c>
      <c r="B141">
        <v>130.58799999999999</v>
      </c>
      <c r="C141">
        <v>-5135.2</v>
      </c>
      <c r="D141">
        <v>1.4998100000000001</v>
      </c>
      <c r="G141" s="43">
        <f t="shared" si="4"/>
        <v>-5.0040000000000049</v>
      </c>
      <c r="H141" s="40">
        <f t="shared" si="5"/>
        <v>0.49900000000000944</v>
      </c>
      <c r="I141">
        <f t="shared" si="3"/>
        <v>-5135.2</v>
      </c>
    </row>
    <row r="142" spans="1:9" x14ac:dyDescent="0.2">
      <c r="A142">
        <v>28.614000000000001</v>
      </c>
      <c r="B142">
        <v>131.08500000000001</v>
      </c>
      <c r="C142">
        <v>-5137.8</v>
      </c>
      <c r="D142">
        <v>1.4998</v>
      </c>
      <c r="G142" s="43">
        <f t="shared" si="4"/>
        <v>-4.5069999999999908</v>
      </c>
      <c r="H142" s="40">
        <f t="shared" si="5"/>
        <v>0.5</v>
      </c>
      <c r="I142">
        <f t="shared" si="3"/>
        <v>-5137.8</v>
      </c>
    </row>
    <row r="143" spans="1:9" x14ac:dyDescent="0.2">
      <c r="A143">
        <v>28.614000000000001</v>
      </c>
      <c r="B143">
        <v>131.58799999999999</v>
      </c>
      <c r="C143">
        <v>-5140.6000000000004</v>
      </c>
      <c r="D143">
        <v>1.4998100000000001</v>
      </c>
      <c r="G143" s="43">
        <f t="shared" si="4"/>
        <v>-4.0040000000000049</v>
      </c>
      <c r="H143" s="40">
        <f t="shared" si="5"/>
        <v>0.50149999999999295</v>
      </c>
      <c r="I143">
        <f t="shared" si="3"/>
        <v>-5140.6000000000004</v>
      </c>
    </row>
    <row r="144" spans="1:9" x14ac:dyDescent="0.2">
      <c r="A144">
        <v>28.614000000000001</v>
      </c>
      <c r="B144">
        <v>132.08799999999999</v>
      </c>
      <c r="C144">
        <v>-5140.3999999999996</v>
      </c>
      <c r="D144">
        <v>1.4998</v>
      </c>
      <c r="G144" s="43">
        <f t="shared" si="4"/>
        <v>-3.5040000000000049</v>
      </c>
      <c r="H144" s="40">
        <f t="shared" si="5"/>
        <v>0.49850000000000705</v>
      </c>
      <c r="I144">
        <f t="shared" si="3"/>
        <v>-5140.3999999999996</v>
      </c>
    </row>
    <row r="145" spans="1:9" x14ac:dyDescent="0.2">
      <c r="A145">
        <v>28.614000000000001</v>
      </c>
      <c r="B145">
        <v>132.58500000000001</v>
      </c>
      <c r="C145">
        <v>-5143.3999999999996</v>
      </c>
      <c r="D145">
        <v>1.4998</v>
      </c>
      <c r="G145" s="43">
        <f t="shared" si="4"/>
        <v>-3.0069999999999908</v>
      </c>
      <c r="H145" s="40">
        <f t="shared" si="5"/>
        <v>0.5</v>
      </c>
      <c r="I145">
        <f t="shared" si="3"/>
        <v>-5143.3999999999996</v>
      </c>
    </row>
    <row r="146" spans="1:9" x14ac:dyDescent="0.2">
      <c r="A146">
        <v>28.614000000000001</v>
      </c>
      <c r="B146">
        <v>133.08799999999999</v>
      </c>
      <c r="C146">
        <v>-5144.3999999999996</v>
      </c>
      <c r="D146">
        <v>1.4998</v>
      </c>
      <c r="G146" s="43">
        <f t="shared" si="4"/>
        <v>-2.5040000000000049</v>
      </c>
      <c r="H146" s="40">
        <f t="shared" si="5"/>
        <v>0.50050000000000239</v>
      </c>
      <c r="I146">
        <f t="shared" si="3"/>
        <v>-5144.3999999999996</v>
      </c>
    </row>
    <row r="147" spans="1:9" x14ac:dyDescent="0.2">
      <c r="A147">
        <v>28.614000000000001</v>
      </c>
      <c r="B147">
        <v>133.58600000000001</v>
      </c>
      <c r="C147">
        <v>-5145.6000000000004</v>
      </c>
      <c r="D147">
        <v>1.4998</v>
      </c>
      <c r="G147" s="43">
        <f t="shared" si="4"/>
        <v>-2.005999999999986</v>
      </c>
      <c r="H147" s="40">
        <f t="shared" si="5"/>
        <v>0.50050000000000239</v>
      </c>
      <c r="I147">
        <f t="shared" ref="I147:I210" si="6">C147</f>
        <v>-5145.6000000000004</v>
      </c>
    </row>
    <row r="148" spans="1:9" x14ac:dyDescent="0.2">
      <c r="A148">
        <v>28.614000000000001</v>
      </c>
      <c r="B148">
        <v>134.089</v>
      </c>
      <c r="C148">
        <v>-5146.8</v>
      </c>
      <c r="D148">
        <v>1.4998</v>
      </c>
      <c r="G148" s="43">
        <f t="shared" ref="G148:G211" si="7">B148-104.592-31</f>
        <v>-1.5030000000000001</v>
      </c>
      <c r="H148" s="40">
        <f t="shared" si="5"/>
        <v>0.50149999999999295</v>
      </c>
      <c r="I148">
        <f t="shared" si="6"/>
        <v>-5146.8</v>
      </c>
    </row>
    <row r="149" spans="1:9" x14ac:dyDescent="0.2">
      <c r="A149">
        <v>28.614000000000001</v>
      </c>
      <c r="B149">
        <v>134.589</v>
      </c>
      <c r="C149">
        <v>-5147</v>
      </c>
      <c r="D149">
        <v>1.4998</v>
      </c>
      <c r="G149" s="43">
        <f t="shared" si="7"/>
        <v>-1.0030000000000001</v>
      </c>
      <c r="H149" s="40">
        <f t="shared" ref="H149:H212" si="8">(B150-B148)/2</f>
        <v>0.49800000000000466</v>
      </c>
      <c r="I149">
        <f t="shared" si="6"/>
        <v>-5147</v>
      </c>
    </row>
    <row r="150" spans="1:9" x14ac:dyDescent="0.2">
      <c r="A150">
        <v>28.614000000000001</v>
      </c>
      <c r="B150">
        <v>135.08500000000001</v>
      </c>
      <c r="C150">
        <v>-5148.6000000000004</v>
      </c>
      <c r="D150">
        <v>1.4998</v>
      </c>
      <c r="G150" s="43">
        <f t="shared" si="7"/>
        <v>-0.50699999999999079</v>
      </c>
      <c r="H150" s="40">
        <f t="shared" si="8"/>
        <v>0.49949999999999761</v>
      </c>
      <c r="I150">
        <f t="shared" si="6"/>
        <v>-5148.6000000000004</v>
      </c>
    </row>
    <row r="151" spans="1:9" x14ac:dyDescent="0.2">
      <c r="A151">
        <v>28.614000000000001</v>
      </c>
      <c r="B151">
        <v>135.58799999999999</v>
      </c>
      <c r="C151">
        <v>-5148.8</v>
      </c>
      <c r="D151">
        <v>1.4998</v>
      </c>
      <c r="G151" s="43">
        <f t="shared" si="7"/>
        <v>-4.0000000000048885E-3</v>
      </c>
      <c r="H151" s="40">
        <f t="shared" si="8"/>
        <v>0.50099999999999056</v>
      </c>
      <c r="I151">
        <f t="shared" si="6"/>
        <v>-5148.8</v>
      </c>
    </row>
    <row r="152" spans="1:9" x14ac:dyDescent="0.2">
      <c r="A152">
        <v>28.614000000000001</v>
      </c>
      <c r="B152">
        <v>136.08699999999999</v>
      </c>
      <c r="C152">
        <v>-5150.6000000000004</v>
      </c>
      <c r="D152">
        <v>1.4998</v>
      </c>
      <c r="G152" s="43">
        <f t="shared" si="7"/>
        <v>0.49499999999999034</v>
      </c>
      <c r="H152" s="40">
        <f t="shared" si="8"/>
        <v>0.49900000000000944</v>
      </c>
      <c r="I152">
        <f t="shared" si="6"/>
        <v>-5150.6000000000004</v>
      </c>
    </row>
    <row r="153" spans="1:9" x14ac:dyDescent="0.2">
      <c r="A153">
        <v>28.614000000000001</v>
      </c>
      <c r="B153">
        <v>136.58600000000001</v>
      </c>
      <c r="C153">
        <v>-5151.3999999999996</v>
      </c>
      <c r="D153">
        <v>1.4998</v>
      </c>
      <c r="G153" s="43">
        <f t="shared" si="7"/>
        <v>0.99400000000001398</v>
      </c>
      <c r="H153" s="40">
        <f t="shared" si="8"/>
        <v>0.50100000000000477</v>
      </c>
      <c r="I153">
        <f t="shared" si="6"/>
        <v>-5151.3999999999996</v>
      </c>
    </row>
    <row r="154" spans="1:9" x14ac:dyDescent="0.2">
      <c r="A154">
        <v>28.614000000000001</v>
      </c>
      <c r="B154">
        <v>137.089</v>
      </c>
      <c r="C154">
        <v>-5152.8</v>
      </c>
      <c r="D154">
        <v>1.4998</v>
      </c>
      <c r="G154" s="43">
        <f t="shared" si="7"/>
        <v>1.4969999999999999</v>
      </c>
      <c r="H154" s="40">
        <f t="shared" si="8"/>
        <v>0.5</v>
      </c>
      <c r="I154">
        <f t="shared" si="6"/>
        <v>-5152.8</v>
      </c>
    </row>
    <row r="155" spans="1:9" x14ac:dyDescent="0.2">
      <c r="A155">
        <v>28.614000000000001</v>
      </c>
      <c r="B155">
        <v>137.58600000000001</v>
      </c>
      <c r="C155">
        <v>-5152.8</v>
      </c>
      <c r="D155">
        <v>1.4998</v>
      </c>
      <c r="G155" s="43">
        <f t="shared" si="7"/>
        <v>1.994000000000014</v>
      </c>
      <c r="H155" s="40">
        <f t="shared" si="8"/>
        <v>0.49800000000000466</v>
      </c>
      <c r="I155">
        <f t="shared" si="6"/>
        <v>-5152.8</v>
      </c>
    </row>
    <row r="156" spans="1:9" x14ac:dyDescent="0.2">
      <c r="A156">
        <v>28.614000000000001</v>
      </c>
      <c r="B156">
        <v>138.08500000000001</v>
      </c>
      <c r="C156">
        <v>-5153.3999999999996</v>
      </c>
      <c r="D156">
        <v>1.4998</v>
      </c>
      <c r="G156" s="43">
        <f t="shared" si="7"/>
        <v>2.4930000000000092</v>
      </c>
      <c r="H156" s="40">
        <f t="shared" si="8"/>
        <v>0.50049999999998818</v>
      </c>
      <c r="I156">
        <f t="shared" si="6"/>
        <v>-5153.3999999999996</v>
      </c>
    </row>
    <row r="157" spans="1:9" x14ac:dyDescent="0.2">
      <c r="A157">
        <v>28.614000000000001</v>
      </c>
      <c r="B157">
        <v>138.58699999999999</v>
      </c>
      <c r="C157">
        <v>-5154.2</v>
      </c>
      <c r="D157">
        <v>1.4998</v>
      </c>
      <c r="G157" s="43">
        <f t="shared" si="7"/>
        <v>2.9949999999999903</v>
      </c>
      <c r="H157" s="40">
        <f t="shared" si="8"/>
        <v>0.5</v>
      </c>
      <c r="I157">
        <f t="shared" si="6"/>
        <v>-5154.2</v>
      </c>
    </row>
    <row r="158" spans="1:9" x14ac:dyDescent="0.2">
      <c r="A158">
        <v>28.614000000000001</v>
      </c>
      <c r="B158">
        <v>139.08500000000001</v>
      </c>
      <c r="C158">
        <v>-5155.2</v>
      </c>
      <c r="D158">
        <v>1.4998</v>
      </c>
      <c r="G158" s="43">
        <f t="shared" si="7"/>
        <v>3.4930000000000092</v>
      </c>
      <c r="H158" s="40">
        <f t="shared" si="8"/>
        <v>0.50050000000000239</v>
      </c>
      <c r="I158">
        <f t="shared" si="6"/>
        <v>-5155.2</v>
      </c>
    </row>
    <row r="159" spans="1:9" x14ac:dyDescent="0.2">
      <c r="A159">
        <v>28.614000000000001</v>
      </c>
      <c r="B159">
        <v>139.58799999999999</v>
      </c>
      <c r="C159">
        <v>-5155.2</v>
      </c>
      <c r="D159">
        <v>1.4998</v>
      </c>
      <c r="G159" s="43">
        <f t="shared" si="7"/>
        <v>3.9959999999999951</v>
      </c>
      <c r="H159" s="40">
        <f t="shared" si="8"/>
        <v>0.50050000000000239</v>
      </c>
      <c r="I159">
        <f t="shared" si="6"/>
        <v>-5155.2</v>
      </c>
    </row>
    <row r="160" spans="1:9" x14ac:dyDescent="0.2">
      <c r="A160">
        <v>28.614000000000001</v>
      </c>
      <c r="B160">
        <v>140.08600000000001</v>
      </c>
      <c r="C160">
        <v>-5155.6000000000004</v>
      </c>
      <c r="D160">
        <v>1.4998</v>
      </c>
      <c r="G160" s="43">
        <f t="shared" si="7"/>
        <v>4.494000000000014</v>
      </c>
      <c r="H160" s="40">
        <f t="shared" si="8"/>
        <v>0.49850000000000705</v>
      </c>
      <c r="I160">
        <f t="shared" si="6"/>
        <v>-5155.6000000000004</v>
      </c>
    </row>
    <row r="161" spans="1:9" x14ac:dyDescent="0.2">
      <c r="A161">
        <v>28.614000000000001</v>
      </c>
      <c r="B161">
        <v>140.58500000000001</v>
      </c>
      <c r="C161">
        <v>-5156.2</v>
      </c>
      <c r="D161">
        <v>1.4998</v>
      </c>
      <c r="G161" s="43">
        <f t="shared" si="7"/>
        <v>4.9930000000000092</v>
      </c>
      <c r="H161" s="40">
        <f t="shared" si="8"/>
        <v>0.50049999999998818</v>
      </c>
      <c r="I161">
        <f t="shared" si="6"/>
        <v>-5156.2</v>
      </c>
    </row>
    <row r="162" spans="1:9" x14ac:dyDescent="0.2">
      <c r="A162">
        <v>28.614000000000001</v>
      </c>
      <c r="B162">
        <v>141.08699999999999</v>
      </c>
      <c r="C162">
        <v>-5157.3999999999996</v>
      </c>
      <c r="D162">
        <v>1.4998</v>
      </c>
      <c r="G162" s="43">
        <f t="shared" si="7"/>
        <v>5.4949999999999903</v>
      </c>
      <c r="H162" s="40">
        <f t="shared" si="8"/>
        <v>0.50050000000000239</v>
      </c>
      <c r="I162">
        <f t="shared" si="6"/>
        <v>-5157.3999999999996</v>
      </c>
    </row>
    <row r="163" spans="1:9" x14ac:dyDescent="0.2">
      <c r="A163">
        <v>28.614000000000001</v>
      </c>
      <c r="B163">
        <v>141.58600000000001</v>
      </c>
      <c r="C163">
        <v>-5158.2</v>
      </c>
      <c r="D163">
        <v>1.4998</v>
      </c>
      <c r="G163" s="43">
        <f t="shared" si="7"/>
        <v>5.994000000000014</v>
      </c>
      <c r="H163" s="40">
        <f t="shared" si="8"/>
        <v>0.5</v>
      </c>
      <c r="I163">
        <f t="shared" si="6"/>
        <v>-5158.2</v>
      </c>
    </row>
    <row r="164" spans="1:9" x14ac:dyDescent="0.2">
      <c r="A164">
        <v>28.614000000000001</v>
      </c>
      <c r="B164">
        <v>142.08699999999999</v>
      </c>
      <c r="C164">
        <v>-5159</v>
      </c>
      <c r="D164">
        <v>1.4998</v>
      </c>
      <c r="G164" s="43">
        <f t="shared" si="7"/>
        <v>6.4949999999999903</v>
      </c>
      <c r="H164" s="40">
        <f t="shared" si="8"/>
        <v>0.50049999999998818</v>
      </c>
      <c r="I164">
        <f t="shared" si="6"/>
        <v>-5159</v>
      </c>
    </row>
    <row r="165" spans="1:9" x14ac:dyDescent="0.2">
      <c r="A165">
        <v>28.614000000000001</v>
      </c>
      <c r="B165">
        <v>142.58699999999999</v>
      </c>
      <c r="C165">
        <v>-5159.2</v>
      </c>
      <c r="D165">
        <v>1.4998</v>
      </c>
      <c r="G165" s="43">
        <f t="shared" si="7"/>
        <v>6.9949999999999903</v>
      </c>
      <c r="H165" s="40">
        <f t="shared" si="8"/>
        <v>0.49900000000000944</v>
      </c>
      <c r="I165">
        <f t="shared" si="6"/>
        <v>-5159.2</v>
      </c>
    </row>
    <row r="166" spans="1:9" x14ac:dyDescent="0.2">
      <c r="A166">
        <v>28.614000000000001</v>
      </c>
      <c r="B166">
        <v>143.08500000000001</v>
      </c>
      <c r="C166">
        <v>-5159.3999999999996</v>
      </c>
      <c r="D166">
        <v>1.4998</v>
      </c>
      <c r="G166" s="43">
        <f t="shared" si="7"/>
        <v>7.4930000000000092</v>
      </c>
      <c r="H166" s="40">
        <f t="shared" si="8"/>
        <v>0.5</v>
      </c>
      <c r="I166">
        <f t="shared" si="6"/>
        <v>-5159.3999999999996</v>
      </c>
    </row>
    <row r="167" spans="1:9" x14ac:dyDescent="0.2">
      <c r="A167">
        <v>28.614000000000001</v>
      </c>
      <c r="B167">
        <v>143.58699999999999</v>
      </c>
      <c r="C167">
        <v>-5160.6000000000004</v>
      </c>
      <c r="D167">
        <v>1.4998</v>
      </c>
      <c r="G167" s="43">
        <f t="shared" si="7"/>
        <v>7.9949999999999903</v>
      </c>
      <c r="H167" s="40">
        <f t="shared" si="8"/>
        <v>0.50099999999999056</v>
      </c>
      <c r="I167">
        <f t="shared" si="6"/>
        <v>-5160.6000000000004</v>
      </c>
    </row>
    <row r="168" spans="1:9" x14ac:dyDescent="0.2">
      <c r="A168">
        <v>28.614000000000001</v>
      </c>
      <c r="B168">
        <v>144.08699999999999</v>
      </c>
      <c r="C168">
        <v>-5162.2</v>
      </c>
      <c r="D168">
        <v>1.4998</v>
      </c>
      <c r="G168" s="43">
        <f t="shared" si="7"/>
        <v>8.4949999999999903</v>
      </c>
      <c r="H168" s="40">
        <f t="shared" si="8"/>
        <v>0.49950000000001182</v>
      </c>
      <c r="I168">
        <f t="shared" si="6"/>
        <v>-5162.2</v>
      </c>
    </row>
    <row r="169" spans="1:9" x14ac:dyDescent="0.2">
      <c r="A169">
        <v>28.614000000000001</v>
      </c>
      <c r="B169">
        <v>144.58600000000001</v>
      </c>
      <c r="C169">
        <v>-5164</v>
      </c>
      <c r="D169">
        <v>1.4998</v>
      </c>
      <c r="G169" s="43">
        <f t="shared" si="7"/>
        <v>8.994000000000014</v>
      </c>
      <c r="H169" s="40">
        <f t="shared" si="8"/>
        <v>0.50050000000000239</v>
      </c>
      <c r="I169">
        <f t="shared" si="6"/>
        <v>-5164</v>
      </c>
    </row>
    <row r="170" spans="1:9" x14ac:dyDescent="0.2">
      <c r="A170">
        <v>28.614000000000001</v>
      </c>
      <c r="B170">
        <v>145.08799999999999</v>
      </c>
      <c r="C170">
        <v>-5165.6000000000004</v>
      </c>
      <c r="D170">
        <v>1.4998</v>
      </c>
      <c r="G170" s="43">
        <f t="shared" si="7"/>
        <v>9.4959999999999951</v>
      </c>
      <c r="H170" s="40">
        <f t="shared" si="8"/>
        <v>0.49949999999999761</v>
      </c>
      <c r="I170">
        <f t="shared" si="6"/>
        <v>-5165.6000000000004</v>
      </c>
    </row>
    <row r="171" spans="1:9" x14ac:dyDescent="0.2">
      <c r="A171">
        <v>28.614000000000001</v>
      </c>
      <c r="B171">
        <v>145.58500000000001</v>
      </c>
      <c r="C171">
        <v>-5168.3999999999996</v>
      </c>
      <c r="D171">
        <v>1.4998</v>
      </c>
      <c r="G171" s="43">
        <f t="shared" si="7"/>
        <v>9.9930000000000092</v>
      </c>
      <c r="H171" s="40">
        <f t="shared" si="8"/>
        <v>0.49850000000000705</v>
      </c>
      <c r="I171">
        <f t="shared" si="6"/>
        <v>-5168.3999999999996</v>
      </c>
    </row>
    <row r="172" spans="1:9" x14ac:dyDescent="0.2">
      <c r="A172">
        <v>28.614000000000001</v>
      </c>
      <c r="B172">
        <v>146.08500000000001</v>
      </c>
      <c r="C172">
        <v>-5173.2</v>
      </c>
      <c r="D172">
        <v>1.4998100000000001</v>
      </c>
      <c r="G172" s="43">
        <f t="shared" si="7"/>
        <v>10.493000000000009</v>
      </c>
      <c r="H172" s="40">
        <f t="shared" si="8"/>
        <v>0.50099999999999056</v>
      </c>
      <c r="I172">
        <f t="shared" si="6"/>
        <v>-5173.2</v>
      </c>
    </row>
    <row r="173" spans="1:9" x14ac:dyDescent="0.2">
      <c r="A173">
        <v>28.614000000000001</v>
      </c>
      <c r="B173">
        <v>146.58699999999999</v>
      </c>
      <c r="C173">
        <v>-5179.2</v>
      </c>
      <c r="D173">
        <v>1.4998</v>
      </c>
      <c r="G173" s="43">
        <f t="shared" si="7"/>
        <v>10.99499999999999</v>
      </c>
      <c r="H173" s="40">
        <f t="shared" si="8"/>
        <v>0.50050000000000239</v>
      </c>
      <c r="I173">
        <f t="shared" si="6"/>
        <v>-5179.2</v>
      </c>
    </row>
    <row r="174" spans="1:9" x14ac:dyDescent="0.2">
      <c r="A174">
        <v>28.614000000000001</v>
      </c>
      <c r="B174">
        <v>147.08600000000001</v>
      </c>
      <c r="C174">
        <v>-5187</v>
      </c>
      <c r="D174">
        <v>1.4998</v>
      </c>
      <c r="G174" s="43">
        <f t="shared" si="7"/>
        <v>11.494000000000014</v>
      </c>
      <c r="H174" s="40">
        <f t="shared" si="8"/>
        <v>0.5</v>
      </c>
      <c r="I174">
        <f t="shared" si="6"/>
        <v>-5187</v>
      </c>
    </row>
    <row r="175" spans="1:9" x14ac:dyDescent="0.2">
      <c r="A175">
        <v>28.614000000000001</v>
      </c>
      <c r="B175">
        <v>147.58699999999999</v>
      </c>
      <c r="C175">
        <v>-5198.6000000000004</v>
      </c>
      <c r="D175">
        <v>1.4998100000000001</v>
      </c>
      <c r="G175" s="43">
        <f t="shared" si="7"/>
        <v>11.99499999999999</v>
      </c>
      <c r="H175" s="40">
        <f t="shared" si="8"/>
        <v>0.5</v>
      </c>
      <c r="I175">
        <f t="shared" si="6"/>
        <v>-5198.6000000000004</v>
      </c>
    </row>
    <row r="176" spans="1:9" x14ac:dyDescent="0.2">
      <c r="A176">
        <v>28.614000000000001</v>
      </c>
      <c r="B176">
        <v>148.08600000000001</v>
      </c>
      <c r="C176">
        <v>-5215.3999999999996</v>
      </c>
      <c r="D176">
        <v>1.4998</v>
      </c>
      <c r="G176" s="43">
        <f t="shared" si="7"/>
        <v>12.494000000000014</v>
      </c>
      <c r="H176" s="40">
        <f t="shared" si="8"/>
        <v>0.49850000000000705</v>
      </c>
      <c r="I176">
        <f t="shared" si="6"/>
        <v>-5215.3999999999996</v>
      </c>
    </row>
    <row r="177" spans="1:9" x14ac:dyDescent="0.2">
      <c r="A177">
        <v>28.614000000000001</v>
      </c>
      <c r="B177">
        <v>148.584</v>
      </c>
      <c r="C177">
        <v>-5240.3999999999996</v>
      </c>
      <c r="D177">
        <v>1.4998</v>
      </c>
      <c r="G177" s="43">
        <f t="shared" si="7"/>
        <v>12.992000000000004</v>
      </c>
      <c r="H177" s="40">
        <f t="shared" si="8"/>
        <v>0.50099999999999056</v>
      </c>
      <c r="I177">
        <f t="shared" si="6"/>
        <v>-5240.3999999999996</v>
      </c>
    </row>
    <row r="178" spans="1:9" x14ac:dyDescent="0.2">
      <c r="A178">
        <v>28.614000000000001</v>
      </c>
      <c r="B178">
        <v>149.08799999999999</v>
      </c>
      <c r="C178">
        <v>-5272.8</v>
      </c>
      <c r="D178">
        <v>1.4998</v>
      </c>
      <c r="G178" s="43">
        <f t="shared" si="7"/>
        <v>13.495999999999995</v>
      </c>
      <c r="H178" s="40">
        <f t="shared" si="8"/>
        <v>0.50100000000000477</v>
      </c>
      <c r="I178">
        <f t="shared" si="6"/>
        <v>-5272.8</v>
      </c>
    </row>
    <row r="179" spans="1:9" x14ac:dyDescent="0.2">
      <c r="A179">
        <v>28.614000000000001</v>
      </c>
      <c r="B179">
        <v>149.58600000000001</v>
      </c>
      <c r="C179">
        <v>-5304</v>
      </c>
      <c r="D179">
        <v>1.4998</v>
      </c>
      <c r="G179" s="43">
        <f t="shared" si="7"/>
        <v>13.994000000000014</v>
      </c>
      <c r="H179" s="40">
        <f t="shared" si="8"/>
        <v>0.49900000000000944</v>
      </c>
      <c r="I179">
        <f t="shared" si="6"/>
        <v>-5304</v>
      </c>
    </row>
    <row r="180" spans="1:9" x14ac:dyDescent="0.2">
      <c r="A180">
        <v>28.614000000000001</v>
      </c>
      <c r="B180">
        <v>150.08600000000001</v>
      </c>
      <c r="C180">
        <v>-5295.2</v>
      </c>
      <c r="D180">
        <v>1.4998</v>
      </c>
      <c r="G180" s="43">
        <f t="shared" si="7"/>
        <v>14.494000000000014</v>
      </c>
      <c r="H180" s="40">
        <f t="shared" si="8"/>
        <v>0.50049999999998818</v>
      </c>
      <c r="I180">
        <f t="shared" si="6"/>
        <v>-5295.2</v>
      </c>
    </row>
    <row r="181" spans="1:9" x14ac:dyDescent="0.2">
      <c r="A181">
        <v>28.614000000000001</v>
      </c>
      <c r="B181">
        <v>150.58699999999999</v>
      </c>
      <c r="C181">
        <v>-5126.6000000000004</v>
      </c>
      <c r="D181">
        <v>1.4998</v>
      </c>
      <c r="G181" s="43">
        <f t="shared" si="7"/>
        <v>14.99499999999999</v>
      </c>
      <c r="H181" s="40">
        <f t="shared" si="8"/>
        <v>0.49899999999999523</v>
      </c>
      <c r="I181">
        <f t="shared" si="6"/>
        <v>-5126.6000000000004</v>
      </c>
    </row>
    <row r="182" spans="1:9" x14ac:dyDescent="0.2">
      <c r="A182">
        <v>28.614000000000001</v>
      </c>
      <c r="B182">
        <v>151.084</v>
      </c>
      <c r="C182">
        <v>-4618.6000000000004</v>
      </c>
      <c r="D182">
        <v>1.4998</v>
      </c>
      <c r="G182" s="43">
        <f t="shared" si="7"/>
        <v>15.492000000000004</v>
      </c>
      <c r="H182" s="40">
        <f t="shared" si="8"/>
        <v>0.5</v>
      </c>
      <c r="I182">
        <f t="shared" si="6"/>
        <v>-4618.6000000000004</v>
      </c>
    </row>
    <row r="183" spans="1:9" x14ac:dyDescent="0.2">
      <c r="A183">
        <v>28.614000000000001</v>
      </c>
      <c r="B183">
        <v>151.58699999999999</v>
      </c>
      <c r="C183">
        <v>-3830.2</v>
      </c>
      <c r="D183">
        <v>1.4998</v>
      </c>
      <c r="G183" s="43">
        <f t="shared" si="7"/>
        <v>15.99499999999999</v>
      </c>
      <c r="H183" s="40">
        <f t="shared" si="8"/>
        <v>0.50149999999999295</v>
      </c>
      <c r="I183">
        <f t="shared" si="6"/>
        <v>-3830.2</v>
      </c>
    </row>
    <row r="184" spans="1:9" x14ac:dyDescent="0.2">
      <c r="A184">
        <v>28.614000000000001</v>
      </c>
      <c r="B184">
        <v>152.08699999999999</v>
      </c>
      <c r="C184">
        <v>-3082</v>
      </c>
      <c r="D184">
        <v>1.4998</v>
      </c>
      <c r="G184" s="43">
        <f t="shared" si="7"/>
        <v>16.49499999999999</v>
      </c>
      <c r="H184" s="40">
        <f t="shared" si="8"/>
        <v>0.49900000000000944</v>
      </c>
      <c r="I184">
        <f t="shared" si="6"/>
        <v>-3082</v>
      </c>
    </row>
    <row r="185" spans="1:9" x14ac:dyDescent="0.2">
      <c r="A185">
        <v>28.614000000000001</v>
      </c>
      <c r="B185">
        <v>152.58500000000001</v>
      </c>
      <c r="C185">
        <v>-2502.8000000000002</v>
      </c>
      <c r="D185">
        <v>1.4998</v>
      </c>
      <c r="G185" s="43">
        <f t="shared" si="7"/>
        <v>16.993000000000009</v>
      </c>
      <c r="H185" s="40">
        <f t="shared" si="8"/>
        <v>0.5</v>
      </c>
      <c r="I185">
        <f t="shared" si="6"/>
        <v>-2502.8000000000002</v>
      </c>
    </row>
    <row r="186" spans="1:9" x14ac:dyDescent="0.2">
      <c r="A186">
        <v>28.614000000000001</v>
      </c>
      <c r="B186">
        <v>153.08699999999999</v>
      </c>
      <c r="C186">
        <v>-2066.1999999999998</v>
      </c>
      <c r="D186">
        <v>1.4998</v>
      </c>
      <c r="G186" s="43">
        <f t="shared" si="7"/>
        <v>17.49499999999999</v>
      </c>
      <c r="H186" s="40">
        <f t="shared" si="8"/>
        <v>0.5</v>
      </c>
      <c r="I186">
        <f t="shared" si="6"/>
        <v>-2066.1999999999998</v>
      </c>
    </row>
    <row r="187" spans="1:9" x14ac:dyDescent="0.2">
      <c r="A187">
        <v>28.614000000000001</v>
      </c>
      <c r="B187">
        <v>153.58500000000001</v>
      </c>
      <c r="C187">
        <v>-1736</v>
      </c>
      <c r="D187">
        <v>1.4998</v>
      </c>
      <c r="G187" s="43">
        <f t="shared" si="7"/>
        <v>17.993000000000009</v>
      </c>
      <c r="H187" s="40">
        <f t="shared" si="8"/>
        <v>0.49900000000000944</v>
      </c>
      <c r="I187">
        <f t="shared" si="6"/>
        <v>-1736</v>
      </c>
    </row>
    <row r="188" spans="1:9" x14ac:dyDescent="0.2">
      <c r="A188">
        <v>28.614000000000001</v>
      </c>
      <c r="B188">
        <v>154.08500000000001</v>
      </c>
      <c r="C188">
        <v>-1474</v>
      </c>
      <c r="D188">
        <v>1.4998</v>
      </c>
      <c r="G188" s="43">
        <f t="shared" si="7"/>
        <v>18.493000000000009</v>
      </c>
      <c r="H188" s="40">
        <f t="shared" si="8"/>
        <v>0.50099999999999056</v>
      </c>
      <c r="I188">
        <f t="shared" si="6"/>
        <v>-1474</v>
      </c>
    </row>
    <row r="189" spans="1:9" x14ac:dyDescent="0.2">
      <c r="A189">
        <v>28.614000000000001</v>
      </c>
      <c r="B189">
        <v>154.58699999999999</v>
      </c>
      <c r="C189">
        <v>-1262.8</v>
      </c>
      <c r="D189">
        <v>1.4998</v>
      </c>
      <c r="G189" s="43">
        <f t="shared" si="7"/>
        <v>18.99499999999999</v>
      </c>
      <c r="H189" s="40">
        <f t="shared" si="8"/>
        <v>0.5</v>
      </c>
      <c r="I189">
        <f t="shared" si="6"/>
        <v>-1262.8</v>
      </c>
    </row>
    <row r="190" spans="1:9" x14ac:dyDescent="0.2">
      <c r="A190">
        <v>28.614000000000001</v>
      </c>
      <c r="B190">
        <v>155.08500000000001</v>
      </c>
      <c r="C190">
        <v>-1090.2</v>
      </c>
      <c r="D190">
        <v>1.4998</v>
      </c>
      <c r="G190" s="43">
        <f t="shared" si="7"/>
        <v>19.493000000000009</v>
      </c>
      <c r="H190" s="40">
        <f t="shared" si="8"/>
        <v>0.5</v>
      </c>
      <c r="I190">
        <f t="shared" si="6"/>
        <v>-1090.2</v>
      </c>
    </row>
    <row r="191" spans="1:9" x14ac:dyDescent="0.2">
      <c r="A191">
        <v>28.614000000000001</v>
      </c>
      <c r="B191">
        <v>155.58699999999999</v>
      </c>
      <c r="C191">
        <v>-945</v>
      </c>
      <c r="D191">
        <v>1.4998</v>
      </c>
      <c r="G191" s="43">
        <f t="shared" si="7"/>
        <v>19.99499999999999</v>
      </c>
      <c r="H191" s="40">
        <f t="shared" si="8"/>
        <v>0.50050000000000239</v>
      </c>
      <c r="I191">
        <f t="shared" si="6"/>
        <v>-945</v>
      </c>
    </row>
    <row r="192" spans="1:9" x14ac:dyDescent="0.2">
      <c r="A192">
        <v>28.614000000000001</v>
      </c>
      <c r="B192">
        <v>156.08600000000001</v>
      </c>
      <c r="C192">
        <v>-823</v>
      </c>
      <c r="D192">
        <v>1.4998</v>
      </c>
      <c r="G192" s="43">
        <f t="shared" si="7"/>
        <v>20.494000000000014</v>
      </c>
      <c r="H192" s="40">
        <f t="shared" si="8"/>
        <v>0.49900000000000944</v>
      </c>
      <c r="I192">
        <f t="shared" si="6"/>
        <v>-823</v>
      </c>
    </row>
    <row r="193" spans="1:9" x14ac:dyDescent="0.2">
      <c r="A193">
        <v>28.614000000000001</v>
      </c>
      <c r="B193">
        <v>156.58500000000001</v>
      </c>
      <c r="C193">
        <v>-718.8</v>
      </c>
      <c r="D193">
        <v>1.4998</v>
      </c>
      <c r="G193" s="43">
        <f t="shared" si="7"/>
        <v>20.993000000000009</v>
      </c>
      <c r="H193" s="40">
        <f t="shared" si="8"/>
        <v>0.50099999999999056</v>
      </c>
      <c r="I193">
        <f t="shared" si="6"/>
        <v>-718.8</v>
      </c>
    </row>
    <row r="194" spans="1:9" x14ac:dyDescent="0.2">
      <c r="A194">
        <v>28.614000000000001</v>
      </c>
      <c r="B194">
        <v>157.08799999999999</v>
      </c>
      <c r="C194">
        <v>-629.20000000000005</v>
      </c>
      <c r="D194">
        <v>1.4998</v>
      </c>
      <c r="G194" s="43">
        <f t="shared" si="7"/>
        <v>21.495999999999995</v>
      </c>
      <c r="H194" s="40">
        <f t="shared" si="8"/>
        <v>0.50050000000000239</v>
      </c>
      <c r="I194">
        <f t="shared" si="6"/>
        <v>-629.20000000000005</v>
      </c>
    </row>
    <row r="195" spans="1:9" x14ac:dyDescent="0.2">
      <c r="A195">
        <v>28.614000000000001</v>
      </c>
      <c r="B195">
        <v>157.58600000000001</v>
      </c>
      <c r="C195">
        <v>-552.20000000000005</v>
      </c>
      <c r="D195">
        <v>1.4998</v>
      </c>
      <c r="G195" s="43">
        <f t="shared" si="7"/>
        <v>21.994000000000014</v>
      </c>
      <c r="H195" s="40">
        <f t="shared" si="8"/>
        <v>0.49900000000000944</v>
      </c>
      <c r="I195">
        <f t="shared" si="6"/>
        <v>-552.20000000000005</v>
      </c>
    </row>
    <row r="196" spans="1:9" x14ac:dyDescent="0.2">
      <c r="A196">
        <v>28.614000000000001</v>
      </c>
      <c r="B196">
        <v>158.08600000000001</v>
      </c>
      <c r="C196">
        <v>-485.4</v>
      </c>
      <c r="D196">
        <v>1.4998</v>
      </c>
      <c r="G196" s="43">
        <f t="shared" si="7"/>
        <v>22.494000000000014</v>
      </c>
      <c r="H196" s="40">
        <f t="shared" si="8"/>
        <v>0.50049999999998818</v>
      </c>
      <c r="I196">
        <f t="shared" si="6"/>
        <v>-485.4</v>
      </c>
    </row>
    <row r="197" spans="1:9" x14ac:dyDescent="0.2">
      <c r="A197">
        <v>28.614000000000001</v>
      </c>
      <c r="B197">
        <v>158.58699999999999</v>
      </c>
      <c r="C197">
        <v>-427</v>
      </c>
      <c r="D197">
        <v>1.4998</v>
      </c>
      <c r="G197" s="43">
        <f t="shared" si="7"/>
        <v>22.99499999999999</v>
      </c>
      <c r="H197" s="40">
        <f t="shared" si="8"/>
        <v>0.49899999999999523</v>
      </c>
      <c r="I197">
        <f t="shared" si="6"/>
        <v>-427</v>
      </c>
    </row>
    <row r="198" spans="1:9" x14ac:dyDescent="0.2">
      <c r="A198">
        <v>28.614000000000001</v>
      </c>
      <c r="B198">
        <v>159.084</v>
      </c>
      <c r="C198">
        <v>-376.6</v>
      </c>
      <c r="D198">
        <v>1.4998</v>
      </c>
      <c r="G198" s="43">
        <f t="shared" si="7"/>
        <v>23.492000000000004</v>
      </c>
      <c r="H198" s="40">
        <f t="shared" si="8"/>
        <v>0.5</v>
      </c>
      <c r="I198">
        <f t="shared" si="6"/>
        <v>-376.6</v>
      </c>
    </row>
    <row r="199" spans="1:9" x14ac:dyDescent="0.2">
      <c r="A199">
        <v>28.614000000000001</v>
      </c>
      <c r="B199">
        <v>159.58699999999999</v>
      </c>
      <c r="C199">
        <v>-332</v>
      </c>
      <c r="D199">
        <v>1.4998</v>
      </c>
      <c r="G199" s="43">
        <f t="shared" si="7"/>
        <v>23.99499999999999</v>
      </c>
      <c r="H199" s="40">
        <f t="shared" si="8"/>
        <v>0.50100000000000477</v>
      </c>
      <c r="I199">
        <f t="shared" si="6"/>
        <v>-332</v>
      </c>
    </row>
    <row r="200" spans="1:9" x14ac:dyDescent="0.2">
      <c r="A200">
        <v>28.614000000000001</v>
      </c>
      <c r="B200">
        <v>160.08600000000001</v>
      </c>
      <c r="C200">
        <v>-293.39999999999998</v>
      </c>
      <c r="D200">
        <v>1.4998</v>
      </c>
      <c r="G200" s="43">
        <f t="shared" si="7"/>
        <v>24.494000000000014</v>
      </c>
      <c r="H200" s="40">
        <f t="shared" si="8"/>
        <v>0.49850000000000705</v>
      </c>
      <c r="I200">
        <f t="shared" si="6"/>
        <v>-293.39999999999998</v>
      </c>
    </row>
    <row r="201" spans="1:9" x14ac:dyDescent="0.2">
      <c r="A201">
        <v>28.614000000000001</v>
      </c>
      <c r="B201">
        <v>160.584</v>
      </c>
      <c r="C201">
        <v>-259.39999999999998</v>
      </c>
      <c r="D201">
        <v>1.4998</v>
      </c>
      <c r="G201" s="43">
        <f t="shared" si="7"/>
        <v>24.992000000000004</v>
      </c>
      <c r="H201" s="40">
        <f t="shared" si="8"/>
        <v>0.5</v>
      </c>
      <c r="I201">
        <f t="shared" si="6"/>
        <v>-259.39999999999998</v>
      </c>
    </row>
    <row r="202" spans="1:9" x14ac:dyDescent="0.2">
      <c r="A202">
        <v>28.614000000000001</v>
      </c>
      <c r="B202">
        <v>161.08600000000001</v>
      </c>
      <c r="C202">
        <v>-229.4</v>
      </c>
      <c r="D202">
        <v>1.4998</v>
      </c>
      <c r="G202" s="43">
        <f t="shared" si="7"/>
        <v>25.494000000000014</v>
      </c>
      <c r="H202" s="40">
        <f t="shared" si="8"/>
        <v>0.50050000000000239</v>
      </c>
      <c r="I202">
        <f t="shared" si="6"/>
        <v>-229.4</v>
      </c>
    </row>
    <row r="203" spans="1:9" x14ac:dyDescent="0.2">
      <c r="A203">
        <v>28.614000000000001</v>
      </c>
      <c r="B203">
        <v>161.58500000000001</v>
      </c>
      <c r="C203">
        <v>-203.2</v>
      </c>
      <c r="D203">
        <v>1.4998</v>
      </c>
      <c r="G203" s="43">
        <f t="shared" si="7"/>
        <v>25.993000000000009</v>
      </c>
      <c r="H203" s="40">
        <f t="shared" si="8"/>
        <v>0.49899999999999523</v>
      </c>
      <c r="I203">
        <f t="shared" si="6"/>
        <v>-203.2</v>
      </c>
    </row>
    <row r="204" spans="1:9" x14ac:dyDescent="0.2">
      <c r="A204">
        <v>28.614000000000001</v>
      </c>
      <c r="B204">
        <v>162.084</v>
      </c>
      <c r="C204">
        <v>-180</v>
      </c>
      <c r="D204">
        <v>1.4998</v>
      </c>
      <c r="G204" s="43">
        <f t="shared" si="7"/>
        <v>26.492000000000004</v>
      </c>
      <c r="H204" s="40">
        <f t="shared" si="8"/>
        <v>0.50099999999999056</v>
      </c>
      <c r="I204">
        <f t="shared" si="6"/>
        <v>-180</v>
      </c>
    </row>
    <row r="205" spans="1:9" x14ac:dyDescent="0.2">
      <c r="A205">
        <v>28.614000000000001</v>
      </c>
      <c r="B205">
        <v>162.58699999999999</v>
      </c>
      <c r="C205">
        <v>-159.4</v>
      </c>
      <c r="D205">
        <v>1.4998</v>
      </c>
      <c r="G205" s="43">
        <f t="shared" si="7"/>
        <v>26.99499999999999</v>
      </c>
      <c r="H205" s="40">
        <f t="shared" si="8"/>
        <v>0.49949999999999761</v>
      </c>
      <c r="I205">
        <f t="shared" si="6"/>
        <v>-159.4</v>
      </c>
    </row>
    <row r="206" spans="1:9" x14ac:dyDescent="0.2">
      <c r="A206">
        <v>28.614000000000001</v>
      </c>
      <c r="B206">
        <v>163.083</v>
      </c>
      <c r="C206">
        <v>-141.4</v>
      </c>
      <c r="D206">
        <v>1.4998</v>
      </c>
      <c r="G206" s="43">
        <f t="shared" si="7"/>
        <v>27.491</v>
      </c>
      <c r="H206" s="40">
        <f t="shared" si="8"/>
        <v>0.49900000000000944</v>
      </c>
      <c r="I206">
        <f t="shared" si="6"/>
        <v>-141.4</v>
      </c>
    </row>
    <row r="207" spans="1:9" x14ac:dyDescent="0.2">
      <c r="A207">
        <v>28.614000000000001</v>
      </c>
      <c r="B207">
        <v>163.58500000000001</v>
      </c>
      <c r="C207">
        <v>-125.6</v>
      </c>
      <c r="D207">
        <v>1.4998</v>
      </c>
      <c r="G207" s="43">
        <f t="shared" si="7"/>
        <v>27.993000000000009</v>
      </c>
      <c r="H207" s="40">
        <f t="shared" si="8"/>
        <v>0.50050000000000239</v>
      </c>
      <c r="I207">
        <f t="shared" si="6"/>
        <v>-125.6</v>
      </c>
    </row>
    <row r="208" spans="1:9" x14ac:dyDescent="0.2">
      <c r="A208">
        <v>28.614000000000001</v>
      </c>
      <c r="B208">
        <v>164.084</v>
      </c>
      <c r="C208">
        <v>-111.4</v>
      </c>
      <c r="D208">
        <v>1.4998</v>
      </c>
      <c r="G208" s="43">
        <f t="shared" si="7"/>
        <v>28.492000000000004</v>
      </c>
      <c r="H208" s="40">
        <f t="shared" si="8"/>
        <v>0.49849999999999284</v>
      </c>
      <c r="I208">
        <f t="shared" si="6"/>
        <v>-111.4</v>
      </c>
    </row>
    <row r="209" spans="1:9" x14ac:dyDescent="0.2">
      <c r="A209">
        <v>28.614000000000001</v>
      </c>
      <c r="B209">
        <v>164.58199999999999</v>
      </c>
      <c r="C209">
        <v>-99</v>
      </c>
      <c r="D209">
        <v>1.4998</v>
      </c>
      <c r="G209" s="43">
        <f t="shared" si="7"/>
        <v>28.989999999999995</v>
      </c>
      <c r="H209" s="40">
        <f t="shared" si="8"/>
        <v>0.50100000000000477</v>
      </c>
      <c r="I209">
        <f t="shared" si="6"/>
        <v>-99</v>
      </c>
    </row>
    <row r="210" spans="1:9" x14ac:dyDescent="0.2">
      <c r="A210">
        <v>28.614000000000001</v>
      </c>
      <c r="B210">
        <v>165.08600000000001</v>
      </c>
      <c r="C210">
        <v>-88.2</v>
      </c>
      <c r="D210">
        <v>1.4998</v>
      </c>
      <c r="G210" s="43">
        <f t="shared" si="7"/>
        <v>29.494000000000014</v>
      </c>
      <c r="H210" s="40">
        <f t="shared" si="8"/>
        <v>0.50050000000000239</v>
      </c>
      <c r="I210">
        <f t="shared" si="6"/>
        <v>-88.2</v>
      </c>
    </row>
    <row r="211" spans="1:9" x14ac:dyDescent="0.2">
      <c r="A211">
        <v>28.614000000000001</v>
      </c>
      <c r="B211">
        <v>165.583</v>
      </c>
      <c r="C211">
        <v>-78.400000000000006</v>
      </c>
      <c r="D211">
        <v>1.4998100000000001</v>
      </c>
      <c r="G211" s="43">
        <f t="shared" si="7"/>
        <v>29.991</v>
      </c>
      <c r="H211" s="40">
        <f t="shared" si="8"/>
        <v>0.49849999999999284</v>
      </c>
      <c r="I211">
        <f t="shared" ref="I211:I274" si="9">C211</f>
        <v>-78.400000000000006</v>
      </c>
    </row>
    <row r="212" spans="1:9" x14ac:dyDescent="0.2">
      <c r="A212">
        <v>28.614000000000001</v>
      </c>
      <c r="B212">
        <v>166.083</v>
      </c>
      <c r="C212">
        <v>-69.8</v>
      </c>
      <c r="D212">
        <v>1.4998</v>
      </c>
      <c r="G212" s="43">
        <f t="shared" ref="G212:G275" si="10">B212-104.592-31</f>
        <v>30.491</v>
      </c>
      <c r="H212" s="40">
        <f t="shared" si="8"/>
        <v>0.50100000000000477</v>
      </c>
      <c r="I212">
        <f t="shared" si="9"/>
        <v>-69.8</v>
      </c>
    </row>
    <row r="213" spans="1:9" x14ac:dyDescent="0.2">
      <c r="A213">
        <v>28.614000000000001</v>
      </c>
      <c r="B213">
        <v>166.58500000000001</v>
      </c>
      <c r="C213">
        <v>-62.2</v>
      </c>
      <c r="D213">
        <v>1.4998</v>
      </c>
      <c r="G213" s="43">
        <f t="shared" si="10"/>
        <v>30.993000000000009</v>
      </c>
      <c r="H213" s="40">
        <f t="shared" ref="H213:H276" si="11">(B214-B212)/2</f>
        <v>0.49949999999999761</v>
      </c>
      <c r="I213">
        <f t="shared" si="9"/>
        <v>-62.2</v>
      </c>
    </row>
    <row r="214" spans="1:9" x14ac:dyDescent="0.2">
      <c r="A214">
        <v>28.614000000000001</v>
      </c>
      <c r="B214">
        <v>167.08199999999999</v>
      </c>
      <c r="C214">
        <v>-55.6</v>
      </c>
      <c r="D214">
        <v>1.4998</v>
      </c>
      <c r="G214" s="43">
        <f t="shared" si="10"/>
        <v>31.489999999999995</v>
      </c>
      <c r="H214" s="40">
        <f t="shared" si="11"/>
        <v>0.5</v>
      </c>
      <c r="I214">
        <f t="shared" si="9"/>
        <v>-55.6</v>
      </c>
    </row>
    <row r="215" spans="1:9" x14ac:dyDescent="0.2">
      <c r="A215">
        <v>28.614000000000001</v>
      </c>
      <c r="B215">
        <v>167.58500000000001</v>
      </c>
      <c r="C215">
        <v>-49.6</v>
      </c>
      <c r="D215">
        <v>1.4998</v>
      </c>
      <c r="G215" s="43">
        <f t="shared" si="10"/>
        <v>31.993000000000009</v>
      </c>
      <c r="H215" s="40">
        <f t="shared" si="11"/>
        <v>0.50100000000000477</v>
      </c>
      <c r="I215">
        <f t="shared" si="9"/>
        <v>-49.6</v>
      </c>
    </row>
    <row r="216" spans="1:9" x14ac:dyDescent="0.2">
      <c r="A216">
        <v>28.614000000000001</v>
      </c>
      <c r="B216">
        <v>168.084</v>
      </c>
      <c r="C216">
        <v>-44.2</v>
      </c>
      <c r="D216">
        <v>1.4998</v>
      </c>
      <c r="G216" s="43">
        <f t="shared" si="10"/>
        <v>32.492000000000004</v>
      </c>
      <c r="H216" s="40">
        <f t="shared" si="11"/>
        <v>0.49849999999999284</v>
      </c>
      <c r="I216">
        <f t="shared" si="9"/>
        <v>-44.2</v>
      </c>
    </row>
    <row r="217" spans="1:9" x14ac:dyDescent="0.2">
      <c r="A217">
        <v>28.614000000000001</v>
      </c>
      <c r="B217">
        <v>168.58199999999999</v>
      </c>
      <c r="C217">
        <v>-39.6</v>
      </c>
      <c r="D217">
        <v>1.4998</v>
      </c>
      <c r="G217" s="43">
        <f t="shared" si="10"/>
        <v>32.989999999999995</v>
      </c>
      <c r="H217" s="40">
        <f t="shared" si="11"/>
        <v>0.50050000000000239</v>
      </c>
      <c r="I217">
        <f t="shared" si="9"/>
        <v>-39.6</v>
      </c>
    </row>
    <row r="218" spans="1:9" x14ac:dyDescent="0.2">
      <c r="A218">
        <v>28.614000000000001</v>
      </c>
      <c r="B218">
        <v>169.08500000000001</v>
      </c>
      <c r="C218">
        <v>-35.4</v>
      </c>
      <c r="D218">
        <v>1.4998</v>
      </c>
      <c r="G218" s="43">
        <f t="shared" si="10"/>
        <v>33.493000000000009</v>
      </c>
      <c r="H218" s="40">
        <f t="shared" si="11"/>
        <v>0.50050000000000239</v>
      </c>
      <c r="I218">
        <f t="shared" si="9"/>
        <v>-35.4</v>
      </c>
    </row>
    <row r="219" spans="1:9" x14ac:dyDescent="0.2">
      <c r="A219">
        <v>28.614000000000001</v>
      </c>
      <c r="B219">
        <v>169.583</v>
      </c>
      <c r="C219">
        <v>-31.8</v>
      </c>
      <c r="D219">
        <v>1.4998</v>
      </c>
      <c r="G219" s="43">
        <f t="shared" si="10"/>
        <v>33.991</v>
      </c>
      <c r="H219" s="40">
        <f t="shared" si="11"/>
        <v>0.49949999999999761</v>
      </c>
      <c r="I219">
        <f t="shared" si="9"/>
        <v>-31.8</v>
      </c>
    </row>
    <row r="220" spans="1:9" x14ac:dyDescent="0.2">
      <c r="A220">
        <v>28.614000000000001</v>
      </c>
      <c r="B220">
        <v>170.084</v>
      </c>
      <c r="C220">
        <v>-28.4</v>
      </c>
      <c r="D220">
        <v>1.4998</v>
      </c>
      <c r="G220" s="43">
        <f t="shared" si="10"/>
        <v>34.492000000000004</v>
      </c>
      <c r="H220" s="40">
        <f t="shared" si="11"/>
        <v>0.50050000000000239</v>
      </c>
      <c r="I220">
        <f t="shared" si="9"/>
        <v>-28.4</v>
      </c>
    </row>
    <row r="221" spans="1:9" x14ac:dyDescent="0.2">
      <c r="A221">
        <v>28.614000000000001</v>
      </c>
      <c r="B221">
        <v>170.584</v>
      </c>
      <c r="C221">
        <v>-25.6</v>
      </c>
      <c r="D221">
        <v>1.4998</v>
      </c>
      <c r="G221" s="43">
        <f t="shared" si="10"/>
        <v>34.992000000000004</v>
      </c>
      <c r="H221" s="40">
        <f t="shared" si="11"/>
        <v>0.49899999999999523</v>
      </c>
      <c r="I221">
        <f t="shared" si="9"/>
        <v>-25.6</v>
      </c>
    </row>
    <row r="222" spans="1:9" x14ac:dyDescent="0.2">
      <c r="A222">
        <v>28.614000000000001</v>
      </c>
      <c r="B222">
        <v>171.08199999999999</v>
      </c>
      <c r="C222">
        <v>-23</v>
      </c>
      <c r="D222">
        <v>1.4998</v>
      </c>
      <c r="G222" s="43">
        <f t="shared" si="10"/>
        <v>35.489999999999995</v>
      </c>
      <c r="H222" s="40">
        <f t="shared" si="11"/>
        <v>0.50050000000000239</v>
      </c>
      <c r="I222">
        <f t="shared" si="9"/>
        <v>-23</v>
      </c>
    </row>
    <row r="223" spans="1:9" x14ac:dyDescent="0.2">
      <c r="A223">
        <v>28.614000000000001</v>
      </c>
      <c r="B223">
        <v>171.58500000000001</v>
      </c>
      <c r="C223">
        <v>-20.6</v>
      </c>
      <c r="D223">
        <v>1.4998</v>
      </c>
      <c r="G223" s="43">
        <f t="shared" si="10"/>
        <v>35.993000000000009</v>
      </c>
      <c r="H223" s="40">
        <f t="shared" si="11"/>
        <v>0.50100000000000477</v>
      </c>
      <c r="I223">
        <f t="shared" si="9"/>
        <v>-20.6</v>
      </c>
    </row>
    <row r="224" spans="1:9" x14ac:dyDescent="0.2">
      <c r="A224">
        <v>28.614000000000001</v>
      </c>
      <c r="B224">
        <v>172.084</v>
      </c>
      <c r="C224">
        <v>-18.600000000000001</v>
      </c>
      <c r="D224">
        <v>1.4998</v>
      </c>
      <c r="G224" s="43">
        <f t="shared" si="10"/>
        <v>36.492000000000004</v>
      </c>
      <c r="H224" s="40">
        <f t="shared" si="11"/>
        <v>0.49899999999999523</v>
      </c>
      <c r="I224">
        <f t="shared" si="9"/>
        <v>-18.600000000000001</v>
      </c>
    </row>
    <row r="225" spans="1:9" x14ac:dyDescent="0.2">
      <c r="A225">
        <v>28.614000000000001</v>
      </c>
      <c r="B225">
        <v>172.583</v>
      </c>
      <c r="C225">
        <v>-16.8</v>
      </c>
      <c r="D225">
        <v>1.4998</v>
      </c>
      <c r="G225" s="43">
        <f t="shared" si="10"/>
        <v>36.991</v>
      </c>
      <c r="H225" s="40">
        <f t="shared" si="11"/>
        <v>0.50050000000000239</v>
      </c>
      <c r="I225">
        <f t="shared" si="9"/>
        <v>-16.8</v>
      </c>
    </row>
    <row r="226" spans="1:9" x14ac:dyDescent="0.2">
      <c r="A226">
        <v>28.614000000000001</v>
      </c>
      <c r="B226">
        <v>173.08500000000001</v>
      </c>
      <c r="C226">
        <v>-15</v>
      </c>
      <c r="D226">
        <v>1.4998</v>
      </c>
      <c r="G226" s="43">
        <f t="shared" si="10"/>
        <v>37.493000000000009</v>
      </c>
      <c r="H226" s="40">
        <f t="shared" si="11"/>
        <v>0.5</v>
      </c>
      <c r="I226">
        <f t="shared" si="9"/>
        <v>-15</v>
      </c>
    </row>
    <row r="227" spans="1:9" x14ac:dyDescent="0.2">
      <c r="A227">
        <v>28.614000000000001</v>
      </c>
      <c r="B227">
        <v>173.583</v>
      </c>
      <c r="C227">
        <v>-13.6</v>
      </c>
      <c r="D227">
        <v>1.4998</v>
      </c>
      <c r="G227" s="43">
        <f t="shared" si="10"/>
        <v>37.991</v>
      </c>
      <c r="H227" s="40">
        <f t="shared" si="11"/>
        <v>0.49849999999999284</v>
      </c>
      <c r="I227">
        <f t="shared" si="9"/>
        <v>-13.6</v>
      </c>
    </row>
    <row r="228" spans="1:9" x14ac:dyDescent="0.2">
      <c r="A228">
        <v>28.614000000000001</v>
      </c>
      <c r="B228">
        <v>174.08199999999999</v>
      </c>
      <c r="C228">
        <v>-12.2</v>
      </c>
      <c r="D228">
        <v>1.4998</v>
      </c>
      <c r="G228" s="43">
        <f t="shared" si="10"/>
        <v>38.489999999999995</v>
      </c>
      <c r="H228" s="40">
        <f t="shared" si="11"/>
        <v>0.50100000000000477</v>
      </c>
      <c r="I228">
        <f t="shared" si="9"/>
        <v>-12.2</v>
      </c>
    </row>
    <row r="229" spans="1:9" x14ac:dyDescent="0.2">
      <c r="A229">
        <v>28.614000000000001</v>
      </c>
      <c r="B229">
        <v>174.58500000000001</v>
      </c>
      <c r="C229">
        <v>-11</v>
      </c>
      <c r="D229">
        <v>1.4998</v>
      </c>
      <c r="G229" s="43">
        <f t="shared" si="10"/>
        <v>38.993000000000009</v>
      </c>
      <c r="H229" s="40">
        <f t="shared" si="11"/>
        <v>0.50050000000000239</v>
      </c>
      <c r="I229">
        <f t="shared" si="9"/>
        <v>-11</v>
      </c>
    </row>
    <row r="230" spans="1:9" x14ac:dyDescent="0.2">
      <c r="A230">
        <v>28.614000000000001</v>
      </c>
      <c r="B230">
        <v>175.083</v>
      </c>
      <c r="C230">
        <v>-10</v>
      </c>
      <c r="D230">
        <v>1.4998</v>
      </c>
      <c r="G230" s="43">
        <f t="shared" si="10"/>
        <v>39.491</v>
      </c>
      <c r="H230" s="40">
        <f t="shared" si="11"/>
        <v>0.49949999999999761</v>
      </c>
      <c r="I230">
        <f t="shared" si="9"/>
        <v>-10</v>
      </c>
    </row>
    <row r="231" spans="1:9" x14ac:dyDescent="0.2">
      <c r="A231">
        <v>28.614000000000001</v>
      </c>
      <c r="B231">
        <v>175.584</v>
      </c>
      <c r="C231">
        <v>-9</v>
      </c>
      <c r="D231">
        <v>1.4998</v>
      </c>
      <c r="G231" s="43">
        <f t="shared" si="10"/>
        <v>39.992000000000004</v>
      </c>
      <c r="H231" s="40">
        <f t="shared" si="11"/>
        <v>0.5</v>
      </c>
      <c r="I231">
        <f t="shared" si="9"/>
        <v>-9</v>
      </c>
    </row>
    <row r="232" spans="1:9" x14ac:dyDescent="0.2">
      <c r="A232">
        <v>28.614000000000001</v>
      </c>
      <c r="B232">
        <v>176.083</v>
      </c>
      <c r="C232">
        <v>-8.1999999999999993</v>
      </c>
      <c r="D232">
        <v>1.4998</v>
      </c>
      <c r="G232" s="43">
        <f t="shared" si="10"/>
        <v>40.491</v>
      </c>
      <c r="H232" s="40">
        <f t="shared" si="11"/>
        <v>0.49849999999999284</v>
      </c>
      <c r="I232">
        <f t="shared" si="9"/>
        <v>-8.1999999999999993</v>
      </c>
    </row>
    <row r="233" spans="1:9" x14ac:dyDescent="0.2">
      <c r="A233">
        <v>28.614000000000001</v>
      </c>
      <c r="B233">
        <v>176.58099999999999</v>
      </c>
      <c r="C233">
        <v>-7.4</v>
      </c>
      <c r="D233">
        <v>1.4998</v>
      </c>
      <c r="G233" s="43">
        <f t="shared" si="10"/>
        <v>40.98899999999999</v>
      </c>
      <c r="H233" s="40">
        <f t="shared" si="11"/>
        <v>0.50100000000000477</v>
      </c>
      <c r="I233">
        <f t="shared" si="9"/>
        <v>-7.4</v>
      </c>
    </row>
    <row r="234" spans="1:9" x14ac:dyDescent="0.2">
      <c r="A234">
        <v>28.614000000000001</v>
      </c>
      <c r="B234">
        <v>177.08500000000001</v>
      </c>
      <c r="C234">
        <v>-6.8</v>
      </c>
      <c r="D234">
        <v>1.4998</v>
      </c>
      <c r="G234" s="43">
        <f t="shared" si="10"/>
        <v>41.493000000000009</v>
      </c>
      <c r="H234" s="40">
        <f t="shared" si="11"/>
        <v>0.50150000000000716</v>
      </c>
      <c r="I234">
        <f t="shared" si="9"/>
        <v>-6.8</v>
      </c>
    </row>
    <row r="235" spans="1:9" x14ac:dyDescent="0.2">
      <c r="A235">
        <v>28.614000000000001</v>
      </c>
      <c r="B235">
        <v>177.584</v>
      </c>
      <c r="C235">
        <v>-6.2</v>
      </c>
      <c r="D235">
        <v>1.4998</v>
      </c>
      <c r="G235" s="43">
        <f t="shared" si="10"/>
        <v>41.992000000000004</v>
      </c>
      <c r="H235" s="40">
        <f t="shared" si="11"/>
        <v>0.49899999999999523</v>
      </c>
      <c r="I235">
        <f t="shared" si="9"/>
        <v>-6.2</v>
      </c>
    </row>
    <row r="236" spans="1:9" x14ac:dyDescent="0.2">
      <c r="A236">
        <v>28.614000000000001</v>
      </c>
      <c r="B236">
        <v>178.083</v>
      </c>
      <c r="C236">
        <v>-5.6</v>
      </c>
      <c r="D236">
        <v>1.4998</v>
      </c>
      <c r="G236" s="43">
        <f t="shared" si="10"/>
        <v>42.491</v>
      </c>
      <c r="H236" s="40">
        <f t="shared" si="11"/>
        <v>0.5</v>
      </c>
      <c r="I236">
        <f t="shared" si="9"/>
        <v>-5.6</v>
      </c>
    </row>
    <row r="237" spans="1:9" x14ac:dyDescent="0.2">
      <c r="A237">
        <v>28.614000000000001</v>
      </c>
      <c r="B237">
        <v>178.584</v>
      </c>
      <c r="C237">
        <v>-5</v>
      </c>
      <c r="D237">
        <v>1.4998</v>
      </c>
      <c r="G237" s="43">
        <f t="shared" si="10"/>
        <v>42.992000000000004</v>
      </c>
      <c r="H237" s="40">
        <f t="shared" si="11"/>
        <v>0.49899999999999523</v>
      </c>
      <c r="I237">
        <f t="shared" si="9"/>
        <v>-5</v>
      </c>
    </row>
    <row r="238" spans="1:9" x14ac:dyDescent="0.2">
      <c r="A238">
        <v>28.614000000000001</v>
      </c>
      <c r="B238">
        <v>179.08099999999999</v>
      </c>
      <c r="C238">
        <v>-4.5999999999999996</v>
      </c>
      <c r="D238">
        <v>1.4998</v>
      </c>
      <c r="G238" s="43">
        <f t="shared" si="10"/>
        <v>43.48899999999999</v>
      </c>
      <c r="H238" s="40">
        <f t="shared" si="11"/>
        <v>0.5</v>
      </c>
      <c r="I238">
        <f t="shared" si="9"/>
        <v>-4.5999999999999996</v>
      </c>
    </row>
    <row r="239" spans="1:9" x14ac:dyDescent="0.2">
      <c r="A239">
        <v>28.614000000000001</v>
      </c>
      <c r="B239">
        <v>179.584</v>
      </c>
      <c r="C239">
        <v>-4.2</v>
      </c>
      <c r="D239">
        <v>1.4998</v>
      </c>
      <c r="G239" s="43">
        <f t="shared" si="10"/>
        <v>43.992000000000004</v>
      </c>
      <c r="H239" s="40">
        <f t="shared" si="11"/>
        <v>0.50250000000001194</v>
      </c>
      <c r="I239">
        <f t="shared" si="9"/>
        <v>-4.2</v>
      </c>
    </row>
    <row r="240" spans="1:9" x14ac:dyDescent="0.2">
      <c r="A240">
        <v>28.614000000000001</v>
      </c>
      <c r="B240">
        <v>180.08600000000001</v>
      </c>
      <c r="C240">
        <v>-4</v>
      </c>
      <c r="D240">
        <v>1.4998</v>
      </c>
      <c r="G240" s="43">
        <f t="shared" si="10"/>
        <v>44.494000000000014</v>
      </c>
      <c r="H240" s="40">
        <f t="shared" si="11"/>
        <v>0.49949999999999761</v>
      </c>
      <c r="I240">
        <f t="shared" si="9"/>
        <v>-4</v>
      </c>
    </row>
    <row r="241" spans="1:9" x14ac:dyDescent="0.2">
      <c r="A241">
        <v>28.614000000000001</v>
      </c>
      <c r="B241">
        <v>180.583</v>
      </c>
      <c r="C241">
        <v>-3.6</v>
      </c>
      <c r="D241">
        <v>1.4998</v>
      </c>
      <c r="G241" s="43">
        <f t="shared" si="10"/>
        <v>44.991</v>
      </c>
      <c r="H241" s="40">
        <f t="shared" si="11"/>
        <v>0.49899999999999523</v>
      </c>
      <c r="I241">
        <f t="shared" si="9"/>
        <v>-3.6</v>
      </c>
    </row>
    <row r="242" spans="1:9" x14ac:dyDescent="0.2">
      <c r="A242">
        <v>28.614000000000001</v>
      </c>
      <c r="B242">
        <v>181.084</v>
      </c>
      <c r="C242">
        <v>-3.2</v>
      </c>
      <c r="D242">
        <v>1.4998</v>
      </c>
      <c r="G242" s="43">
        <f t="shared" si="10"/>
        <v>45.492000000000004</v>
      </c>
      <c r="H242" s="40">
        <f t="shared" si="11"/>
        <v>0.49949999999999761</v>
      </c>
      <c r="I242">
        <f t="shared" si="9"/>
        <v>-3.2</v>
      </c>
    </row>
    <row r="243" spans="1:9" x14ac:dyDescent="0.2">
      <c r="A243">
        <v>28.614000000000001</v>
      </c>
      <c r="B243">
        <v>181.58199999999999</v>
      </c>
      <c r="C243">
        <v>-3</v>
      </c>
      <c r="D243">
        <v>1.4998</v>
      </c>
      <c r="G243" s="43">
        <f t="shared" si="10"/>
        <v>45.989999999999995</v>
      </c>
      <c r="H243" s="40">
        <f t="shared" si="11"/>
        <v>0.49899999999999523</v>
      </c>
      <c r="I243">
        <f t="shared" si="9"/>
        <v>-3</v>
      </c>
    </row>
    <row r="244" spans="1:9" x14ac:dyDescent="0.2">
      <c r="A244">
        <v>28.614000000000001</v>
      </c>
      <c r="B244">
        <v>182.08199999999999</v>
      </c>
      <c r="C244">
        <v>-2.8</v>
      </c>
      <c r="D244">
        <v>1.4998</v>
      </c>
      <c r="G244" s="43">
        <f t="shared" si="10"/>
        <v>46.489999999999995</v>
      </c>
      <c r="H244" s="40">
        <f t="shared" si="11"/>
        <v>0.50200000000000955</v>
      </c>
      <c r="I244">
        <f t="shared" si="9"/>
        <v>-2.8</v>
      </c>
    </row>
    <row r="245" spans="1:9" x14ac:dyDescent="0.2">
      <c r="A245">
        <v>28.614000000000001</v>
      </c>
      <c r="B245">
        <v>182.58600000000001</v>
      </c>
      <c r="C245">
        <v>-2.6</v>
      </c>
      <c r="D245">
        <v>1.4998</v>
      </c>
      <c r="G245" s="43">
        <f t="shared" si="10"/>
        <v>46.994000000000014</v>
      </c>
      <c r="H245" s="40">
        <f t="shared" si="11"/>
        <v>0.50050000000000239</v>
      </c>
      <c r="I245">
        <f t="shared" si="9"/>
        <v>-2.6</v>
      </c>
    </row>
    <row r="246" spans="1:9" x14ac:dyDescent="0.2">
      <c r="A246">
        <v>28.614000000000001</v>
      </c>
      <c r="B246">
        <v>183.083</v>
      </c>
      <c r="C246">
        <v>-2.4</v>
      </c>
      <c r="D246">
        <v>1.4998</v>
      </c>
      <c r="G246" s="43">
        <f t="shared" si="10"/>
        <v>47.491</v>
      </c>
      <c r="H246" s="40">
        <f t="shared" si="11"/>
        <v>0.49849999999999284</v>
      </c>
      <c r="I246">
        <f t="shared" si="9"/>
        <v>-2.4</v>
      </c>
    </row>
    <row r="247" spans="1:9" x14ac:dyDescent="0.2">
      <c r="A247">
        <v>28.614000000000001</v>
      </c>
      <c r="B247">
        <v>183.583</v>
      </c>
      <c r="C247">
        <v>-2.2000000000000002</v>
      </c>
      <c r="D247">
        <v>1.4998</v>
      </c>
      <c r="G247" s="43">
        <f t="shared" si="10"/>
        <v>47.991</v>
      </c>
      <c r="H247" s="40">
        <f t="shared" si="11"/>
        <v>0.5</v>
      </c>
      <c r="I247">
        <f t="shared" si="9"/>
        <v>-2.2000000000000002</v>
      </c>
    </row>
    <row r="248" spans="1:9" x14ac:dyDescent="0.2">
      <c r="A248">
        <v>28.614000000000001</v>
      </c>
      <c r="B248">
        <v>184.083</v>
      </c>
      <c r="C248">
        <v>-2</v>
      </c>
      <c r="D248">
        <v>1.4998</v>
      </c>
      <c r="G248" s="43">
        <f t="shared" si="10"/>
        <v>48.491</v>
      </c>
      <c r="H248" s="40">
        <f t="shared" si="11"/>
        <v>0.49899999999999523</v>
      </c>
      <c r="I248">
        <f t="shared" si="9"/>
        <v>-2</v>
      </c>
    </row>
    <row r="249" spans="1:9" x14ac:dyDescent="0.2">
      <c r="A249">
        <v>28.614000000000001</v>
      </c>
      <c r="B249">
        <v>184.58099999999999</v>
      </c>
      <c r="C249">
        <v>-1.8</v>
      </c>
      <c r="D249">
        <v>1.4998</v>
      </c>
      <c r="G249" s="43">
        <f t="shared" si="10"/>
        <v>48.98899999999999</v>
      </c>
      <c r="H249" s="40">
        <f t="shared" si="11"/>
        <v>0.50150000000000716</v>
      </c>
      <c r="I249">
        <f t="shared" si="9"/>
        <v>-1.8</v>
      </c>
    </row>
    <row r="250" spans="1:9" x14ac:dyDescent="0.2">
      <c r="A250">
        <v>28.614000000000001</v>
      </c>
      <c r="B250">
        <v>185.08600000000001</v>
      </c>
      <c r="C250">
        <v>-1.6</v>
      </c>
      <c r="D250">
        <v>1.4998</v>
      </c>
      <c r="G250" s="43">
        <f t="shared" si="10"/>
        <v>49.494000000000014</v>
      </c>
      <c r="H250" s="40">
        <f t="shared" si="11"/>
        <v>0.50150000000000716</v>
      </c>
      <c r="I250">
        <f t="shared" si="9"/>
        <v>-1.6</v>
      </c>
    </row>
    <row r="251" spans="1:9" x14ac:dyDescent="0.2">
      <c r="A251">
        <v>28.614000000000001</v>
      </c>
      <c r="B251">
        <v>185.584</v>
      </c>
      <c r="C251">
        <v>-1.6</v>
      </c>
      <c r="D251">
        <v>1.4998</v>
      </c>
      <c r="G251" s="43">
        <f t="shared" si="10"/>
        <v>49.992000000000004</v>
      </c>
      <c r="H251" s="40">
        <f t="shared" si="11"/>
        <v>0.49749999999998806</v>
      </c>
      <c r="I251">
        <f t="shared" si="9"/>
        <v>-1.6</v>
      </c>
    </row>
    <row r="252" spans="1:9" x14ac:dyDescent="0.2">
      <c r="A252">
        <v>28.614000000000001</v>
      </c>
      <c r="B252">
        <v>186.08099999999999</v>
      </c>
      <c r="C252">
        <v>-1.4</v>
      </c>
      <c r="D252">
        <v>1.4998</v>
      </c>
      <c r="G252" s="43">
        <f t="shared" si="10"/>
        <v>50.48899999999999</v>
      </c>
      <c r="H252" s="40">
        <f t="shared" si="11"/>
        <v>0.5</v>
      </c>
      <c r="I252">
        <f t="shared" si="9"/>
        <v>-1.4</v>
      </c>
    </row>
    <row r="253" spans="1:9" x14ac:dyDescent="0.2">
      <c r="A253">
        <v>28.614000000000001</v>
      </c>
      <c r="B253">
        <v>186.584</v>
      </c>
      <c r="C253">
        <v>-1.4</v>
      </c>
      <c r="D253">
        <v>1.4998</v>
      </c>
      <c r="G253" s="43">
        <f t="shared" si="10"/>
        <v>50.992000000000004</v>
      </c>
      <c r="H253" s="40">
        <f t="shared" si="11"/>
        <v>0.50050000000000239</v>
      </c>
      <c r="I253">
        <f t="shared" si="9"/>
        <v>-1.4</v>
      </c>
    </row>
    <row r="254" spans="1:9" x14ac:dyDescent="0.2">
      <c r="A254">
        <v>28.614000000000001</v>
      </c>
      <c r="B254">
        <v>187.08199999999999</v>
      </c>
      <c r="C254">
        <v>-1.2</v>
      </c>
      <c r="D254">
        <v>1.4998</v>
      </c>
      <c r="G254" s="43">
        <f t="shared" si="10"/>
        <v>51.489999999999995</v>
      </c>
      <c r="H254" s="40">
        <f t="shared" si="11"/>
        <v>0.50050000000000239</v>
      </c>
      <c r="I254">
        <f t="shared" si="9"/>
        <v>-1.2</v>
      </c>
    </row>
    <row r="255" spans="1:9" x14ac:dyDescent="0.2">
      <c r="A255">
        <v>28.614000000000001</v>
      </c>
      <c r="B255">
        <v>187.58500000000001</v>
      </c>
      <c r="C255">
        <v>-1.2</v>
      </c>
      <c r="D255">
        <v>1.4998</v>
      </c>
      <c r="G255" s="43">
        <f t="shared" si="10"/>
        <v>51.993000000000009</v>
      </c>
      <c r="H255" s="40">
        <f t="shared" si="11"/>
        <v>0.50100000000000477</v>
      </c>
      <c r="I255">
        <f t="shared" si="9"/>
        <v>-1.2</v>
      </c>
    </row>
    <row r="256" spans="1:9" x14ac:dyDescent="0.2">
      <c r="A256">
        <v>28.614000000000001</v>
      </c>
      <c r="B256">
        <v>188.084</v>
      </c>
      <c r="C256">
        <v>-1</v>
      </c>
      <c r="D256">
        <v>1.4998</v>
      </c>
      <c r="G256" s="43">
        <f t="shared" si="10"/>
        <v>52.492000000000004</v>
      </c>
      <c r="H256" s="40">
        <f t="shared" si="11"/>
        <v>0.49750000000000227</v>
      </c>
      <c r="I256">
        <f t="shared" si="9"/>
        <v>-1</v>
      </c>
    </row>
    <row r="257" spans="1:9" x14ac:dyDescent="0.2">
      <c r="A257">
        <v>28.614000000000001</v>
      </c>
      <c r="B257">
        <v>188.58</v>
      </c>
      <c r="C257">
        <v>-1</v>
      </c>
      <c r="D257">
        <v>1.4998</v>
      </c>
      <c r="G257" s="43">
        <f t="shared" si="10"/>
        <v>52.988000000000014</v>
      </c>
      <c r="H257" s="40">
        <f t="shared" si="11"/>
        <v>0.49949999999999761</v>
      </c>
      <c r="I257">
        <f t="shared" si="9"/>
        <v>-1</v>
      </c>
    </row>
    <row r="258" spans="1:9" x14ac:dyDescent="0.2">
      <c r="A258">
        <v>28.614000000000001</v>
      </c>
      <c r="B258">
        <v>189.083</v>
      </c>
      <c r="C258">
        <v>-1</v>
      </c>
      <c r="D258">
        <v>1.4998</v>
      </c>
      <c r="G258" s="43">
        <f t="shared" si="10"/>
        <v>53.491</v>
      </c>
      <c r="H258" s="40">
        <f t="shared" si="11"/>
        <v>0.50099999999999056</v>
      </c>
      <c r="I258">
        <f t="shared" si="9"/>
        <v>-1</v>
      </c>
    </row>
    <row r="259" spans="1:9" x14ac:dyDescent="0.2">
      <c r="A259">
        <v>28.614000000000001</v>
      </c>
      <c r="B259">
        <v>189.58199999999999</v>
      </c>
      <c r="C259">
        <v>-1</v>
      </c>
      <c r="D259">
        <v>1.4998</v>
      </c>
      <c r="G259" s="43">
        <f t="shared" si="10"/>
        <v>53.989999999999995</v>
      </c>
      <c r="H259" s="40">
        <f t="shared" si="11"/>
        <v>0.49949999999999761</v>
      </c>
      <c r="I259">
        <f t="shared" si="9"/>
        <v>-1</v>
      </c>
    </row>
    <row r="260" spans="1:9" x14ac:dyDescent="0.2">
      <c r="A260">
        <v>28.614000000000001</v>
      </c>
      <c r="B260">
        <v>190.08199999999999</v>
      </c>
      <c r="C260">
        <v>-1</v>
      </c>
      <c r="D260">
        <v>1.4998</v>
      </c>
      <c r="G260" s="43">
        <f t="shared" si="10"/>
        <v>54.489999999999995</v>
      </c>
      <c r="H260" s="40">
        <f t="shared" si="11"/>
        <v>0.50150000000000716</v>
      </c>
      <c r="I260">
        <f t="shared" si="9"/>
        <v>-1</v>
      </c>
    </row>
    <row r="261" spans="1:9" x14ac:dyDescent="0.2">
      <c r="A261">
        <v>28.614000000000001</v>
      </c>
      <c r="B261">
        <v>190.58500000000001</v>
      </c>
      <c r="C261">
        <v>-0.8</v>
      </c>
      <c r="D261">
        <v>1.4998</v>
      </c>
      <c r="G261" s="43">
        <f t="shared" si="10"/>
        <v>54.993000000000009</v>
      </c>
      <c r="H261" s="40">
        <f t="shared" si="11"/>
        <v>0.49949999999999761</v>
      </c>
      <c r="I261">
        <f t="shared" si="9"/>
        <v>-0.8</v>
      </c>
    </row>
    <row r="262" spans="1:9" x14ac:dyDescent="0.2">
      <c r="A262">
        <v>28.614000000000001</v>
      </c>
      <c r="B262">
        <v>191.08099999999999</v>
      </c>
      <c r="C262">
        <v>-0.8</v>
      </c>
      <c r="D262">
        <v>1.4998</v>
      </c>
      <c r="G262" s="43">
        <f t="shared" si="10"/>
        <v>55.48899999999999</v>
      </c>
      <c r="H262" s="40">
        <f t="shared" si="11"/>
        <v>0.49849999999999284</v>
      </c>
      <c r="I262">
        <f t="shared" si="9"/>
        <v>-0.8</v>
      </c>
    </row>
    <row r="263" spans="1:9" x14ac:dyDescent="0.2">
      <c r="A263">
        <v>28.614000000000001</v>
      </c>
      <c r="B263">
        <v>191.58199999999999</v>
      </c>
      <c r="C263">
        <v>-0.8</v>
      </c>
      <c r="D263">
        <v>1.4998</v>
      </c>
      <c r="G263" s="43">
        <f t="shared" si="10"/>
        <v>55.989999999999995</v>
      </c>
      <c r="H263" s="40">
        <f t="shared" si="11"/>
        <v>0.50050000000000239</v>
      </c>
      <c r="I263">
        <f t="shared" si="9"/>
        <v>-0.8</v>
      </c>
    </row>
    <row r="264" spans="1:9" x14ac:dyDescent="0.2">
      <c r="A264">
        <v>28.614000000000001</v>
      </c>
      <c r="B264">
        <v>192.08199999999999</v>
      </c>
      <c r="C264">
        <v>-0.8</v>
      </c>
      <c r="D264">
        <v>1.4998</v>
      </c>
      <c r="G264" s="43">
        <f t="shared" si="10"/>
        <v>56.489999999999995</v>
      </c>
      <c r="H264" s="40">
        <f t="shared" si="11"/>
        <v>0.49949999999999761</v>
      </c>
      <c r="I264">
        <f t="shared" si="9"/>
        <v>-0.8</v>
      </c>
    </row>
    <row r="265" spans="1:9" x14ac:dyDescent="0.2">
      <c r="A265">
        <v>28.614000000000001</v>
      </c>
      <c r="B265">
        <v>192.58099999999999</v>
      </c>
      <c r="C265">
        <v>-0.8</v>
      </c>
      <c r="D265">
        <v>1.4998</v>
      </c>
      <c r="G265" s="43">
        <f t="shared" si="10"/>
        <v>56.98899999999999</v>
      </c>
      <c r="H265" s="40">
        <f t="shared" si="11"/>
        <v>0.50100000000000477</v>
      </c>
      <c r="I265">
        <f t="shared" si="9"/>
        <v>-0.8</v>
      </c>
    </row>
    <row r="266" spans="1:9" x14ac:dyDescent="0.2">
      <c r="A266">
        <v>28.614000000000001</v>
      </c>
      <c r="B266">
        <v>193.084</v>
      </c>
      <c r="C266">
        <v>-0.6</v>
      </c>
      <c r="D266">
        <v>1.4998</v>
      </c>
      <c r="G266" s="43">
        <f t="shared" si="10"/>
        <v>57.492000000000004</v>
      </c>
      <c r="H266" s="40">
        <f t="shared" si="11"/>
        <v>0.5</v>
      </c>
      <c r="I266">
        <f t="shared" si="9"/>
        <v>-0.6</v>
      </c>
    </row>
    <row r="267" spans="1:9" x14ac:dyDescent="0.2">
      <c r="A267">
        <v>28.614000000000001</v>
      </c>
      <c r="B267">
        <v>193.58099999999999</v>
      </c>
      <c r="C267">
        <v>-0.6</v>
      </c>
      <c r="D267">
        <v>1.4998</v>
      </c>
      <c r="G267" s="43">
        <f t="shared" si="10"/>
        <v>57.98899999999999</v>
      </c>
      <c r="H267" s="40">
        <f t="shared" si="11"/>
        <v>0.49800000000000466</v>
      </c>
      <c r="I267">
        <f t="shared" si="9"/>
        <v>-0.6</v>
      </c>
    </row>
    <row r="268" spans="1:9" x14ac:dyDescent="0.2">
      <c r="A268">
        <v>28.614000000000001</v>
      </c>
      <c r="B268">
        <v>194.08</v>
      </c>
      <c r="C268">
        <v>-0.6</v>
      </c>
      <c r="D268">
        <v>1.4998</v>
      </c>
      <c r="G268" s="43">
        <f t="shared" si="10"/>
        <v>58.488000000000014</v>
      </c>
      <c r="H268" s="40">
        <f t="shared" si="11"/>
        <v>0.50100000000000477</v>
      </c>
      <c r="I268">
        <f t="shared" si="9"/>
        <v>-0.6</v>
      </c>
    </row>
    <row r="269" spans="1:9" x14ac:dyDescent="0.2">
      <c r="A269">
        <v>28.614000000000001</v>
      </c>
      <c r="B269">
        <v>194.583</v>
      </c>
      <c r="C269">
        <v>-0.6</v>
      </c>
      <c r="D269">
        <v>1.4998</v>
      </c>
      <c r="G269" s="43">
        <f t="shared" si="10"/>
        <v>58.991</v>
      </c>
      <c r="H269" s="40">
        <f t="shared" si="11"/>
        <v>0.50049999999998818</v>
      </c>
      <c r="I269">
        <f t="shared" si="9"/>
        <v>-0.6</v>
      </c>
    </row>
    <row r="270" spans="1:9" x14ac:dyDescent="0.2">
      <c r="A270">
        <v>28.614000000000001</v>
      </c>
      <c r="B270">
        <v>195.08099999999999</v>
      </c>
      <c r="C270">
        <v>-0.6</v>
      </c>
      <c r="D270">
        <v>1.4998</v>
      </c>
      <c r="G270" s="43">
        <f t="shared" si="10"/>
        <v>59.48899999999999</v>
      </c>
      <c r="H270" s="40">
        <f t="shared" si="11"/>
        <v>0.50050000000000239</v>
      </c>
      <c r="I270">
        <f t="shared" si="9"/>
        <v>-0.6</v>
      </c>
    </row>
    <row r="271" spans="1:9" x14ac:dyDescent="0.2">
      <c r="A271">
        <v>28.614000000000001</v>
      </c>
      <c r="B271">
        <v>195.584</v>
      </c>
      <c r="C271">
        <v>-0.6</v>
      </c>
      <c r="D271">
        <v>1.4998</v>
      </c>
      <c r="G271" s="43">
        <f t="shared" si="10"/>
        <v>59.992000000000004</v>
      </c>
      <c r="H271" s="40">
        <f t="shared" si="11"/>
        <v>0.50100000000000477</v>
      </c>
      <c r="I271">
        <f t="shared" si="9"/>
        <v>-0.6</v>
      </c>
    </row>
    <row r="272" spans="1:9" x14ac:dyDescent="0.2">
      <c r="A272">
        <v>28.614000000000001</v>
      </c>
      <c r="B272">
        <v>196.083</v>
      </c>
      <c r="C272">
        <v>-0.4</v>
      </c>
      <c r="D272">
        <v>1.4998</v>
      </c>
      <c r="G272" s="43">
        <f t="shared" si="10"/>
        <v>60.491</v>
      </c>
      <c r="H272" s="40">
        <f t="shared" si="11"/>
        <v>0.49800000000000466</v>
      </c>
      <c r="I272">
        <f t="shared" si="9"/>
        <v>-0.4</v>
      </c>
    </row>
    <row r="273" spans="1:9" x14ac:dyDescent="0.2">
      <c r="A273">
        <v>28.614000000000001</v>
      </c>
      <c r="B273">
        <v>196.58</v>
      </c>
      <c r="C273">
        <v>-0.4</v>
      </c>
      <c r="D273">
        <v>1.4998</v>
      </c>
      <c r="G273" s="43">
        <f t="shared" si="10"/>
        <v>60.988000000000014</v>
      </c>
      <c r="H273" s="40">
        <f t="shared" si="11"/>
        <v>0.5</v>
      </c>
      <c r="I273">
        <f t="shared" si="9"/>
        <v>-0.4</v>
      </c>
    </row>
    <row r="274" spans="1:9" x14ac:dyDescent="0.2">
      <c r="A274">
        <v>28.614000000000001</v>
      </c>
      <c r="B274">
        <v>197.083</v>
      </c>
      <c r="C274">
        <v>-0.4</v>
      </c>
      <c r="D274">
        <v>1.4998</v>
      </c>
      <c r="G274" s="43">
        <f t="shared" si="10"/>
        <v>61.491</v>
      </c>
      <c r="H274" s="40">
        <f t="shared" si="11"/>
        <v>0.50149999999999295</v>
      </c>
      <c r="I274">
        <f t="shared" si="9"/>
        <v>-0.4</v>
      </c>
    </row>
    <row r="275" spans="1:9" x14ac:dyDescent="0.2">
      <c r="A275">
        <v>28.614000000000001</v>
      </c>
      <c r="B275">
        <v>197.583</v>
      </c>
      <c r="C275">
        <v>-0.4</v>
      </c>
      <c r="D275">
        <v>1.4998</v>
      </c>
      <c r="G275" s="43">
        <f t="shared" si="10"/>
        <v>61.991</v>
      </c>
      <c r="H275" s="40">
        <f t="shared" si="11"/>
        <v>0.49949999999999761</v>
      </c>
      <c r="I275">
        <f t="shared" ref="I275:I282" si="12">C275</f>
        <v>-0.4</v>
      </c>
    </row>
    <row r="276" spans="1:9" x14ac:dyDescent="0.2">
      <c r="A276">
        <v>28.614000000000001</v>
      </c>
      <c r="B276">
        <v>198.08199999999999</v>
      </c>
      <c r="C276">
        <v>-0.4</v>
      </c>
      <c r="D276">
        <v>1.4998</v>
      </c>
      <c r="G276" s="43">
        <f t="shared" ref="G276:G283" si="13">B276-104.592-31</f>
        <v>62.489999999999995</v>
      </c>
      <c r="H276" s="40">
        <f t="shared" si="11"/>
        <v>0.50050000000000239</v>
      </c>
      <c r="I276">
        <f t="shared" si="12"/>
        <v>-0.4</v>
      </c>
    </row>
    <row r="277" spans="1:9" x14ac:dyDescent="0.2">
      <c r="A277">
        <v>28.614000000000001</v>
      </c>
      <c r="B277">
        <v>198.584</v>
      </c>
      <c r="C277">
        <v>-0.4</v>
      </c>
      <c r="D277">
        <v>1.4998</v>
      </c>
      <c r="G277" s="43">
        <f t="shared" si="13"/>
        <v>62.992000000000004</v>
      </c>
      <c r="H277" s="40">
        <f t="shared" ref="H277:H282" si="14">(B278-B276)/2</f>
        <v>0.49900000000000944</v>
      </c>
      <c r="I277">
        <f t="shared" si="12"/>
        <v>-0.4</v>
      </c>
    </row>
    <row r="278" spans="1:9" x14ac:dyDescent="0.2">
      <c r="A278">
        <v>28.614000000000001</v>
      </c>
      <c r="B278">
        <v>199.08</v>
      </c>
      <c r="C278">
        <v>-0.4</v>
      </c>
      <c r="D278">
        <v>1.4998</v>
      </c>
      <c r="G278" s="43">
        <f t="shared" si="13"/>
        <v>63.488000000000014</v>
      </c>
      <c r="H278" s="40">
        <f t="shared" si="14"/>
        <v>0.49899999999999523</v>
      </c>
      <c r="I278">
        <f t="shared" si="12"/>
        <v>-0.4</v>
      </c>
    </row>
    <row r="279" spans="1:9" x14ac:dyDescent="0.2">
      <c r="A279">
        <v>28.614000000000001</v>
      </c>
      <c r="B279">
        <v>199.58199999999999</v>
      </c>
      <c r="C279">
        <v>-0.4</v>
      </c>
      <c r="D279">
        <v>1.4998</v>
      </c>
      <c r="G279" s="43">
        <f t="shared" si="13"/>
        <v>63.989999999999995</v>
      </c>
      <c r="H279" s="40">
        <f t="shared" si="14"/>
        <v>0.50149999999999295</v>
      </c>
      <c r="I279">
        <f t="shared" si="12"/>
        <v>-0.4</v>
      </c>
    </row>
    <row r="280" spans="1:9" x14ac:dyDescent="0.2">
      <c r="A280">
        <v>28.614000000000001</v>
      </c>
      <c r="B280">
        <v>200.083</v>
      </c>
      <c r="C280">
        <v>-0.4</v>
      </c>
      <c r="D280">
        <v>1.4998</v>
      </c>
      <c r="G280" s="43">
        <f t="shared" si="13"/>
        <v>64.491</v>
      </c>
      <c r="H280" s="40">
        <f t="shared" si="14"/>
        <v>0.5</v>
      </c>
      <c r="I280">
        <f t="shared" si="12"/>
        <v>-0.4</v>
      </c>
    </row>
    <row r="281" spans="1:9" x14ac:dyDescent="0.2">
      <c r="A281">
        <v>28.614000000000001</v>
      </c>
      <c r="B281">
        <v>200.58199999999999</v>
      </c>
      <c r="C281">
        <v>-0.4</v>
      </c>
      <c r="D281">
        <v>1.4998</v>
      </c>
      <c r="G281" s="43">
        <f t="shared" si="13"/>
        <v>64.989999999999995</v>
      </c>
      <c r="H281" s="40">
        <f t="shared" si="14"/>
        <v>0.50050000000000239</v>
      </c>
      <c r="I281">
        <f t="shared" si="12"/>
        <v>-0.4</v>
      </c>
    </row>
    <row r="282" spans="1:9" x14ac:dyDescent="0.2">
      <c r="A282">
        <v>28.614000000000001</v>
      </c>
      <c r="B282">
        <v>201.084</v>
      </c>
      <c r="C282">
        <v>-0.2</v>
      </c>
      <c r="D282">
        <v>1.4998</v>
      </c>
      <c r="G282" s="43">
        <f t="shared" si="13"/>
        <v>65.492000000000004</v>
      </c>
      <c r="H282" s="40">
        <f t="shared" si="14"/>
        <v>0.49900000000000944</v>
      </c>
      <c r="I282">
        <f t="shared" si="12"/>
        <v>-0.2</v>
      </c>
    </row>
    <row r="283" spans="1:9" x14ac:dyDescent="0.2">
      <c r="A283">
        <v>28.614000000000001</v>
      </c>
      <c r="B283">
        <v>201.58</v>
      </c>
      <c r="C283">
        <v>-0.4</v>
      </c>
      <c r="D283">
        <v>1.4998</v>
      </c>
      <c r="G283" s="43">
        <f t="shared" si="13"/>
        <v>65.988000000000014</v>
      </c>
      <c r="H283" s="40">
        <f>(B283-B282)/2</f>
        <v>0.24800000000000466</v>
      </c>
      <c r="I283">
        <f>C283</f>
        <v>-0.4</v>
      </c>
    </row>
  </sheetData>
  <mergeCells count="1">
    <mergeCell ref="K1:L1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Field Map</vt:lpstr>
      <vt:lpstr>Harmonics P3A QO1H01</vt:lpstr>
      <vt:lpstr>eff Length Calc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2020-06-05T17:24:36Z</dcterms:modified>
</cp:coreProperties>
</file>