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6" windowHeight="834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'2360-190602'!$A$1:$S$37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;;;"/>
  </numFmts>
  <fonts count="23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18" fillId="0" borderId="0"/>
    <xf numFmtId="0" fontId="18" fillId="0" borderId="0"/>
  </cellStyleXfs>
  <cellXfs count="222">
    <xf numFmtId="0" fontId="0" fillId="0" borderId="0" pivotButton="0" quotePrefix="0" xfId="0"/>
    <xf numFmtId="0" fontId="2" fillId="0" borderId="22" applyAlignment="1" pivotButton="0" quotePrefix="0" xfId="0">
      <alignment horizontal="left" vertical="center"/>
    </xf>
    <xf numFmtId="0" fontId="2" fillId="0" borderId="48" applyAlignment="1" pivotButton="0" quotePrefix="0" xfId="0">
      <alignment horizontal="left" vertical="center"/>
    </xf>
    <xf numFmtId="0" fontId="10" fillId="0" borderId="45" applyAlignment="1" pivotButton="0" quotePrefix="0" xfId="0">
      <alignment horizontal="left" vertical="center"/>
    </xf>
    <xf numFmtId="0" fontId="10" fillId="0" borderId="48" applyAlignment="1" pivotButton="0" quotePrefix="0" xfId="0">
      <alignment horizontal="left" vertical="center"/>
    </xf>
    <xf numFmtId="0" fontId="12" fillId="0" borderId="45" applyAlignment="1" pivotButton="0" quotePrefix="0" xfId="0">
      <alignment horizontal="left" vertical="center"/>
    </xf>
    <xf numFmtId="0" fontId="7" fillId="4" borderId="53" applyAlignment="1" pivotButton="0" quotePrefix="0" xfId="0">
      <alignment horizontal="center"/>
    </xf>
    <xf numFmtId="0" fontId="7" fillId="4" borderId="58" applyAlignment="1" pivotButton="0" quotePrefix="0" xfId="0">
      <alignment horizontal="center" wrapText="1"/>
    </xf>
    <xf numFmtId="0" fontId="7" fillId="4" borderId="55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56" applyAlignment="1" pivotButton="0" quotePrefix="0" xfId="0">
      <alignment horizontal="center"/>
    </xf>
    <xf numFmtId="0" fontId="7" fillId="4" borderId="57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7" applyAlignment="1" pivotButton="0" quotePrefix="0" xfId="0">
      <alignment horizontal="left" vertical="center"/>
    </xf>
    <xf numFmtId="0" fontId="2" fillId="0" borderId="8" applyAlignment="1" pivotButton="0" quotePrefix="0" xfId="0">
      <alignment horizontal="right" vertical="center"/>
    </xf>
    <xf numFmtId="0" fontId="2" fillId="0" borderId="16" applyAlignment="1" pivotButton="0" quotePrefix="0" xfId="0">
      <alignment horizontal="left" vertical="center"/>
    </xf>
    <xf numFmtId="0" fontId="2" fillId="0" borderId="17" applyAlignment="1" pivotButton="0" quotePrefix="0" xfId="0">
      <alignment horizontal="right" vertical="center"/>
    </xf>
    <xf numFmtId="0" fontId="2" fillId="0" borderId="16" applyAlignment="1" pivotButton="0" quotePrefix="0" xfId="0">
      <alignment vertical="center"/>
    </xf>
    <xf numFmtId="0" fontId="6" fillId="3" borderId="22" applyAlignment="1" pivotButton="0" quotePrefix="0" xfId="0">
      <alignment horizontal="centerContinuous" vertical="center"/>
    </xf>
    <xf numFmtId="0" fontId="4" fillId="3" borderId="23" applyAlignment="1" pivotButton="0" quotePrefix="0" xfId="0">
      <alignment horizontal="centerContinuous" vertical="center"/>
    </xf>
    <xf numFmtId="0" fontId="3" fillId="3" borderId="23" applyAlignment="1" pivotButton="0" quotePrefix="0" xfId="0">
      <alignment horizontal="centerContinuous" vertical="center"/>
    </xf>
    <xf numFmtId="0" fontId="3" fillId="3" borderId="24" applyAlignment="1" pivotButton="0" quotePrefix="0" xfId="0">
      <alignment horizontal="centerContinuous" vertical="center"/>
    </xf>
    <xf numFmtId="0" fontId="6" fillId="3" borderId="27" applyAlignment="1" pivotButton="0" quotePrefix="0" xfId="0">
      <alignment horizontal="centerContinuous" vertical="center"/>
    </xf>
    <xf numFmtId="0" fontId="7" fillId="3" borderId="23" applyAlignment="1" pivotButton="0" quotePrefix="0" xfId="0">
      <alignment horizontal="centerContinuous" vertical="center"/>
    </xf>
    <xf numFmtId="0" fontId="7" fillId="3" borderId="24" applyAlignment="1" pivotButton="0" quotePrefix="0" xfId="0">
      <alignment horizontal="centerContinuous" vertical="center"/>
    </xf>
    <xf numFmtId="0" fontId="6" fillId="3" borderId="26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3" fillId="3" borderId="28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6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29" applyAlignment="1" pivotButton="0" quotePrefix="0" xfId="0">
      <alignment vertical="center"/>
    </xf>
    <xf numFmtId="0" fontId="8" fillId="3" borderId="30" applyAlignment="1" pivotButton="0" quotePrefix="0" xfId="0">
      <alignment vertical="center"/>
    </xf>
    <xf numFmtId="0" fontId="9" fillId="3" borderId="30" applyAlignment="1" pivotButton="0" quotePrefix="0" xfId="0">
      <alignment horizontal="centerContinuous" vertical="center"/>
    </xf>
    <xf numFmtId="0" fontId="9" fillId="3" borderId="31" applyAlignment="1" pivotButton="0" quotePrefix="0" xfId="0">
      <alignment horizontal="centerContinuous" vertical="center"/>
    </xf>
    <xf numFmtId="0" fontId="3" fillId="3" borderId="33" applyAlignment="1" pivotButton="0" quotePrefix="0" xfId="0">
      <alignment horizontal="center" vertical="center" wrapText="1"/>
    </xf>
    <xf numFmtId="0" fontId="3" fillId="3" borderId="3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Continuous" vertical="center"/>
    </xf>
    <xf numFmtId="0" fontId="3" fillId="3" borderId="32" applyAlignment="1" pivotButton="0" quotePrefix="0" xfId="0">
      <alignment horizontal="centerContinuous" vertical="center" wrapText="1"/>
    </xf>
    <xf numFmtId="0" fontId="3" fillId="3" borderId="35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Continuous" vertical="center"/>
    </xf>
    <xf numFmtId="0" fontId="4" fillId="3" borderId="30" applyAlignment="1" pivotButton="0" quotePrefix="0" xfId="0">
      <alignment horizontal="centerContinuous" vertical="center"/>
    </xf>
    <xf numFmtId="0" fontId="4" fillId="3" borderId="37" applyAlignment="1" pivotButton="0" quotePrefix="0" xfId="0">
      <alignment horizontal="centerContinuous" vertical="center"/>
    </xf>
    <xf numFmtId="0" fontId="2" fillId="0" borderId="7" applyAlignment="1" pivotButton="0" quotePrefix="0" xfId="0">
      <alignment vertical="center"/>
    </xf>
    <xf numFmtId="0" fontId="3" fillId="3" borderId="7" applyAlignment="1" pivotButton="0" quotePrefix="0" xfId="0">
      <alignment horizontal="left" vertical="center"/>
    </xf>
    <xf numFmtId="0" fontId="3" fillId="3" borderId="38" applyAlignment="1" pivotButton="0" quotePrefix="0" xfId="0">
      <alignment horizontal="left" vertical="center"/>
    </xf>
    <xf numFmtId="0" fontId="11" fillId="3" borderId="14" applyAlignment="1" pivotButton="0" quotePrefix="0" xfId="0">
      <alignment vertical="center"/>
    </xf>
    <xf numFmtId="0" fontId="7" fillId="3" borderId="39" applyAlignment="1" pivotButton="0" quotePrefix="0" xfId="0">
      <alignment horizontal="right" vertical="center"/>
    </xf>
    <xf numFmtId="0" fontId="3" fillId="0" borderId="45" applyAlignment="1" pivotButton="0" quotePrefix="0" xfId="0">
      <alignment vertical="center"/>
    </xf>
    <xf numFmtId="0" fontId="3" fillId="3" borderId="7" applyAlignment="1" pivotButton="0" quotePrefix="0" xfId="0">
      <alignment vertical="center"/>
    </xf>
    <xf numFmtId="0" fontId="3" fillId="3" borderId="38" applyAlignment="1" pivotButton="0" quotePrefix="0" xfId="0">
      <alignment vertical="center"/>
    </xf>
    <xf numFmtId="0" fontId="4" fillId="0" borderId="23" applyAlignment="1" pivotButton="0" quotePrefix="0" xfId="0">
      <alignment vertical="center"/>
    </xf>
    <xf numFmtId="0" fontId="3" fillId="0" borderId="23" applyAlignment="1" pivotButton="0" quotePrefix="0" xfId="0">
      <alignment vertical="center"/>
    </xf>
    <xf numFmtId="0" fontId="11" fillId="3" borderId="14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1" applyAlignment="1" pivotButton="0" quotePrefix="0" xfId="0">
      <alignment horizontal="right" vertical="center"/>
    </xf>
    <xf numFmtId="0" fontId="7" fillId="3" borderId="12" applyAlignment="1" pivotButton="0" quotePrefix="0" xfId="0">
      <alignment horizontal="right"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2" fillId="5" borderId="49" applyAlignment="1" pivotButton="0" quotePrefix="0" xfId="0">
      <alignment horizontal="centerContinuous" vertical="center"/>
    </xf>
    <xf numFmtId="0" fontId="3" fillId="5" borderId="50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11" fillId="3" borderId="16" applyAlignment="1" pivotButton="0" quotePrefix="1" xfId="0">
      <alignment horizontal="right" vertical="center"/>
    </xf>
    <xf numFmtId="0" fontId="7" fillId="3" borderId="14" applyAlignment="1" pivotButton="0" quotePrefix="1" xfId="0">
      <alignment horizontal="right" vertical="center"/>
    </xf>
    <xf numFmtId="0" fontId="11" fillId="3" borderId="14" applyAlignment="1" pivotButton="0" quotePrefix="1" xfId="0">
      <alignment horizontal="right" vertical="center"/>
    </xf>
    <xf numFmtId="0" fontId="13" fillId="0" borderId="0" applyAlignment="1" pivotButton="0" quotePrefix="0" xfId="0">
      <alignment vertical="center"/>
    </xf>
    <xf numFmtId="0" fontId="2" fillId="5" borderId="50" applyAlignment="1" pivotButton="0" quotePrefix="0" xfId="0">
      <alignment horizontal="centerContinuous" vertical="center"/>
    </xf>
    <xf numFmtId="0" fontId="14" fillId="3" borderId="14" applyAlignment="1" pivotButton="0" quotePrefix="0" xfId="0">
      <alignment horizontal="left" vertical="center"/>
    </xf>
    <xf numFmtId="0" fontId="2" fillId="5" borderId="38" applyAlignment="1" pivotButton="0" quotePrefix="0" xfId="0">
      <alignment horizontal="centerContinuous" vertical="center"/>
    </xf>
    <xf numFmtId="0" fontId="2" fillId="5" borderId="9" applyAlignment="1" pivotButton="0" quotePrefix="0" xfId="0">
      <alignment horizontal="centerContinuous" vertical="center"/>
    </xf>
    <xf numFmtId="0" fontId="2" fillId="5" borderId="42" applyAlignment="1" pivotButton="0" quotePrefix="0" xfId="0">
      <alignment horizontal="centerContinuous" vertical="center"/>
    </xf>
    <xf numFmtId="0" fontId="2" fillId="5" borderId="14" applyAlignment="1" pivotButton="0" quotePrefix="0" xfId="0">
      <alignment horizontal="centerContinuous" vertical="center"/>
    </xf>
    <xf numFmtId="0" fontId="10" fillId="0" borderId="48" applyAlignment="1" pivotButton="0" quotePrefix="0" xfId="0">
      <alignment vertical="center"/>
    </xf>
    <xf numFmtId="1" fontId="3" fillId="0" borderId="63" applyAlignment="1" pivotButton="0" quotePrefix="0" xfId="0">
      <alignment horizontal="right" vertical="center"/>
    </xf>
    <xf numFmtId="1" fontId="3" fillId="0" borderId="64" applyAlignment="1" pivotButton="0" quotePrefix="0" xfId="0">
      <alignment horizontal="right" vertical="center"/>
    </xf>
    <xf numFmtId="1" fontId="3" fillId="0" borderId="65" applyAlignment="1" pivotButton="0" quotePrefix="0" xfId="0">
      <alignment horizontal="right" vertical="center"/>
    </xf>
    <xf numFmtId="0" fontId="3" fillId="2" borderId="62" applyAlignment="1" applyProtection="1" pivotButton="0" quotePrefix="0" xfId="0">
      <alignment horizontal="right" vertical="center"/>
      <protection locked="0" hidden="0"/>
    </xf>
    <xf numFmtId="1" fontId="3" fillId="0" borderId="66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1" fontId="3" fillId="0" borderId="69" applyAlignment="1" pivotButton="0" quotePrefix="0" xfId="0">
      <alignment horizontal="right" vertical="center"/>
    </xf>
    <xf numFmtId="1" fontId="3" fillId="0" borderId="74" applyAlignment="1" pivotButton="0" quotePrefix="0" xfId="0">
      <alignment horizontal="right" vertical="center"/>
    </xf>
    <xf numFmtId="1" fontId="3" fillId="0" borderId="75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3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19" fillId="0" borderId="22" applyAlignment="1" pivotButton="0" quotePrefix="0" xfId="1">
      <alignment vertical="center"/>
    </xf>
    <xf numFmtId="0" fontId="19" fillId="0" borderId="23" applyAlignment="1" pivotButton="0" quotePrefix="0" xfId="1">
      <alignment vertical="center"/>
    </xf>
    <xf numFmtId="0" fontId="19" fillId="0" borderId="28" applyAlignment="1" pivotButton="0" quotePrefix="0" xfId="1">
      <alignment vertical="center"/>
    </xf>
    <xf numFmtId="0" fontId="19" fillId="0" borderId="45" applyAlignment="1" pivotButton="0" quotePrefix="0" xfId="1">
      <alignment vertical="center"/>
    </xf>
    <xf numFmtId="0" fontId="19" fillId="0" borderId="76" applyAlignment="1" pivotButton="0" quotePrefix="0" xfId="1">
      <alignment vertical="center"/>
    </xf>
    <xf numFmtId="0" fontId="18" fillId="0" borderId="76" pivotButton="0" quotePrefix="0" xfId="1"/>
    <xf numFmtId="0" fontId="17" fillId="0" borderId="0" applyAlignment="1" pivotButton="0" quotePrefix="0" xfId="1">
      <alignment horizontal="right"/>
    </xf>
    <xf numFmtId="0" fontId="18" fillId="0" borderId="45" pivotButton="0" quotePrefix="0" xfId="1"/>
    <xf numFmtId="0" fontId="18" fillId="0" borderId="18" pivotButton="0" quotePrefix="0" xfId="1"/>
    <xf numFmtId="0" fontId="18" fillId="0" borderId="1" pivotButton="0" quotePrefix="0" xfId="1"/>
    <xf numFmtId="0" fontId="18" fillId="0" borderId="21" pivotButton="0" quotePrefix="0" xfId="1"/>
    <xf numFmtId="0" fontId="4" fillId="0" borderId="23" pivotButton="0" quotePrefix="0" xfId="1"/>
    <xf numFmtId="0" fontId="4" fillId="0" borderId="0" pivotButton="0" quotePrefix="0" xfId="1"/>
    <xf numFmtId="0" fontId="4" fillId="0" borderId="28" pivotButton="0" quotePrefix="0" xfId="1"/>
    <xf numFmtId="0" fontId="4" fillId="0" borderId="76" pivotButton="0" quotePrefix="0" xfId="1"/>
    <xf numFmtId="0" fontId="4" fillId="0" borderId="0" applyAlignment="1" pivotButton="0" quotePrefix="0" xfId="1">
      <alignment horizontal="center"/>
    </xf>
    <xf numFmtId="0" fontId="21" fillId="0" borderId="0" applyAlignment="1" pivotButton="0" quotePrefix="0" xfId="1">
      <alignment vertical="center"/>
    </xf>
    <xf numFmtId="0" fontId="21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7" fillId="0" borderId="23" applyAlignment="1" pivotButton="0" quotePrefix="0" xfId="1">
      <alignment vertical="center"/>
    </xf>
    <xf numFmtId="0" fontId="18" fillId="0" borderId="23" pivotButton="0" quotePrefix="0" xfId="1"/>
    <xf numFmtId="0" fontId="21" fillId="0" borderId="1" pivotButton="0" quotePrefix="0" xfId="1"/>
    <xf numFmtId="0" fontId="4" fillId="0" borderId="21" pivotButton="0" quotePrefix="0" xfId="1"/>
    <xf numFmtId="0" fontId="17" fillId="0" borderId="0" pivotButton="0" quotePrefix="0" xfId="1"/>
    <xf numFmtId="0" fontId="17" fillId="0" borderId="45" pivotButton="0" quotePrefix="0" xfId="1"/>
    <xf numFmtId="0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0">
      <alignment horizontal="centerContinuous" vertical="center" wrapText="1"/>
      <protection locked="0" hidden="0"/>
    </xf>
    <xf numFmtId="0" fontId="3" fillId="2" borderId="42" applyAlignment="1" applyProtection="1" pivotButton="0" quotePrefix="0" xfId="0">
      <alignment horizontal="centerContinuous" vertical="center"/>
      <protection locked="0" hidden="0"/>
    </xf>
    <xf numFmtId="14" fontId="3" fillId="2" borderId="9" applyAlignment="1" applyProtection="1" pivotButton="0" quotePrefix="0" xfId="0">
      <alignment horizontal="center" vertical="center"/>
      <protection locked="0" hidden="0"/>
    </xf>
    <xf numFmtId="14" fontId="3" fillId="2" borderId="42" applyAlignment="1" applyProtection="1" pivotButton="0" quotePrefix="0" xfId="0">
      <alignment horizontal="centerContinuous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0" fontId="3" fillId="2" borderId="49" applyAlignment="1" applyProtection="1" pivotButton="0" quotePrefix="0" xfId="0">
      <alignment horizontal="centerContinuous" vertical="center"/>
      <protection locked="0" hidden="0"/>
    </xf>
    <xf numFmtId="0" fontId="3" fillId="2" borderId="61" applyAlignment="1" applyProtection="1" pivotButton="0" quotePrefix="0" xfId="0">
      <alignment horizontal="center" vertical="center"/>
      <protection locked="0" hidden="0"/>
    </xf>
    <xf numFmtId="0" fontId="3" fillId="2" borderId="49" applyAlignment="1" applyProtection="1" pivotButton="0" quotePrefix="0" xfId="0">
      <alignment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15" fillId="2" borderId="62" applyAlignment="1" applyProtection="1" pivotButton="0" quotePrefix="0" xfId="0">
      <alignment horizontal="right" vertical="center"/>
      <protection locked="0" hidden="0"/>
    </xf>
    <xf numFmtId="0" fontId="3" fillId="2" borderId="67" applyAlignment="1" applyProtection="1" pivotButton="0" quotePrefix="0" xfId="0">
      <alignment horizontal="center" vertical="center"/>
      <protection locked="0" hidden="0"/>
    </xf>
    <xf numFmtId="0" fontId="3" fillId="2" borderId="9" applyAlignment="1" applyProtection="1" pivotButton="0" quotePrefix="0" xfId="0">
      <alignment vertical="center"/>
      <protection locked="0" hidden="0"/>
    </xf>
    <xf numFmtId="0" fontId="3" fillId="2" borderId="68" applyAlignment="1" applyProtection="1" pivotButton="0" quotePrefix="0" xfId="0">
      <alignment horizontal="right" vertical="center"/>
      <protection locked="0" hidden="0"/>
    </xf>
    <xf numFmtId="1" fontId="3" fillId="2" borderId="39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46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vertical="center"/>
      <protection locked="0" hidden="0"/>
    </xf>
    <xf numFmtId="1" fontId="3" fillId="2" borderId="52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0" fontId="19" fillId="0" borderId="0" applyAlignment="1" applyProtection="1" pivotButton="0" quotePrefix="0" xfId="1">
      <alignment vertical="center"/>
      <protection locked="0" hidden="0"/>
    </xf>
    <xf numFmtId="0" fontId="19" fillId="0" borderId="0" applyAlignment="1" pivotButton="0" quotePrefix="0" xfId="1">
      <alignment vertical="center"/>
    </xf>
    <xf numFmtId="49" fontId="17" fillId="0" borderId="0" pivotButton="0" quotePrefix="0" xfId="1"/>
    <xf numFmtId="0" fontId="18" fillId="0" borderId="0" pivotButton="0" quotePrefix="0" xfId="1"/>
    <xf numFmtId="0" fontId="17" fillId="0" borderId="0" applyAlignment="1" pivotButton="0" quotePrefix="0" xfId="1">
      <alignment vertical="top"/>
    </xf>
    <xf numFmtId="0" fontId="20" fillId="0" borderId="0" pivotButton="0" quotePrefix="0" xfId="1"/>
    <xf numFmtId="14" fontId="20" fillId="0" borderId="0" pivotButton="0" quotePrefix="0" xfId="1"/>
    <xf numFmtId="49" fontId="1" fillId="0" borderId="0" pivotButton="0" quotePrefix="0" xfId="1"/>
    <xf numFmtId="49" fontId="20" fillId="0" borderId="0" pivotButton="0" quotePrefix="0" xfId="1"/>
    <xf numFmtId="0" fontId="3" fillId="2" borderId="40" applyAlignment="1" applyProtection="1" pivotButton="0" quotePrefix="0" xfId="0">
      <alignment horizontal="center" vertical="center"/>
      <protection locked="0" hidden="0"/>
    </xf>
    <xf numFmtId="49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70" applyAlignment="1" applyProtection="1" pivotButton="0" quotePrefix="0" xfId="0">
      <alignment horizontal="left" vertical="center"/>
      <protection locked="0" hidden="0"/>
    </xf>
    <xf numFmtId="0" fontId="3" fillId="2" borderId="14" applyAlignment="1" applyProtection="1" pivotButton="0" quotePrefix="0" xfId="0">
      <alignment horizontal="left" vertical="center"/>
      <protection locked="0" hidden="0"/>
    </xf>
    <xf numFmtId="0" fontId="3" fillId="2" borderId="39" applyAlignment="1" applyProtection="1" pivotButton="0" quotePrefix="0" xfId="0">
      <alignment horizontal="left" vertical="center"/>
      <protection locked="0" hidden="0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0" fillId="0" borderId="51" pivotButton="0" quotePrefix="0" xfId="0"/>
    <xf numFmtId="0" fontId="0" fillId="0" borderId="52" pivotButton="0" quotePrefix="0" xfId="0"/>
    <xf numFmtId="0" fontId="17" fillId="4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" fontId="17" fillId="4" borderId="0" applyAlignment="1" pivotButton="0" quotePrefix="0" xfId="0">
      <alignment horizontal="right" vertical="center"/>
    </xf>
    <xf numFmtId="0" fontId="3" fillId="2" borderId="63" applyAlignment="1" applyProtection="1" pivotButton="0" quotePrefix="0" xfId="0">
      <alignment horizontal="left" vertical="center"/>
      <protection locked="0" hidden="0"/>
    </xf>
    <xf numFmtId="0" fontId="0" fillId="0" borderId="14" pivotButton="0" quotePrefix="0" xfId="0"/>
    <xf numFmtId="0" fontId="0" fillId="0" borderId="39" pivotButton="0" quotePrefix="0" xfId="0"/>
    <xf numFmtId="0" fontId="7" fillId="3" borderId="77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0" fontId="7" fillId="4" borderId="78" applyAlignment="1" pivotButton="0" quotePrefix="0" xfId="0">
      <alignment horizontal="center"/>
    </xf>
    <xf numFmtId="0" fontId="0" fillId="0" borderId="54" pivotButton="0" quotePrefix="0" xfId="0"/>
    <xf numFmtId="0" fontId="0" fillId="0" borderId="55" pivotButton="0" quotePrefix="0" xfId="0"/>
    <xf numFmtId="0" fontId="3" fillId="2" borderId="64" applyAlignment="1" applyProtection="1" pivotButton="0" quotePrefix="0" xfId="0">
      <alignment horizontal="left" vertical="center"/>
      <protection locked="0" hidden="0"/>
    </xf>
    <xf numFmtId="0" fontId="0" fillId="0" borderId="23" pivotButton="0" quotePrefix="0" xfId="0"/>
    <xf numFmtId="0" fontId="0" fillId="0" borderId="24" pivotButton="0" quotePrefix="0" xfId="0"/>
    <xf numFmtId="1" fontId="3" fillId="0" borderId="79" applyAlignment="1" pivotButton="0" quotePrefix="0" xfId="0">
      <alignment horizontal="center" vertical="center"/>
    </xf>
    <xf numFmtId="0" fontId="0" fillId="0" borderId="10" pivotButton="0" quotePrefix="0" xfId="0"/>
    <xf numFmtId="0" fontId="7" fillId="3" borderId="80" applyAlignment="1" pivotButton="0" quotePrefix="0" xfId="0">
      <alignment horizontal="right" vertical="center"/>
    </xf>
    <xf numFmtId="1" fontId="3" fillId="0" borderId="72" applyAlignment="1" pivotButton="0" quotePrefix="0" xfId="0">
      <alignment horizontal="center" vertical="center"/>
    </xf>
    <xf numFmtId="1" fontId="3" fillId="0" borderId="81" applyAlignment="1" pivotButton="0" quotePrefix="0" xfId="0">
      <alignment horizontal="center" vertical="center"/>
    </xf>
    <xf numFmtId="0" fontId="0" fillId="0" borderId="47" pivotButton="0" quotePrefix="0" xfId="0"/>
    <xf numFmtId="0" fontId="3" fillId="0" borderId="42" applyAlignment="1" pivotButton="0" quotePrefix="0" xfId="0">
      <alignment horizontal="center" vertical="center"/>
    </xf>
    <xf numFmtId="0" fontId="3" fillId="0" borderId="79" applyAlignment="1" pivotButton="0" quotePrefix="0" xfId="0">
      <alignment horizontal="center" vertical="center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79" applyAlignment="1" applyProtection="1" pivotButton="0" quotePrefix="0" xfId="0">
      <alignment horizontal="center" vertical="center"/>
      <protection locked="0" hidden="0"/>
    </xf>
    <xf numFmtId="0" fontId="3" fillId="3" borderId="42" applyAlignment="1" pivotButton="0" quotePrefix="0" xfId="0">
      <alignment horizontal="center" vertical="center"/>
    </xf>
    <xf numFmtId="0" fontId="3" fillId="3" borderId="79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79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79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0" fillId="0" borderId="43" pivotButton="0" quotePrefix="0" xfId="0"/>
    <xf numFmtId="0" fontId="3" fillId="3" borderId="82" applyAlignment="1" pivotButton="0" quotePrefix="0" xfId="0">
      <alignment horizontal="center" vertical="center"/>
    </xf>
    <xf numFmtId="0" fontId="0" fillId="0" borderId="44" pivotButton="0" quotePrefix="0" xfId="0"/>
    <xf numFmtId="0" fontId="3" fillId="2" borderId="81" applyAlignment="1" applyProtection="1" pivotButton="0" quotePrefix="0" xfId="0">
      <alignment horizontal="left" vertical="center"/>
      <protection locked="0" hidden="0"/>
    </xf>
    <xf numFmtId="0" fontId="3" fillId="0" borderId="41" applyAlignment="1" pivotButton="0" quotePrefix="0" xfId="0">
      <alignment horizontal="center" vertical="center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6" fillId="3" borderId="8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5" pivotButton="0" quotePrefix="0" xfId="0"/>
    <xf numFmtId="14" fontId="3" fillId="2" borderId="79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pivotButton="0" quotePrefix="0" xfId="0"/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4" pivotButton="0" quotePrefix="0" xfId="0"/>
    <xf numFmtId="0" fontId="2" fillId="0" borderId="85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2" fillId="0" borderId="80" applyAlignment="1" pivotButton="0" quotePrefix="0" xfId="0">
      <alignment horizontal="right" vertical="top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81" applyAlignment="1" applyProtection="1" pivotButton="0" quotePrefix="0" xfId="0">
      <alignment horizontal="left" vertical="top" wrapText="1"/>
      <protection locked="0" hidden="0"/>
    </xf>
    <xf numFmtId="0" fontId="0" fillId="0" borderId="15" pivotButton="0" quotePrefix="0" xfId="0"/>
    <xf numFmtId="0" fontId="0" fillId="0" borderId="20" pivotButton="0" quotePrefix="0" xfId="0"/>
    <xf numFmtId="0" fontId="0" fillId="0" borderId="21" pivotButton="0" quotePrefix="0" xfId="0"/>
    <xf numFmtId="0" fontId="22" fillId="0" borderId="80" applyAlignment="1" pivotButton="0" quotePrefix="0" xfId="1">
      <alignment horizontal="right" vertical="center"/>
    </xf>
    <xf numFmtId="0" fontId="22" fillId="0" borderId="77" applyAlignment="1" pivotButton="0" quotePrefix="0" xfId="1">
      <alignment horizontal="right" vertical="center"/>
    </xf>
    <xf numFmtId="14" fontId="4" fillId="2" borderId="79" applyAlignment="1" applyProtection="1" pivotButton="0" quotePrefix="0" xfId="1">
      <alignment horizontal="left" vertical="center"/>
      <protection locked="0" hidden="0"/>
    </xf>
    <xf numFmtId="49" fontId="4" fillId="2" borderId="79" applyAlignment="1" applyProtection="1" pivotButton="0" quotePrefix="0" xfId="1">
      <alignment horizontal="left" vertical="center"/>
      <protection locked="0" hidden="0"/>
    </xf>
    <xf numFmtId="49" fontId="4" fillId="2" borderId="8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2" fillId="0" borderId="85" applyAlignment="1" pivotButton="0" quotePrefix="0" xfId="1">
      <alignment horizontal="right" vertic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V22" sqref="V22"/>
    </sheetView>
  </sheetViews>
  <sheetFormatPr baseColWidth="8" defaultColWidth="9.109375" defaultRowHeight="13.2"/>
  <cols>
    <col width="3.44140625" customWidth="1" style="155" min="1" max="1"/>
    <col width="10.44140625" customWidth="1" style="155" min="2" max="3"/>
    <col width="18.33203125" customWidth="1" style="155" min="4" max="4"/>
    <col width="5.33203125" customWidth="1" style="155" min="5" max="5"/>
    <col width="2.5546875" customWidth="1" style="155" min="6" max="7"/>
    <col width="5.33203125" customWidth="1" style="155" min="8" max="8"/>
    <col width="7.44140625" customWidth="1" style="155" min="9" max="19"/>
    <col width="9.109375" customWidth="1" style="155" min="20" max="20"/>
    <col width="9.109375" customWidth="1" style="155" min="21" max="16384"/>
  </cols>
  <sheetData>
    <row r="1" ht="39" customHeight="1" thickBot="1">
      <c r="A1" s="197" t="n"/>
      <c r="B1" s="198" t="n"/>
      <c r="C1" s="198" t="n"/>
      <c r="D1" s="198" t="n"/>
      <c r="E1" s="198" t="n"/>
      <c r="F1" s="198" t="n"/>
      <c r="G1" s="198" t="n"/>
      <c r="H1" s="198" t="n"/>
      <c r="I1" s="198" t="n"/>
      <c r="J1" s="198" t="n"/>
      <c r="K1" s="198" t="n"/>
      <c r="L1" s="198" t="n"/>
      <c r="M1" s="198" t="n"/>
      <c r="N1" s="198" t="n"/>
      <c r="O1" s="198" t="n"/>
      <c r="P1" s="198" t="n"/>
      <c r="Q1" s="198" t="n"/>
      <c r="R1" s="198" t="n"/>
      <c r="S1" s="198" t="n"/>
    </row>
    <row r="2" ht="13.5" customHeight="1" thickTop="1">
      <c r="A2" s="14" t="n"/>
      <c r="B2" s="15" t="inlineStr">
        <is>
          <t>Survey No</t>
        </is>
      </c>
      <c r="C2" s="199" t="inlineStr">
        <is>
          <t>INIS-082019-198</t>
        </is>
      </c>
      <c r="D2" s="200" t="n"/>
      <c r="E2" s="201" t="inlineStr">
        <is>
          <t>Item Surveyed</t>
        </is>
      </c>
      <c r="F2" s="202" t="n"/>
      <c r="G2" s="202" t="n"/>
      <c r="H2" s="203" t="n"/>
      <c r="I2" s="204" t="inlineStr">
        <is>
          <t>6th Floor Elevator Shatf</t>
        </is>
      </c>
      <c r="J2" s="202" t="n"/>
      <c r="K2" s="202" t="n"/>
      <c r="L2" s="202" t="n"/>
      <c r="M2" s="202" t="n"/>
      <c r="N2" s="202" t="n"/>
      <c r="O2" s="202" t="n"/>
      <c r="P2" s="202" t="n"/>
      <c r="Q2" s="202" t="n"/>
      <c r="R2" s="202" t="n"/>
      <c r="S2" s="200" t="n"/>
    </row>
    <row r="3" ht="13.5" customHeight="1">
      <c r="A3" s="16" t="n"/>
      <c r="B3" s="17" t="inlineStr">
        <is>
          <t>Date</t>
        </is>
      </c>
      <c r="C3" s="196" t="n">
        <v>43697</v>
      </c>
      <c r="D3" s="169" t="n"/>
      <c r="E3" s="205" t="inlineStr">
        <is>
          <t>Comments</t>
        </is>
      </c>
      <c r="F3" s="206" t="n"/>
      <c r="G3" s="206" t="n"/>
      <c r="H3" s="207" t="n"/>
      <c r="I3" s="210" t="n"/>
      <c r="J3" s="206" t="n"/>
      <c r="K3" s="206" t="n"/>
      <c r="L3" s="206" t="n"/>
      <c r="M3" s="206" t="n"/>
      <c r="N3" s="206" t="n"/>
      <c r="O3" s="206" t="n"/>
      <c r="P3" s="206" t="n"/>
      <c r="Q3" s="206" t="n"/>
      <c r="R3" s="206" t="n"/>
      <c r="S3" s="211" t="n"/>
    </row>
    <row r="4" ht="13.5" customHeight="1" thickBot="1">
      <c r="A4" s="18" t="n"/>
      <c r="B4" s="19" t="inlineStr">
        <is>
          <t>Survey Tech</t>
        </is>
      </c>
      <c r="C4" s="192" t="inlineStr">
        <is>
          <t>S. Baine/H. North</t>
        </is>
      </c>
      <c r="D4" s="169" t="n"/>
      <c r="E4" s="208" t="n"/>
      <c r="F4" s="198" t="n"/>
      <c r="G4" s="198" t="n"/>
      <c r="H4" s="209" t="n"/>
      <c r="I4" s="212" t="n"/>
      <c r="J4" s="198" t="n"/>
      <c r="K4" s="198" t="n"/>
      <c r="L4" s="198" t="n"/>
      <c r="M4" s="198" t="n"/>
      <c r="N4" s="198" t="n"/>
      <c r="O4" s="198" t="n"/>
      <c r="P4" s="198" t="n"/>
      <c r="Q4" s="198" t="n"/>
      <c r="R4" s="198" t="n"/>
      <c r="S4" s="213" t="n"/>
    </row>
    <row r="5" ht="13.5" customHeight="1" thickTop="1">
      <c r="A5" s="20" t="n"/>
      <c r="B5" s="19" t="inlineStr">
        <is>
          <t>Count Room Tech</t>
        </is>
      </c>
      <c r="C5" s="192" t="inlineStr">
        <is>
          <t>P. Ray</t>
        </is>
      </c>
      <c r="D5" s="169" t="n"/>
      <c r="E5" s="21" t="inlineStr">
        <is>
          <t>Parameters</t>
        </is>
      </c>
      <c r="F5" s="22" t="n"/>
      <c r="G5" s="23" t="n"/>
      <c r="H5" s="24" t="n"/>
      <c r="I5" s="193" t="inlineStr">
        <is>
          <t>Gamma</t>
        </is>
      </c>
      <c r="J5" s="194" t="n"/>
      <c r="K5" s="195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>
      <c r="A6" s="32" t="n"/>
      <c r="B6" s="33" t="inlineStr">
        <is>
          <t>Date Counted</t>
        </is>
      </c>
      <c r="C6" s="196" t="n">
        <v>43697</v>
      </c>
      <c r="D6" s="169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>
      <c r="A7" s="46" t="n"/>
      <c r="B7" s="19" t="inlineStr">
        <is>
          <t>Survey Type</t>
        </is>
      </c>
      <c r="C7" s="192" t="inlineStr">
        <is>
          <t>Characterization</t>
        </is>
      </c>
      <c r="D7" s="169" t="n"/>
      <c r="E7" s="47" t="n"/>
      <c r="F7" s="48" t="n"/>
      <c r="G7" s="49" t="n"/>
      <c r="H7" s="50" t="inlineStr">
        <is>
          <t>Instrument Model</t>
        </is>
      </c>
      <c r="I7" s="117" t="n">
        <v>3</v>
      </c>
      <c r="J7" s="146" t="n"/>
      <c r="K7" s="118" t="n"/>
      <c r="L7" s="191" t="inlineStr">
        <is>
          <t>2360/43-93</t>
        </is>
      </c>
      <c r="M7" s="187" t="n"/>
      <c r="N7" s="191">
        <f>IF(L7="","",L7)</f>
        <v/>
      </c>
      <c r="O7" s="187" t="n"/>
      <c r="P7" s="186" t="inlineStr">
        <is>
          <t>2929/43-10-1</t>
        </is>
      </c>
      <c r="Q7" s="187" t="n"/>
      <c r="R7" s="188">
        <f>IF(P7="","",P7)</f>
        <v/>
      </c>
      <c r="S7" s="189" t="n"/>
      <c r="V7" s="31">
        <f>IF(ISBLANK(L14)," ",V5*V6)</f>
        <v/>
      </c>
    </row>
    <row r="8" ht="13.5" customHeight="1" thickBot="1">
      <c r="A8" s="51" t="n"/>
      <c r="B8" s="19" t="inlineStr">
        <is>
          <t>Level of Posting</t>
        </is>
      </c>
      <c r="C8" s="190" t="inlineStr">
        <is>
          <t>CA</t>
        </is>
      </c>
      <c r="D8" s="173" t="n"/>
      <c r="E8" s="52" t="n"/>
      <c r="F8" s="53" t="n"/>
      <c r="G8" s="49" t="n"/>
      <c r="H8" s="50" t="inlineStr">
        <is>
          <t>Instrument SN</t>
        </is>
      </c>
      <c r="I8" s="117" t="n">
        <v>187367</v>
      </c>
      <c r="J8" s="117" t="n"/>
      <c r="K8" s="119" t="n"/>
      <c r="L8" s="174" t="n"/>
      <c r="M8" s="159" t="n"/>
      <c r="N8" s="174" t="inlineStr">
        <is>
          <t>170573/PR295918</t>
        </is>
      </c>
      <c r="O8" s="159" t="n"/>
      <c r="P8" s="178" t="inlineStr">
        <is>
          <t>143878/PR147628</t>
        </is>
      </c>
      <c r="Q8" s="159" t="n"/>
      <c r="R8" s="179">
        <f>IF(P8="","",P8)</f>
        <v/>
      </c>
      <c r="S8" s="169" t="n"/>
      <c r="V8" s="31">
        <f>IF(ISBLANK(N14)," ",SQRT(1+N14/N13))</f>
        <v/>
      </c>
    </row>
    <row r="9" ht="13.5" customHeight="1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0" t="n">
        <v>43989</v>
      </c>
      <c r="J9" s="147" t="n"/>
      <c r="K9" s="121" t="n"/>
      <c r="L9" s="180" t="n">
        <v>43726</v>
      </c>
      <c r="M9" s="159" t="n"/>
      <c r="N9" s="180" t="n">
        <v>43726</v>
      </c>
      <c r="O9" s="159" t="n"/>
      <c r="P9" s="181" t="n">
        <v>43994</v>
      </c>
      <c r="Q9" s="159" t="n"/>
      <c r="R9" s="182">
        <f>IF(P9="","",P9)</f>
        <v/>
      </c>
      <c r="S9" s="169" t="n"/>
      <c r="V9" s="31">
        <f>IF(ISBLANK(N14)," ",SQRT(N11*N14))</f>
        <v/>
      </c>
    </row>
    <row r="10" ht="13.5" customHeight="1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183" t="n">
        <v>0.2173</v>
      </c>
      <c r="M10" s="159" t="n"/>
      <c r="N10" s="183" t="n">
        <v>0.53</v>
      </c>
      <c r="O10" s="159" t="n"/>
      <c r="P10" s="184" t="n">
        <v>0.3737</v>
      </c>
      <c r="Q10" s="159" t="n"/>
      <c r="R10" s="185" t="n">
        <v>0.3935</v>
      </c>
      <c r="S10" s="169" t="n"/>
      <c r="V10" s="31">
        <f>IF(ISBLANK(N14)," ",V8*V9)</f>
        <v/>
      </c>
    </row>
    <row r="11" ht="13.5" customHeight="1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22" t="n">
        <v>45</v>
      </c>
      <c r="J11" s="122" t="n"/>
      <c r="K11" s="123" t="n"/>
      <c r="L11" s="176" t="n">
        <v>0</v>
      </c>
      <c r="M11" s="159" t="n"/>
      <c r="N11" s="176" t="n">
        <v>180</v>
      </c>
      <c r="O11" s="159" t="n"/>
      <c r="P11" s="176" t="n">
        <v>10</v>
      </c>
      <c r="Q11" s="159" t="n"/>
      <c r="R11" s="177" t="n">
        <v>2544</v>
      </c>
      <c r="S11" s="169" t="n"/>
      <c r="V11" s="31">
        <f>IF(ISBLANK(P13)," ",SQRT(1+P14/P13))</f>
        <v/>
      </c>
    </row>
    <row r="12" ht="13.5" customHeight="1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178" t="n">
        <v>1</v>
      </c>
      <c r="M12" s="159" t="n"/>
      <c r="N12" s="178" t="n">
        <v>1</v>
      </c>
      <c r="O12" s="159" t="n"/>
      <c r="P12" s="178" t="n">
        <v>1</v>
      </c>
      <c r="Q12" s="159" t="n"/>
      <c r="R12" s="179" t="n">
        <v>1</v>
      </c>
      <c r="S12" s="169" t="n"/>
      <c r="V12" s="31" t="inlineStr">
        <is>
          <t xml:space="preserve"> </t>
        </is>
      </c>
    </row>
    <row r="13" ht="13.5" customHeight="1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174" t="n">
        <v>1</v>
      </c>
      <c r="M13" s="159" t="n"/>
      <c r="N13" s="174" t="n">
        <v>1</v>
      </c>
      <c r="O13" s="159" t="n"/>
      <c r="P13" s="174" t="n">
        <v>60</v>
      </c>
      <c r="Q13" s="159" t="n"/>
      <c r="R13" s="175" t="n">
        <v>60</v>
      </c>
      <c r="S13" s="169" t="n"/>
      <c r="V13" s="31">
        <f>IF(ISBLANK(P14)," ",V11*V12)</f>
        <v/>
      </c>
    </row>
    <row r="14" ht="13.5" customHeight="1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174" t="n">
        <v>1</v>
      </c>
      <c r="M14" s="159" t="n"/>
      <c r="N14" s="174" t="n">
        <v>1</v>
      </c>
      <c r="O14" s="159" t="n"/>
      <c r="P14" s="174" t="n">
        <v>1</v>
      </c>
      <c r="Q14" s="159" t="n"/>
      <c r="R14" s="175" t="n">
        <v>1</v>
      </c>
      <c r="S14" s="169" t="n"/>
      <c r="V14" s="31">
        <f>IF(ISBLANK(R13)," ",SQRT(1+R14/R13))</f>
        <v/>
      </c>
    </row>
    <row r="15" ht="13.5" customHeight="1">
      <c r="A15" s="3" t="inlineStr">
        <is>
          <t xml:space="preserve">   MDCR = Minimum Detectable Count Rate (net cpm)</t>
        </is>
      </c>
      <c r="B15" s="57" t="n"/>
      <c r="C15" s="57" t="n"/>
      <c r="E15" s="160" t="inlineStr">
        <is>
          <t>MDCR</t>
        </is>
      </c>
      <c r="F15" s="158" t="n"/>
      <c r="G15" s="158" t="n"/>
      <c r="H15" s="159" t="n"/>
      <c r="I15" s="72" t="n"/>
      <c r="J15" s="73" t="n"/>
      <c r="K15" s="74" t="n"/>
      <c r="L15" s="161">
        <f>IF(ISBLANK(L11)," ",3+3.29*((L11/L13)*L14*(1+(L14/L13)))^0.5)</f>
        <v/>
      </c>
      <c r="M15" s="159" t="n"/>
      <c r="N15" s="161">
        <f>IF(ISBLANK(N11)," ",3+3.29*((N11/N13)*N14*(1+(N14/N13)))^0.5)</f>
        <v/>
      </c>
      <c r="O15" s="159" t="n"/>
      <c r="P15" s="161">
        <f>IF(ISBLANK(P11)," ",3+3.29*((P11/P13)*P14*(1+(P14/P13)))^0.5)</f>
        <v/>
      </c>
      <c r="Q15" s="159" t="n"/>
      <c r="R15" s="168">
        <f>IF(ISBLANK(R11)," ",3+3.29*((R11/R13)*R14*(1+(R14/R13)))^0.5)</f>
        <v/>
      </c>
      <c r="S15" s="169" t="n"/>
      <c r="V15" s="31">
        <f>IF(ISBLANK(R14)," ",V14*#REF!)</f>
        <v/>
      </c>
    </row>
    <row r="16" ht="13.5" customHeight="1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170" t="inlineStr">
        <is>
          <t>MDC</t>
        </is>
      </c>
      <c r="F16" s="152" t="n"/>
      <c r="G16" s="152" t="n"/>
      <c r="H16" s="153" t="n"/>
      <c r="I16" s="72" t="n"/>
      <c r="J16" s="73" t="n"/>
      <c r="K16" s="74" t="n"/>
      <c r="L16" s="161">
        <f>IF(ISBLANK(L11)," ",(3+3.29*((L11/L13)*L14*(1+(L14/L13)))^0.5)/L14/L10/L12)</f>
        <v/>
      </c>
      <c r="M16" s="159" t="n"/>
      <c r="N16" s="161">
        <f>IF(ISBLANK(N11)," ",(3+3.29*((N11/N13)*N14*(1+(N14/N13)))^0.5)/N14/N10/N12)</f>
        <v/>
      </c>
      <c r="O16" s="159" t="n"/>
      <c r="P16" s="171">
        <f>IF(ISBLANK(P11)," ",(3+3.29*((P11/P13)*P14*(1+(P14/P13)))^0.5)/P14/P10/P12)</f>
        <v/>
      </c>
      <c r="Q16" s="153" t="n"/>
      <c r="R16" s="172">
        <f>IF(ISBLANK(R11)," ",(3+3.29*((R11/R13)*R14*(1+(R14/R13)))^0.5)/R14/R10/R12)</f>
        <v/>
      </c>
      <c r="S16" s="173" t="n"/>
      <c r="V16" s="31" t="n"/>
    </row>
    <row r="17" ht="24" customHeight="1" thickBot="1" thickTop="1">
      <c r="A17" s="6" t="inlineStr">
        <is>
          <t>No.</t>
        </is>
      </c>
      <c r="B17" s="162" t="inlineStr">
        <is>
          <t>Descriptions</t>
        </is>
      </c>
      <c r="C17" s="163" t="n"/>
      <c r="D17" s="163" t="n"/>
      <c r="E17" s="163" t="n"/>
      <c r="F17" s="163" t="n"/>
      <c r="G17" s="163" t="n"/>
      <c r="H17" s="164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24" t="n">
        <v>1</v>
      </c>
      <c r="B18" s="165" t="inlineStr">
        <is>
          <t>South wall sheetrock</t>
        </is>
      </c>
      <c r="C18" s="166" t="n"/>
      <c r="D18" s="166" t="n"/>
      <c r="E18" s="166" t="n"/>
      <c r="F18" s="166" t="n"/>
      <c r="G18" s="166" t="n"/>
      <c r="H18" s="167" t="n"/>
      <c r="I18" s="125" t="n">
        <v>81</v>
      </c>
      <c r="J18" s="126" t="n"/>
      <c r="K18" s="126" t="n"/>
      <c r="L18" s="127" t="n"/>
      <c r="M18" s="76">
        <f>IF(ISBLANK(L18)," ",((L18/$L$14)-($L$11/$L$13))/$L$10/$L$12)</f>
        <v/>
      </c>
      <c r="N18" s="127" t="n"/>
      <c r="O18" s="77">
        <f>IF(ISBLANK(N18)," ",((N18/$N$14)-($N$11/$N$13))/$N$10/$N$12)</f>
        <v/>
      </c>
      <c r="P18" s="127" t="n">
        <v>0</v>
      </c>
      <c r="Q18" s="78">
        <f>IF(ISBLANK(P18)," ",((P18/$P$14)-($P$11/$P$13))/$P$10/$P$12)</f>
        <v/>
      </c>
      <c r="R18" s="79" t="n">
        <v>48</v>
      </c>
      <c r="S18" s="80">
        <f>IF(ISBLANK(R18)," ",((R18/$R$14)-($R$11/$R$13))/$R$10/$R$12)</f>
        <v/>
      </c>
    </row>
    <row r="19" ht="15.6" customFormat="1" customHeight="1" s="81">
      <c r="A19" s="128" t="n">
        <v>2</v>
      </c>
      <c r="B19" s="157" t="inlineStr">
        <is>
          <t>South wall guide bracket</t>
        </is>
      </c>
      <c r="C19" s="158" t="n"/>
      <c r="D19" s="158" t="n"/>
      <c r="E19" s="158" t="n"/>
      <c r="F19" s="158" t="n"/>
      <c r="G19" s="158" t="n"/>
      <c r="H19" s="159" t="n"/>
      <c r="I19" s="129" t="n">
        <v>79</v>
      </c>
      <c r="J19" s="126" t="n"/>
      <c r="K19" s="126" t="n"/>
      <c r="L19" s="130" t="n"/>
      <c r="M19" s="76">
        <f>IF(ISBLANK(L19)," ",((L19/$L$14)-($L$11/$L$13))/$L$10/$L$12)</f>
        <v/>
      </c>
      <c r="N19" s="130" t="n"/>
      <c r="O19" s="76">
        <f>IF(ISBLANK(N19)," ",((N19/$N$14)-($N$11/$N$13))/$N$10/$N$12)</f>
        <v/>
      </c>
      <c r="P19" s="130" t="n">
        <v>0</v>
      </c>
      <c r="Q19" s="76">
        <f>IF(ISBLANK(P19)," ",((P19/$P$14)-($P$11/$P$13))/$P$10/$P$12)</f>
        <v/>
      </c>
      <c r="R19" s="79" t="n">
        <v>106</v>
      </c>
      <c r="S19" s="82">
        <f>IF(ISBLANK(R19)," ",((R19/$R$14)-($R$11/$R$13))/$R$10/$R$12)</f>
        <v/>
      </c>
    </row>
    <row r="20" ht="15.6" customFormat="1" customHeight="1" s="81">
      <c r="A20" s="124" t="n">
        <v>3</v>
      </c>
      <c r="B20" s="157" t="inlineStr">
        <is>
          <t>North wall</t>
        </is>
      </c>
      <c r="C20" s="158" t="n"/>
      <c r="D20" s="158" t="n"/>
      <c r="E20" s="158" t="n"/>
      <c r="F20" s="158" t="n"/>
      <c r="G20" s="158" t="n"/>
      <c r="H20" s="159" t="n"/>
      <c r="I20" s="129" t="n">
        <v>58</v>
      </c>
      <c r="J20" s="126" t="n"/>
      <c r="K20" s="126" t="n"/>
      <c r="L20" s="130" t="n"/>
      <c r="M20" s="76">
        <f>IF(ISBLANK(L20)," ",((L20/$L$14)-($L$11/$L$13))/$L$10/$L$12)</f>
        <v/>
      </c>
      <c r="N20" s="130" t="n"/>
      <c r="O20" s="76">
        <f>IF(ISBLANK(N20)," ",((N20/$N$14)-($N$11/$N$13))/$N$10/$N$12)</f>
        <v/>
      </c>
      <c r="P20" s="130" t="n">
        <v>0</v>
      </c>
      <c r="Q20" s="76">
        <f>IF(ISBLANK(P20)," ",((P20/$P$14)-($P$11/$P$13))/$P$10/$P$12)</f>
        <v/>
      </c>
      <c r="R20" s="79" t="n">
        <v>47</v>
      </c>
      <c r="S20" s="82">
        <f>IF(ISBLANK(R20)," ",((R20/$R$14)-($R$11/$R$13))/$R$10/$R$12)</f>
        <v/>
      </c>
    </row>
    <row r="21" ht="15.6" customFormat="1" customHeight="1" s="81">
      <c r="A21" s="128" t="n">
        <v>4</v>
      </c>
      <c r="B21" s="157" t="inlineStr">
        <is>
          <t>North wall guide bracket</t>
        </is>
      </c>
      <c r="C21" s="158" t="n"/>
      <c r="D21" s="158" t="n"/>
      <c r="E21" s="158" t="n"/>
      <c r="F21" s="158" t="n"/>
      <c r="G21" s="158" t="n"/>
      <c r="H21" s="159" t="n"/>
      <c r="I21" s="129" t="n">
        <v>510</v>
      </c>
      <c r="J21" s="126" t="n"/>
      <c r="K21" s="126" t="n"/>
      <c r="L21" s="130" t="n"/>
      <c r="M21" s="76">
        <f>IF(ISBLANK(L21)," ",((L21/$L$14)-($L$11/$L$13))/$L$10/$L$12)</f>
        <v/>
      </c>
      <c r="N21" s="130" t="n"/>
      <c r="O21" s="76">
        <f>IF(ISBLANK(N21)," ",((N21/$N$14)-($N$11/$N$13))/$N$10/$N$12)</f>
        <v/>
      </c>
      <c r="P21" s="130" t="n">
        <v>0</v>
      </c>
      <c r="Q21" s="76">
        <f>IF(ISBLANK(P21)," ",((P21/$P$14)-($P$11/$P$13))/$P$10/$P$12)</f>
        <v/>
      </c>
      <c r="R21" s="79" t="n">
        <v>536</v>
      </c>
      <c r="S21" s="82">
        <f>IF(ISBLANK(R21)," ",((R21/$R$14)-($R$11/$R$13))/$R$10/$R$12)</f>
        <v/>
      </c>
      <c r="X21" s="174" t="inlineStr">
        <is>
          <t>170573/PR295917</t>
        </is>
      </c>
      <c r="Y21" s="159" t="n"/>
    </row>
    <row r="22" ht="15.6" customFormat="1" customHeight="1" s="81">
      <c r="A22" s="124" t="n">
        <v>5</v>
      </c>
      <c r="B22" s="157" t="inlineStr">
        <is>
          <t>North west wall counter weight plates</t>
        </is>
      </c>
      <c r="C22" s="158" t="n"/>
      <c r="D22" s="158" t="n"/>
      <c r="E22" s="158" t="n"/>
      <c r="F22" s="158" t="n"/>
      <c r="G22" s="158" t="n"/>
      <c r="H22" s="159" t="n"/>
      <c r="I22" s="129" t="n">
        <v>304</v>
      </c>
      <c r="J22" s="126" t="n"/>
      <c r="K22" s="126" t="n"/>
      <c r="L22" s="130" t="n"/>
      <c r="M22" s="76">
        <f>IF(ISBLANK(L22)," ",((L22/$L$14)-($L$11/$L$13))/$L$10/$L$12)</f>
        <v/>
      </c>
      <c r="N22" s="130" t="n"/>
      <c r="O22" s="76">
        <f>IF(ISBLANK(N22)," ",((N22/$N$14)-($N$11/$N$13))/$N$10/$N$12)</f>
        <v/>
      </c>
      <c r="P22" s="130" t="n">
        <v>1</v>
      </c>
      <c r="Q22" s="76">
        <f>IF(ISBLANK(P22)," ",((P22/$P$14)-($P$11/$P$13))/$P$10/$P$12)</f>
        <v/>
      </c>
      <c r="R22" s="79" t="n">
        <v>47</v>
      </c>
      <c r="S22" s="82">
        <f>IF(ISBLANK(R22)," ",((R22/$R$14)-($R$11/$R$13))/$R$10/$R$12)</f>
        <v/>
      </c>
    </row>
    <row r="23" ht="15.6" customFormat="1" customHeight="1" s="81">
      <c r="A23" s="128" t="n">
        <v>6</v>
      </c>
      <c r="B23" s="157" t="inlineStr">
        <is>
          <t>Cable</t>
        </is>
      </c>
      <c r="C23" s="158" t="n"/>
      <c r="D23" s="158" t="n"/>
      <c r="E23" s="158" t="n"/>
      <c r="F23" s="158" t="n"/>
      <c r="G23" s="158" t="n"/>
      <c r="H23" s="159" t="n"/>
      <c r="I23" s="129" t="n">
        <v>471</v>
      </c>
      <c r="J23" s="126" t="n"/>
      <c r="K23" s="126" t="n"/>
      <c r="L23" s="130" t="n"/>
      <c r="M23" s="76">
        <f>IF(ISBLANK(L23)," ",((L23/$L$14)-($L$11/$L$13))/$L$10/$L$12)</f>
        <v/>
      </c>
      <c r="N23" s="130" t="n"/>
      <c r="O23" s="76">
        <f>IF(ISBLANK(N23)," ",((N23/$N$14)-($N$11/$N$13))/$N$10/$N$12)</f>
        <v/>
      </c>
      <c r="P23" s="130" t="n">
        <v>0</v>
      </c>
      <c r="Q23" s="76">
        <f>IF(ISBLANK(P23)," ",((P23/$P$14)-($P$11/$P$13))/$P$10/$P$12)</f>
        <v/>
      </c>
      <c r="R23" s="79" t="n">
        <v>50</v>
      </c>
      <c r="S23" s="82">
        <f>IF(ISBLANK(R23)," ",((R23/$R$14)-($R$11/$R$13))/$R$10/$R$12)</f>
        <v/>
      </c>
    </row>
    <row r="24" ht="15.6" customFormat="1" customHeight="1" s="81">
      <c r="A24" s="124" t="n">
        <v>7</v>
      </c>
      <c r="B24" s="157" t="inlineStr">
        <is>
          <t>West wall</t>
        </is>
      </c>
      <c r="C24" s="158" t="n"/>
      <c r="D24" s="158" t="n"/>
      <c r="E24" s="158" t="n"/>
      <c r="F24" s="158" t="n"/>
      <c r="G24" s="158" t="n"/>
      <c r="H24" s="159" t="n"/>
      <c r="I24" s="129" t="n">
        <v>34</v>
      </c>
      <c r="J24" s="126" t="n"/>
      <c r="K24" s="126" t="n"/>
      <c r="L24" s="130" t="n"/>
      <c r="M24" s="76">
        <f>IF(ISBLANK(L24)," ",((L24/$L$14)-($L$11/$L$13))/$L$10/$L$12)</f>
        <v/>
      </c>
      <c r="N24" s="130" t="n"/>
      <c r="O24" s="76">
        <f>IF(ISBLANK(N24)," ",((N24/$N$14)-($N$11/$N$13))/$N$10/$N$12)</f>
        <v/>
      </c>
      <c r="P24" s="130" t="n">
        <v>0</v>
      </c>
      <c r="Q24" s="76">
        <f>IF(ISBLANK(P24)," ",((P24/$P$14)-($P$11/$P$13))/$P$10/$P$12)</f>
        <v/>
      </c>
      <c r="R24" s="79" t="n">
        <v>39</v>
      </c>
      <c r="S24" s="82">
        <f>IF(ISBLANK(R24)," ",((R24/$R$14)-($R$11/$R$13))/$R$10/$R$12)</f>
        <v/>
      </c>
    </row>
    <row r="25" ht="15.6" customFormat="1" customHeight="1" s="81">
      <c r="A25" s="128" t="n">
        <v>8</v>
      </c>
      <c r="B25" s="157" t="inlineStr">
        <is>
          <t>South wall (LAW)</t>
        </is>
      </c>
      <c r="C25" s="158" t="n"/>
      <c r="D25" s="158" t="n"/>
      <c r="E25" s="158" t="n"/>
      <c r="F25" s="158" t="n"/>
      <c r="G25" s="158" t="n"/>
      <c r="H25" s="159" t="n"/>
      <c r="I25" s="129" t="n"/>
      <c r="J25" s="126" t="n"/>
      <c r="K25" s="126" t="n"/>
      <c r="L25" s="130" t="n">
        <v>2</v>
      </c>
      <c r="M25" s="76">
        <f>IF(ISBLANK(L25)," ",((L25/$L$14)-($L$11/$L$13))/$L$10/$L$12)</f>
        <v/>
      </c>
      <c r="N25" s="130" t="n">
        <v>261</v>
      </c>
      <c r="O25" s="76">
        <f>IF(ISBLANK(N25)," ",((N25/$N$14)-($N$11/$N$13))/$N$10/$N$12)</f>
        <v/>
      </c>
      <c r="P25" s="130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24" t="n">
        <v>9</v>
      </c>
      <c r="B26" s="157" t="inlineStr">
        <is>
          <t>South wall guide bracket (LAW)</t>
        </is>
      </c>
      <c r="C26" s="158" t="n"/>
      <c r="D26" s="158" t="n"/>
      <c r="E26" s="158" t="n"/>
      <c r="F26" s="158" t="n"/>
      <c r="G26" s="158" t="n"/>
      <c r="H26" s="159" t="n"/>
      <c r="I26" s="129" t="n"/>
      <c r="J26" s="126" t="n"/>
      <c r="K26" s="131" t="n"/>
      <c r="L26" s="130" t="n">
        <v>1</v>
      </c>
      <c r="M26" s="76">
        <f>IF(ISBLANK(L26)," ",((L26/$L$14)-($L$11/$L$13))/$L$10/$L$12)</f>
        <v/>
      </c>
      <c r="N26" s="130" t="n">
        <v>299</v>
      </c>
      <c r="O26" s="76">
        <f>IF(ISBLANK(N26)," ",((N26/$N$14)-($N$11/$N$13))/$N$10/$N$12)</f>
        <v/>
      </c>
      <c r="P26" s="130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28" t="n">
        <v>10</v>
      </c>
      <c r="B27" s="157" t="inlineStr">
        <is>
          <t>North wall (LAW)</t>
        </is>
      </c>
      <c r="C27" s="158" t="n"/>
      <c r="D27" s="158" t="n"/>
      <c r="E27" s="158" t="n"/>
      <c r="F27" s="158" t="n"/>
      <c r="G27" s="158" t="n"/>
      <c r="H27" s="159" t="n"/>
      <c r="I27" s="129" t="n"/>
      <c r="J27" s="126" t="n"/>
      <c r="K27" s="131" t="n"/>
      <c r="L27" s="130" t="n">
        <v>0</v>
      </c>
      <c r="M27" s="76">
        <f>IF(ISBLANK(L27)," ",((L27/$L$14)-($L$11/$L$13))/$L$10/$L$12)</f>
        <v/>
      </c>
      <c r="N27" s="130" t="n">
        <v>1013</v>
      </c>
      <c r="O27" s="76">
        <f>IF(ISBLANK(N27)," ",((N27/$N$14)-($N$11/$N$13))/$N$10/$N$12)</f>
        <v/>
      </c>
      <c r="P27" s="130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24" t="n">
        <v>11</v>
      </c>
      <c r="B28" s="157" t="inlineStr">
        <is>
          <t>North wall guide bracket (LAW)</t>
        </is>
      </c>
      <c r="C28" s="158" t="n"/>
      <c r="D28" s="158" t="n"/>
      <c r="E28" s="158" t="n"/>
      <c r="F28" s="158" t="n"/>
      <c r="G28" s="158" t="n"/>
      <c r="H28" s="159" t="n"/>
      <c r="I28" s="129" t="n"/>
      <c r="J28" s="126" t="n"/>
      <c r="K28" s="131" t="n"/>
      <c r="L28" s="130" t="n">
        <v>2</v>
      </c>
      <c r="M28" s="76">
        <f>IF(ISBLANK(L28)," ",((L28/$L$14)-($L$11/$L$13))/$L$10/$L$12)</f>
        <v/>
      </c>
      <c r="N28" s="130" t="n">
        <v>1466</v>
      </c>
      <c r="O28" s="76">
        <f>IF(ISBLANK(N28)," ",((N28/$N$14)-($N$11/$N$13))/$N$10/$N$12)</f>
        <v/>
      </c>
      <c r="P28" s="130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28" t="n">
        <v>12</v>
      </c>
      <c r="B29" s="157" t="inlineStr">
        <is>
          <t>Cable (LAW)</t>
        </is>
      </c>
      <c r="C29" s="158" t="n"/>
      <c r="D29" s="158" t="n"/>
      <c r="E29" s="158" t="n"/>
      <c r="F29" s="158" t="n"/>
      <c r="G29" s="158" t="n"/>
      <c r="H29" s="159" t="n"/>
      <c r="I29" s="129" t="n"/>
      <c r="J29" s="126" t="n"/>
      <c r="K29" s="131" t="n"/>
      <c r="L29" s="130" t="n">
        <v>1</v>
      </c>
      <c r="M29" s="76">
        <f>IF(ISBLANK(L29)," ",((L29/$L$14)-($L$11/$L$13))/$L$10/$L$12)</f>
        <v/>
      </c>
      <c r="N29" s="130" t="n">
        <v>265</v>
      </c>
      <c r="O29" s="76">
        <f>IF(ISBLANK(N29)," ",((N29/$N$14)-($N$11/$N$13))/$N$10/$N$12)</f>
        <v/>
      </c>
      <c r="P29" s="130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24" t="n">
        <v>13</v>
      </c>
      <c r="B30" s="157" t="inlineStr">
        <is>
          <t>West cable (LAW)</t>
        </is>
      </c>
      <c r="C30" s="158" t="n"/>
      <c r="D30" s="158" t="n"/>
      <c r="E30" s="158" t="n"/>
      <c r="F30" s="158" t="n"/>
      <c r="G30" s="158" t="n"/>
      <c r="H30" s="159" t="n"/>
      <c r="I30" s="129" t="n"/>
      <c r="J30" s="126" t="n"/>
      <c r="K30" s="131" t="n"/>
      <c r="L30" s="130" t="n">
        <v>3</v>
      </c>
      <c r="M30" s="76">
        <f>IF(ISBLANK(L30)," ",((L30/$L$14)-($L$11/$L$13))/$L$10/$L$12)</f>
        <v/>
      </c>
      <c r="N30" s="130" t="n">
        <v>292</v>
      </c>
      <c r="O30" s="76">
        <f>IF(ISBLANK(N30)," ",((N30/$N$14)-($N$11/$N$13))/$N$10/$N$12)</f>
        <v/>
      </c>
      <c r="P30" s="130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28" t="n"/>
      <c r="B31" s="157" t="n"/>
      <c r="C31" s="158" t="n"/>
      <c r="D31" s="158" t="n"/>
      <c r="E31" s="158" t="n"/>
      <c r="F31" s="158" t="n"/>
      <c r="G31" s="158" t="n"/>
      <c r="H31" s="159" t="n"/>
      <c r="I31" s="129" t="n"/>
      <c r="J31" s="126" t="n"/>
      <c r="K31" s="131" t="n"/>
      <c r="L31" s="130" t="n"/>
      <c r="M31" s="76">
        <f>IF(ISBLANK(L31)," ",((L31/$L$14)-($L$11/$L$13))/$L$10/$L$12)</f>
        <v/>
      </c>
      <c r="N31" s="130" t="n"/>
      <c r="O31" s="76">
        <f>IF(ISBLANK(N31)," ",((N31/$N$14)-($N$11/$N$13))/$N$10/$N$12)</f>
        <v/>
      </c>
      <c r="P31" s="130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24" t="n"/>
      <c r="B32" s="157" t="n"/>
      <c r="C32" s="158" t="n"/>
      <c r="D32" s="158" t="n"/>
      <c r="E32" s="158" t="n"/>
      <c r="F32" s="158" t="n"/>
      <c r="G32" s="158" t="n"/>
      <c r="H32" s="159" t="n"/>
      <c r="I32" s="129" t="n"/>
      <c r="J32" s="126" t="n"/>
      <c r="K32" s="131" t="n"/>
      <c r="L32" s="130" t="n"/>
      <c r="M32" s="76">
        <f>IF(ISBLANK(L32)," ",((L32/$L$14)-($L$11/$L$13))/$L$10/$L$12)</f>
        <v/>
      </c>
      <c r="N32" s="130" t="n"/>
      <c r="O32" s="76">
        <f>IF(ISBLANK(N32)," ",((N32/$N$14)-($N$11/$N$13))/$N$10/$N$12)</f>
        <v/>
      </c>
      <c r="P32" s="130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28" t="n"/>
      <c r="B33" s="157" t="n"/>
      <c r="C33" s="158" t="n"/>
      <c r="D33" s="158" t="n"/>
      <c r="E33" s="158" t="n"/>
      <c r="F33" s="158" t="n"/>
      <c r="G33" s="158" t="n"/>
      <c r="H33" s="159" t="n"/>
      <c r="I33" s="129" t="n"/>
      <c r="J33" s="126" t="n"/>
      <c r="K33" s="131" t="n"/>
      <c r="L33" s="130" t="n"/>
      <c r="M33" s="76">
        <f>IF(ISBLANK(L33)," ",((L33/$L$14)-($L$11/$L$13))/$L$10/$L$12)</f>
        <v/>
      </c>
      <c r="N33" s="130" t="n"/>
      <c r="O33" s="76">
        <f>IF(ISBLANK(N33)," ",((N33/$N$14)-($N$11/$N$13))/$N$10/$N$12)</f>
        <v/>
      </c>
      <c r="P33" s="130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24" t="n"/>
      <c r="B34" s="157" t="n"/>
      <c r="C34" s="158" t="n"/>
      <c r="D34" s="158" t="n"/>
      <c r="E34" s="158" t="n"/>
      <c r="F34" s="158" t="n"/>
      <c r="G34" s="158" t="n"/>
      <c r="H34" s="159" t="n"/>
      <c r="I34" s="129" t="n"/>
      <c r="J34" s="126" t="n"/>
      <c r="K34" s="131" t="n"/>
      <c r="L34" s="130" t="n"/>
      <c r="M34" s="76">
        <f>IF(ISBLANK(L34)," ",((L34/$L$14)-($L$11/$L$13))/$L$10/$L$12)</f>
        <v/>
      </c>
      <c r="N34" s="130" t="n"/>
      <c r="O34" s="76">
        <f>IF(ISBLANK(N34)," ",((N34/$N$14)-($N$11/$N$13))/$N$10/$N$12)</f>
        <v/>
      </c>
      <c r="P34" s="130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28" t="n"/>
      <c r="B35" s="148" t="n"/>
      <c r="C35" s="149" t="n"/>
      <c r="D35" s="149" t="n"/>
      <c r="E35" s="149" t="n"/>
      <c r="F35" s="149" t="n"/>
      <c r="G35" s="149" t="n"/>
      <c r="H35" s="150" t="n"/>
      <c r="I35" s="129" t="n"/>
      <c r="J35" s="126" t="n"/>
      <c r="K35" s="131" t="n"/>
      <c r="L35" s="130" t="n"/>
      <c r="M35" s="76">
        <f>IF(ISBLANK(L35)," ",((L35/$L$14)-($L$11/$L$13))/$L$10/$L$12)</f>
        <v/>
      </c>
      <c r="N35" s="130" t="n"/>
      <c r="O35" s="76">
        <f>IF(ISBLANK(N35)," ",((N35/$N$14)-($N$11/$N$13))/$N$10/$N$12)</f>
        <v/>
      </c>
      <c r="P35" s="130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24" t="n"/>
      <c r="B36" s="148" t="n"/>
      <c r="C36" s="149" t="n"/>
      <c r="D36" s="149" t="n"/>
      <c r="E36" s="149" t="n"/>
      <c r="F36" s="149" t="n"/>
      <c r="G36" s="149" t="n"/>
      <c r="H36" s="150" t="n"/>
      <c r="I36" s="129" t="n"/>
      <c r="J36" s="126" t="n"/>
      <c r="K36" s="131" t="n"/>
      <c r="L36" s="130" t="n"/>
      <c r="M36" s="76">
        <f>IF(ISBLANK(L36)," ",((L36/$L$14)-($L$11/$L$13))/$L$10/$L$12)</f>
        <v/>
      </c>
      <c r="N36" s="130" t="n"/>
      <c r="O36" s="76">
        <f>IF(ISBLANK(N36)," ",((N36/$N$14)-($N$11/$N$13))/$N$10/$N$12)</f>
        <v/>
      </c>
      <c r="P36" s="130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32" t="n"/>
      <c r="B37" s="151" t="n"/>
      <c r="C37" s="152" t="n"/>
      <c r="D37" s="152" t="n"/>
      <c r="E37" s="152" t="n"/>
      <c r="F37" s="152" t="n"/>
      <c r="G37" s="152" t="n"/>
      <c r="H37" s="153" t="n"/>
      <c r="I37" s="133" t="n"/>
      <c r="J37" s="134" t="n"/>
      <c r="K37" s="135" t="n"/>
      <c r="L37" s="136" t="n"/>
      <c r="M37" s="83">
        <f>IF(ISBLANK(L37)," ",((L37/$L$14)-($L$11/$L$13))/$L$10/$L$12)</f>
        <v/>
      </c>
      <c r="N37" s="136" t="n"/>
      <c r="O37" s="83">
        <f>IF(ISBLANK(N37)," ",((N37/$N$14)-($N$11/$N$13))/$N$10/$N$12)</f>
        <v/>
      </c>
      <c r="P37" s="136" t="n"/>
      <c r="Q37" s="83">
        <f>IF(ISBLANK(P37)," ",((P37/$P$14)-($P$11/$P$13))/$P$10/$P$12)</f>
        <v/>
      </c>
      <c r="R37" s="136" t="n"/>
      <c r="S37" s="84">
        <f>IF(ISBLANK(R37)," ",((R37/$R$14)-($R$11/$R$13))/$R$10/$R$12)</f>
        <v/>
      </c>
    </row>
    <row r="38" ht="15.75" customHeight="1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>
      <c r="A39" s="154" t="n"/>
      <c r="O39" s="156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7">
    <mergeCell ref="X21:Y21"/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7:H37"/>
    <mergeCell ref="A39:N39"/>
    <mergeCell ref="O39:S39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3" sqref="B3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19" t="n"/>
      <c r="B1" s="198" t="n"/>
      <c r="C1" s="198" t="n"/>
      <c r="D1" s="198" t="n"/>
      <c r="E1" s="198" t="n"/>
      <c r="F1" s="198" t="n"/>
      <c r="G1" s="198" t="n"/>
      <c r="H1" s="198" t="n"/>
      <c r="I1" s="198" t="n"/>
      <c r="J1" s="198" t="n"/>
      <c r="K1" s="198" t="n"/>
      <c r="L1" s="198" t="n"/>
      <c r="M1" s="198" t="n"/>
      <c r="N1" s="198" t="n"/>
      <c r="O1" s="198" t="n"/>
      <c r="P1" s="198" t="n"/>
      <c r="Q1" s="198" t="n"/>
      <c r="R1" s="198" t="n"/>
      <c r="S1" s="198" t="n"/>
      <c r="T1" s="198" t="n"/>
      <c r="U1" s="198" t="n"/>
      <c r="V1" s="198" t="n"/>
      <c r="W1" s="198" t="n"/>
      <c r="X1" s="198" t="n"/>
      <c r="Y1" s="198" t="n"/>
      <c r="Z1" s="198" t="n"/>
      <c r="AA1" s="198" t="n"/>
      <c r="AB1" s="198" t="n"/>
      <c r="AC1" s="198" t="n"/>
      <c r="AD1" s="198" t="n"/>
      <c r="AE1" s="198" t="n"/>
      <c r="AF1" s="198" t="n"/>
      <c r="AG1" s="198" t="n"/>
      <c r="AH1" s="198" t="n"/>
      <c r="AI1" s="198" t="n"/>
      <c r="AJ1" s="198" t="n"/>
      <c r="AK1" s="198" t="n"/>
      <c r="AL1" s="198" t="n"/>
      <c r="AM1" s="198" t="n"/>
      <c r="AN1" s="198" t="n"/>
      <c r="AO1" s="198" t="n"/>
      <c r="AP1" s="198" t="n"/>
      <c r="AQ1" s="198" t="n"/>
      <c r="AR1" s="198" t="n"/>
      <c r="AS1" s="198" t="n"/>
      <c r="AT1" s="198" t="n"/>
      <c r="AU1" s="198" t="n"/>
      <c r="AV1" s="198" t="n"/>
      <c r="AW1" s="198" t="n"/>
      <c r="AX1" s="198" t="n"/>
      <c r="AY1" s="198" t="n"/>
      <c r="AZ1" s="198" t="n"/>
      <c r="BA1" s="198" t="n"/>
      <c r="BB1" s="198" t="n"/>
      <c r="BC1" s="198" t="n"/>
      <c r="BD1" s="198" t="n"/>
      <c r="BE1" s="198" t="n"/>
      <c r="BF1" s="198" t="n"/>
      <c r="BG1" s="198" t="n"/>
      <c r="BH1" s="198" t="n"/>
      <c r="BI1" s="198" t="n"/>
      <c r="BJ1" s="198" t="n"/>
      <c r="BK1" s="198" t="n"/>
      <c r="BL1" s="198" t="n"/>
      <c r="BM1" s="198" t="n"/>
      <c r="BN1" s="198" t="n"/>
      <c r="BO1" s="198" t="n"/>
      <c r="BP1" s="198" t="n"/>
      <c r="BQ1" s="198" t="n"/>
      <c r="BR1" s="198" t="n"/>
      <c r="BS1" s="198" t="n"/>
      <c r="BT1" s="198" t="n"/>
      <c r="BU1" s="198" t="n"/>
      <c r="BV1" s="198" t="n"/>
      <c r="BW1" s="198" t="n"/>
      <c r="BX1" s="198" t="n"/>
      <c r="BY1" s="198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1" t="inlineStr">
        <is>
          <t>Survey No</t>
        </is>
      </c>
      <c r="B38" s="202" t="n"/>
      <c r="C38" s="202" t="n"/>
      <c r="D38" s="202" t="n"/>
      <c r="E38" s="202" t="n"/>
      <c r="F38" s="202" t="n"/>
      <c r="G38" s="202" t="n"/>
      <c r="H38" s="202" t="n"/>
      <c r="I38" s="202" t="n"/>
      <c r="J38" s="203" t="n"/>
      <c r="K38" s="220" t="n"/>
      <c r="L38" s="202" t="n"/>
      <c r="M38" s="202" t="n"/>
      <c r="N38" s="202" t="n"/>
      <c r="O38" s="202" t="n"/>
      <c r="P38" s="202" t="n"/>
      <c r="Q38" s="202" t="n"/>
      <c r="R38" s="202" t="n"/>
      <c r="S38" s="202" t="n"/>
      <c r="T38" s="202" t="n"/>
      <c r="U38" s="202" t="n"/>
      <c r="V38" s="202" t="n"/>
      <c r="W38" s="202" t="n"/>
      <c r="X38" s="202" t="n"/>
      <c r="Y38" s="200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5" t="inlineStr">
        <is>
          <t>Date</t>
        </is>
      </c>
      <c r="B39" s="158" t="n"/>
      <c r="C39" s="158" t="n"/>
      <c r="D39" s="158" t="n"/>
      <c r="E39" s="158" t="n"/>
      <c r="F39" s="158" t="n"/>
      <c r="G39" s="158" t="n"/>
      <c r="H39" s="158" t="n"/>
      <c r="I39" s="158" t="n"/>
      <c r="J39" s="159" t="n"/>
      <c r="K39" s="216" t="n"/>
      <c r="L39" s="158" t="n"/>
      <c r="M39" s="158" t="n"/>
      <c r="N39" s="158" t="n"/>
      <c r="O39" s="158" t="n"/>
      <c r="P39" s="158" t="n"/>
      <c r="Q39" s="158" t="n"/>
      <c r="R39" s="158" t="n"/>
      <c r="S39" s="158" t="n"/>
      <c r="T39" s="158" t="n"/>
      <c r="U39" s="158" t="n"/>
      <c r="V39" s="158" t="n"/>
      <c r="W39" s="158" t="n"/>
      <c r="X39" s="158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5" t="inlineStr">
        <is>
          <t>Survey Tech</t>
        </is>
      </c>
      <c r="B40" s="158" t="n"/>
      <c r="C40" s="158" t="n"/>
      <c r="D40" s="158" t="n"/>
      <c r="E40" s="158" t="n"/>
      <c r="F40" s="158" t="n"/>
      <c r="G40" s="158" t="n"/>
      <c r="H40" s="158" t="n"/>
      <c r="I40" s="158" t="n"/>
      <c r="J40" s="159" t="n"/>
      <c r="K40" s="217" t="n"/>
      <c r="L40" s="158" t="n"/>
      <c r="M40" s="158" t="n"/>
      <c r="N40" s="158" t="n"/>
      <c r="O40" s="158" t="n"/>
      <c r="P40" s="158" t="n"/>
      <c r="Q40" s="158" t="n"/>
      <c r="R40" s="158" t="n"/>
      <c r="S40" s="158" t="n"/>
      <c r="T40" s="158" t="n"/>
      <c r="U40" s="158" t="n"/>
      <c r="V40" s="158" t="n"/>
      <c r="W40" s="158" t="n"/>
      <c r="X40" s="158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5" t="inlineStr">
        <is>
          <t>Count Room Tech</t>
        </is>
      </c>
      <c r="B41" s="158" t="n"/>
      <c r="C41" s="158" t="n"/>
      <c r="D41" s="158" t="n"/>
      <c r="E41" s="158" t="n"/>
      <c r="F41" s="158" t="n"/>
      <c r="G41" s="158" t="n"/>
      <c r="H41" s="158" t="n"/>
      <c r="I41" s="158" t="n"/>
      <c r="J41" s="159" t="n"/>
      <c r="K41" s="217" t="n"/>
      <c r="L41" s="158" t="n"/>
      <c r="M41" s="158" t="n"/>
      <c r="N41" s="158" t="n"/>
      <c r="O41" s="158" t="n"/>
      <c r="P41" s="158" t="n"/>
      <c r="Q41" s="158" t="n"/>
      <c r="R41" s="158" t="n"/>
      <c r="S41" s="158" t="n"/>
      <c r="T41" s="158" t="n"/>
      <c r="U41" s="158" t="n"/>
      <c r="V41" s="158" t="n"/>
      <c r="W41" s="158" t="n"/>
      <c r="X41" s="158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5" t="inlineStr">
        <is>
          <t>Date Counted</t>
        </is>
      </c>
      <c r="B42" s="158" t="n"/>
      <c r="C42" s="158" t="n"/>
      <c r="D42" s="158" t="n"/>
      <c r="E42" s="158" t="n"/>
      <c r="F42" s="158" t="n"/>
      <c r="G42" s="158" t="n"/>
      <c r="H42" s="158" t="n"/>
      <c r="I42" s="158" t="n"/>
      <c r="J42" s="159" t="n"/>
      <c r="K42" s="216" t="n"/>
      <c r="L42" s="158" t="n"/>
      <c r="M42" s="158" t="n"/>
      <c r="N42" s="158" t="n"/>
      <c r="O42" s="158" t="n"/>
      <c r="P42" s="158" t="n"/>
      <c r="Q42" s="158" t="n"/>
      <c r="R42" s="158" t="n"/>
      <c r="S42" s="158" t="n"/>
      <c r="T42" s="158" t="n"/>
      <c r="U42" s="158" t="n"/>
      <c r="V42" s="158" t="n"/>
      <c r="W42" s="158" t="n"/>
      <c r="X42" s="158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5" t="inlineStr">
        <is>
          <t>Survey Type</t>
        </is>
      </c>
      <c r="B43" s="158" t="n"/>
      <c r="C43" s="158" t="n"/>
      <c r="D43" s="158" t="n"/>
      <c r="E43" s="158" t="n"/>
      <c r="F43" s="158" t="n"/>
      <c r="G43" s="158" t="n"/>
      <c r="H43" s="158" t="n"/>
      <c r="I43" s="158" t="n"/>
      <c r="J43" s="159" t="n"/>
      <c r="K43" s="217" t="n"/>
      <c r="L43" s="158" t="n"/>
      <c r="M43" s="158" t="n"/>
      <c r="N43" s="158" t="n"/>
      <c r="O43" s="158" t="n"/>
      <c r="P43" s="158" t="n"/>
      <c r="Q43" s="158" t="n"/>
      <c r="R43" s="158" t="n"/>
      <c r="S43" s="158" t="n"/>
      <c r="T43" s="158" t="n"/>
      <c r="U43" s="158" t="n"/>
      <c r="V43" s="158" t="n"/>
      <c r="W43" s="158" t="n"/>
      <c r="X43" s="158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5" t="inlineStr">
        <is>
          <t>Level of Posting</t>
        </is>
      </c>
      <c r="B44" s="158" t="n"/>
      <c r="C44" s="158" t="n"/>
      <c r="D44" s="158" t="n"/>
      <c r="E44" s="158" t="n"/>
      <c r="F44" s="158" t="n"/>
      <c r="G44" s="158" t="n"/>
      <c r="H44" s="158" t="n"/>
      <c r="I44" s="158" t="n"/>
      <c r="J44" s="159" t="n"/>
      <c r="K44" s="217" t="n"/>
      <c r="L44" s="158" t="n"/>
      <c r="M44" s="158" t="n"/>
      <c r="N44" s="158" t="n"/>
      <c r="O44" s="158" t="n"/>
      <c r="P44" s="158" t="n"/>
      <c r="Q44" s="158" t="n"/>
      <c r="R44" s="158" t="n"/>
      <c r="S44" s="158" t="n"/>
      <c r="T44" s="158" t="n"/>
      <c r="U44" s="158" t="n"/>
      <c r="V44" s="158" t="n"/>
      <c r="W44" s="158" t="n"/>
      <c r="X44" s="158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4" t="inlineStr">
        <is>
          <t>Comments</t>
        </is>
      </c>
      <c r="B45" s="152" t="n"/>
      <c r="C45" s="152" t="n"/>
      <c r="D45" s="152" t="n"/>
      <c r="E45" s="152" t="n"/>
      <c r="F45" s="152" t="n"/>
      <c r="G45" s="152" t="n"/>
      <c r="H45" s="152" t="n"/>
      <c r="I45" s="152" t="n"/>
      <c r="J45" s="153" t="n"/>
      <c r="K45" s="218" t="n"/>
      <c r="L45" s="152" t="n"/>
      <c r="M45" s="152" t="n"/>
      <c r="N45" s="152" t="n"/>
      <c r="O45" s="152" t="n"/>
      <c r="P45" s="152" t="n"/>
      <c r="Q45" s="152" t="n"/>
      <c r="R45" s="152" t="n"/>
      <c r="S45" s="152" t="n"/>
      <c r="T45" s="152" t="n"/>
      <c r="U45" s="152" t="n"/>
      <c r="V45" s="152" t="n"/>
      <c r="W45" s="152" t="n"/>
      <c r="X45" s="152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2020-07-13T17:00:48Z</dcterms:modified>
  <cp:lastModifiedBy>Alex Gil</cp:lastModifiedBy>
  <cp:lastPrinted>2019-07-03T16:48:27Z</cp:lastPrinted>
</cp:coreProperties>
</file>