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inion\Desktop\Seattle Project\Survey Data\Characterizations\"/>
    </mc:Choice>
  </mc:AlternateContent>
  <bookViews>
    <workbookView xWindow="0" yWindow="0" windowWidth="28800" windowHeight="12435"/>
  </bookViews>
  <sheets>
    <sheet name="Scan and Data" sheetId="1" r:id="rId1"/>
    <sheet name="Scan and Data (2)" sheetId="5" r:id="rId2"/>
    <sheet name="Map" sheetId="4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2">Map!$A$1:$Y$39</definedName>
    <definedName name="_xlnm.Print_Area" localSheetId="0">'Scan and Data'!$A$1:$Y$39</definedName>
    <definedName name="_xlnm.Print_Area" localSheetId="1">'Scan and Data (2)'!$A$1:$Y$39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" i="5" l="1"/>
  <c r="X39" i="5"/>
  <c r="V39" i="5"/>
  <c r="U39" i="5"/>
  <c r="S39" i="5"/>
  <c r="R39" i="5"/>
  <c r="Q39" i="5"/>
  <c r="N39" i="5"/>
  <c r="M39" i="5"/>
  <c r="L39" i="5"/>
  <c r="Y38" i="5"/>
  <c r="X38" i="5"/>
  <c r="V38" i="5"/>
  <c r="U38" i="5"/>
  <c r="S38" i="5"/>
  <c r="R38" i="5"/>
  <c r="Q38" i="5"/>
  <c r="N38" i="5"/>
  <c r="M38" i="5"/>
  <c r="L38" i="5"/>
  <c r="Y37" i="5"/>
  <c r="X37" i="5"/>
  <c r="V37" i="5"/>
  <c r="U37" i="5"/>
  <c r="S37" i="5"/>
  <c r="R37" i="5"/>
  <c r="Q37" i="5"/>
  <c r="N37" i="5"/>
  <c r="M37" i="5"/>
  <c r="L37" i="5"/>
  <c r="Y36" i="5"/>
  <c r="X36" i="5"/>
  <c r="V36" i="5"/>
  <c r="U36" i="5"/>
  <c r="S36" i="5"/>
  <c r="R36" i="5"/>
  <c r="Q36" i="5"/>
  <c r="N36" i="5"/>
  <c r="M36" i="5"/>
  <c r="L36" i="5"/>
  <c r="Y35" i="5"/>
  <c r="X35" i="5"/>
  <c r="V35" i="5"/>
  <c r="U35" i="5"/>
  <c r="S35" i="5"/>
  <c r="R35" i="5"/>
  <c r="Q35" i="5"/>
  <c r="N35" i="5"/>
  <c r="M35" i="5"/>
  <c r="L35" i="5"/>
  <c r="Y34" i="5"/>
  <c r="X34" i="5"/>
  <c r="V34" i="5"/>
  <c r="U34" i="5"/>
  <c r="S34" i="5"/>
  <c r="R34" i="5"/>
  <c r="Q34" i="5"/>
  <c r="N34" i="5"/>
  <c r="M34" i="5"/>
  <c r="L34" i="5"/>
  <c r="Y33" i="5"/>
  <c r="X33" i="5"/>
  <c r="V33" i="5"/>
  <c r="U33" i="5"/>
  <c r="S33" i="5"/>
  <c r="R33" i="5"/>
  <c r="Q33" i="5"/>
  <c r="N33" i="5"/>
  <c r="M33" i="5"/>
  <c r="L33" i="5"/>
  <c r="Y32" i="5"/>
  <c r="X32" i="5"/>
  <c r="V32" i="5"/>
  <c r="U32" i="5"/>
  <c r="S32" i="5"/>
  <c r="R32" i="5"/>
  <c r="Q32" i="5"/>
  <c r="N32" i="5"/>
  <c r="M32" i="5"/>
  <c r="L32" i="5"/>
  <c r="Y31" i="5"/>
  <c r="X31" i="5"/>
  <c r="V31" i="5"/>
  <c r="U31" i="5"/>
  <c r="S31" i="5"/>
  <c r="R31" i="5"/>
  <c r="Q31" i="5"/>
  <c r="N31" i="5"/>
  <c r="M31" i="5"/>
  <c r="L31" i="5"/>
  <c r="Y30" i="5"/>
  <c r="X30" i="5"/>
  <c r="V30" i="5"/>
  <c r="U30" i="5"/>
  <c r="S30" i="5"/>
  <c r="R30" i="5"/>
  <c r="Q30" i="5"/>
  <c r="N30" i="5"/>
  <c r="M30" i="5"/>
  <c r="L30" i="5"/>
  <c r="X29" i="5"/>
  <c r="Y29" i="5" s="1"/>
  <c r="U29" i="5"/>
  <c r="V29" i="5" s="1"/>
  <c r="R29" i="5"/>
  <c r="S29" i="5" s="1"/>
  <c r="Q29" i="5"/>
  <c r="N29" i="5"/>
  <c r="M29" i="5"/>
  <c r="L29" i="5"/>
  <c r="X28" i="5"/>
  <c r="Y28" i="5" s="1"/>
  <c r="V28" i="5"/>
  <c r="U28" i="5"/>
  <c r="R28" i="5"/>
  <c r="S28" i="5" s="1"/>
  <c r="Q28" i="5"/>
  <c r="M28" i="5"/>
  <c r="N28" i="5" s="1"/>
  <c r="L28" i="5"/>
  <c r="X27" i="5"/>
  <c r="Y27" i="5" s="1"/>
  <c r="V27" i="5"/>
  <c r="U27" i="5"/>
  <c r="S27" i="5"/>
  <c r="R27" i="5"/>
  <c r="Q27" i="5"/>
  <c r="N27" i="5"/>
  <c r="M27" i="5"/>
  <c r="L27" i="5"/>
  <c r="X26" i="5"/>
  <c r="Y26" i="5" s="1"/>
  <c r="U26" i="5"/>
  <c r="V26" i="5" s="1"/>
  <c r="R26" i="5"/>
  <c r="S26" i="5" s="1"/>
  <c r="Q26" i="5"/>
  <c r="M26" i="5"/>
  <c r="N26" i="5" s="1"/>
  <c r="L26" i="5"/>
  <c r="X25" i="5"/>
  <c r="Y25" i="5" s="1"/>
  <c r="U25" i="5"/>
  <c r="V25" i="5" s="1"/>
  <c r="R25" i="5"/>
  <c r="S25" i="5" s="1"/>
  <c r="Q25" i="5"/>
  <c r="M25" i="5"/>
  <c r="N25" i="5" s="1"/>
  <c r="L25" i="5"/>
  <c r="X24" i="5"/>
  <c r="Y24" i="5" s="1"/>
  <c r="U24" i="5"/>
  <c r="V24" i="5" s="1"/>
  <c r="S24" i="5"/>
  <c r="R24" i="5"/>
  <c r="Q24" i="5"/>
  <c r="M24" i="5"/>
  <c r="N24" i="5" s="1"/>
  <c r="L24" i="5"/>
  <c r="X23" i="5"/>
  <c r="Y23" i="5" s="1"/>
  <c r="U23" i="5"/>
  <c r="V23" i="5" s="1"/>
  <c r="R23" i="5"/>
  <c r="S23" i="5" s="1"/>
  <c r="Q23" i="5"/>
  <c r="M23" i="5"/>
  <c r="N23" i="5" s="1"/>
  <c r="L23" i="5"/>
  <c r="Y22" i="5"/>
  <c r="X22" i="5"/>
  <c r="U22" i="5"/>
  <c r="V22" i="5" s="1"/>
  <c r="R22" i="5"/>
  <c r="S22" i="5" s="1"/>
  <c r="Q22" i="5"/>
  <c r="M22" i="5"/>
  <c r="N22" i="5" s="1"/>
  <c r="L22" i="5"/>
  <c r="X21" i="5"/>
  <c r="Y21" i="5" s="1"/>
  <c r="U21" i="5"/>
  <c r="V21" i="5" s="1"/>
  <c r="R21" i="5"/>
  <c r="S21" i="5" s="1"/>
  <c r="Q21" i="5"/>
  <c r="N21" i="5"/>
  <c r="M21" i="5"/>
  <c r="L21" i="5"/>
  <c r="X20" i="5"/>
  <c r="Y20" i="5" s="1"/>
  <c r="V20" i="5"/>
  <c r="U20" i="5"/>
  <c r="R20" i="5"/>
  <c r="S20" i="5" s="1"/>
  <c r="Q20" i="5"/>
  <c r="M20" i="5"/>
  <c r="N20" i="5" s="1"/>
  <c r="L20" i="5"/>
  <c r="W15" i="5"/>
  <c r="T15" i="5"/>
  <c r="W9" i="5"/>
  <c r="Q9" i="5"/>
  <c r="W8" i="5"/>
  <c r="Q8" i="5"/>
  <c r="W7" i="5"/>
  <c r="W9" i="1"/>
  <c r="W8" i="1"/>
  <c r="W7" i="1"/>
  <c r="Q9" i="1"/>
  <c r="Q8" i="1"/>
  <c r="X39" i="1" l="1"/>
  <c r="Y39" i="1" s="1"/>
  <c r="U39" i="1"/>
  <c r="V39" i="1" s="1"/>
  <c r="S39" i="1"/>
  <c r="R39" i="1"/>
  <c r="Q39" i="1"/>
  <c r="M39" i="1"/>
  <c r="N39" i="1" s="1"/>
  <c r="L39" i="1"/>
  <c r="X38" i="1"/>
  <c r="Y38" i="1" s="1"/>
  <c r="U38" i="1"/>
  <c r="V38" i="1" s="1"/>
  <c r="R38" i="1"/>
  <c r="S38" i="1" s="1"/>
  <c r="Q38" i="1"/>
  <c r="M38" i="1"/>
  <c r="N38" i="1" s="1"/>
  <c r="L38" i="1"/>
  <c r="Y37" i="1"/>
  <c r="X37" i="1"/>
  <c r="V37" i="1"/>
  <c r="U37" i="1"/>
  <c r="S37" i="1"/>
  <c r="R37" i="1"/>
  <c r="Q37" i="1"/>
  <c r="N37" i="1"/>
  <c r="M37" i="1"/>
  <c r="L37" i="1"/>
  <c r="X36" i="1"/>
  <c r="Y36" i="1" s="1"/>
  <c r="U36" i="1"/>
  <c r="V36" i="1" s="1"/>
  <c r="R36" i="1"/>
  <c r="S36" i="1" s="1"/>
  <c r="Q36" i="1"/>
  <c r="M36" i="1"/>
  <c r="N36" i="1" s="1"/>
  <c r="L36" i="1"/>
  <c r="X35" i="1"/>
  <c r="Y35" i="1" s="1"/>
  <c r="U35" i="1"/>
  <c r="V35" i="1" s="1"/>
  <c r="R35" i="1"/>
  <c r="S35" i="1" s="1"/>
  <c r="Q35" i="1"/>
  <c r="M35" i="1"/>
  <c r="N35" i="1" s="1"/>
  <c r="L35" i="1"/>
  <c r="Y34" i="1"/>
  <c r="X34" i="1"/>
  <c r="V34" i="1"/>
  <c r="U34" i="1"/>
  <c r="S34" i="1"/>
  <c r="R34" i="1"/>
  <c r="Q34" i="1"/>
  <c r="M34" i="1"/>
  <c r="N34" i="1" s="1"/>
  <c r="L34" i="1"/>
  <c r="X33" i="1"/>
  <c r="Y33" i="1" s="1"/>
  <c r="U33" i="1"/>
  <c r="V33" i="1" s="1"/>
  <c r="S33" i="1"/>
  <c r="R33" i="1"/>
  <c r="Q33" i="1"/>
  <c r="N33" i="1"/>
  <c r="M33" i="1"/>
  <c r="L33" i="1"/>
  <c r="X32" i="1"/>
  <c r="Y32" i="1" s="1"/>
  <c r="U32" i="1"/>
  <c r="V32" i="1" s="1"/>
  <c r="R32" i="1"/>
  <c r="S32" i="1" s="1"/>
  <c r="Q32" i="1"/>
  <c r="M32" i="1"/>
  <c r="N32" i="1" s="1"/>
  <c r="L32" i="1"/>
  <c r="X31" i="1"/>
  <c r="Y31" i="1" s="1"/>
  <c r="U31" i="1"/>
  <c r="V31" i="1" s="1"/>
  <c r="R31" i="1"/>
  <c r="S31" i="1" s="1"/>
  <c r="Q31" i="1"/>
  <c r="M31" i="1"/>
  <c r="N31" i="1" s="1"/>
  <c r="L31" i="1"/>
  <c r="X30" i="1"/>
  <c r="Y30" i="1" s="1"/>
  <c r="U30" i="1"/>
  <c r="V30" i="1" s="1"/>
  <c r="S30" i="1"/>
  <c r="R30" i="1"/>
  <c r="Q30" i="1"/>
  <c r="M30" i="1"/>
  <c r="N30" i="1" s="1"/>
  <c r="L30" i="1"/>
  <c r="Y29" i="1"/>
  <c r="X29" i="1"/>
  <c r="U29" i="1"/>
  <c r="V29" i="1" s="1"/>
  <c r="R29" i="1"/>
  <c r="S29" i="1" s="1"/>
  <c r="Q29" i="1"/>
  <c r="M29" i="1"/>
  <c r="N29" i="1" s="1"/>
  <c r="L29" i="1"/>
  <c r="X28" i="1"/>
  <c r="Y28" i="1" s="1"/>
  <c r="U28" i="1"/>
  <c r="V28" i="1" s="1"/>
  <c r="R28" i="1"/>
  <c r="S28" i="1" s="1"/>
  <c r="Q28" i="1"/>
  <c r="M28" i="1"/>
  <c r="N28" i="1" s="1"/>
  <c r="L28" i="1"/>
  <c r="X27" i="1"/>
  <c r="Y27" i="1" s="1"/>
  <c r="U27" i="1"/>
  <c r="V27" i="1" s="1"/>
  <c r="R27" i="1"/>
  <c r="S27" i="1" s="1"/>
  <c r="Q27" i="1"/>
  <c r="N27" i="1"/>
  <c r="M27" i="1"/>
  <c r="L27" i="1"/>
  <c r="X26" i="1"/>
  <c r="Y26" i="1" s="1"/>
  <c r="U26" i="1"/>
  <c r="V26" i="1" s="1"/>
  <c r="R26" i="1"/>
  <c r="S26" i="1" s="1"/>
  <c r="Q26" i="1"/>
  <c r="M26" i="1"/>
  <c r="N26" i="1" s="1"/>
  <c r="L26" i="1"/>
  <c r="X25" i="1"/>
  <c r="Y25" i="1" s="1"/>
  <c r="U25" i="1"/>
  <c r="V25" i="1" s="1"/>
  <c r="R25" i="1"/>
  <c r="S25" i="1" s="1"/>
  <c r="Q25" i="1"/>
  <c r="M25" i="1"/>
  <c r="N25" i="1" s="1"/>
  <c r="L25" i="1"/>
  <c r="X24" i="1"/>
  <c r="Y24" i="1" s="1"/>
  <c r="U24" i="1"/>
  <c r="V24" i="1" s="1"/>
  <c r="R24" i="1"/>
  <c r="S24" i="1" s="1"/>
  <c r="Q24" i="1"/>
  <c r="M24" i="1"/>
  <c r="N24" i="1" s="1"/>
  <c r="L24" i="1"/>
  <c r="X23" i="1"/>
  <c r="Y23" i="1" s="1"/>
  <c r="U23" i="1"/>
  <c r="V23" i="1" s="1"/>
  <c r="R23" i="1"/>
  <c r="S23" i="1" s="1"/>
  <c r="Q23" i="1"/>
  <c r="M23" i="1"/>
  <c r="N23" i="1" s="1"/>
  <c r="L23" i="1"/>
  <c r="X22" i="1"/>
  <c r="Y22" i="1" s="1"/>
  <c r="U22" i="1"/>
  <c r="V22" i="1" s="1"/>
  <c r="R22" i="1"/>
  <c r="S22" i="1" s="1"/>
  <c r="Q22" i="1"/>
  <c r="M22" i="1"/>
  <c r="N22" i="1" s="1"/>
  <c r="L22" i="1"/>
  <c r="X21" i="1"/>
  <c r="Y21" i="1" s="1"/>
  <c r="U21" i="1"/>
  <c r="V21" i="1" s="1"/>
  <c r="R21" i="1"/>
  <c r="S21" i="1" s="1"/>
  <c r="Q21" i="1"/>
  <c r="M21" i="1"/>
  <c r="N21" i="1" s="1"/>
  <c r="L21" i="1"/>
  <c r="X20" i="1"/>
  <c r="Y20" i="1" s="1"/>
  <c r="U20" i="1"/>
  <c r="V20" i="1" s="1"/>
  <c r="R20" i="1"/>
  <c r="S20" i="1" s="1"/>
  <c r="Q20" i="1"/>
  <c r="M20" i="1"/>
  <c r="N20" i="1" s="1"/>
  <c r="L20" i="1"/>
  <c r="W15" i="1"/>
  <c r="T15" i="1"/>
</calcChain>
</file>

<file path=xl/sharedStrings.xml><?xml version="1.0" encoding="utf-8"?>
<sst xmlns="http://schemas.openxmlformats.org/spreadsheetml/2006/main" count="214" uniqueCount="61">
  <si>
    <t>Survey Number</t>
  </si>
  <si>
    <t>Date Surveyed</t>
  </si>
  <si>
    <t>Survey Tech</t>
  </si>
  <si>
    <t>Count Room Tech</t>
  </si>
  <si>
    <t>Item Surveyed</t>
  </si>
  <si>
    <t>Date Counted</t>
  </si>
  <si>
    <t>Comments</t>
  </si>
  <si>
    <t>Survey Type</t>
  </si>
  <si>
    <t>Level Of Posting</t>
  </si>
  <si>
    <t>Instrumentation</t>
  </si>
  <si>
    <t>Building Material Background - cpm</t>
  </si>
  <si>
    <t>Alpha</t>
  </si>
  <si>
    <t>Beta</t>
  </si>
  <si>
    <t>Gamma</t>
  </si>
  <si>
    <t>Total Activity</t>
  </si>
  <si>
    <t>Removable Activity</t>
  </si>
  <si>
    <t>Brick</t>
  </si>
  <si>
    <t>Dose</t>
  </si>
  <si>
    <t>CPM</t>
  </si>
  <si>
    <t>Beta-Gamma</t>
  </si>
  <si>
    <t>Concrete</t>
  </si>
  <si>
    <t>Instrument Model</t>
  </si>
  <si>
    <t>Linoleum</t>
  </si>
  <si>
    <t>Instrument SN</t>
  </si>
  <si>
    <t>Drywall</t>
  </si>
  <si>
    <t>Cal Due Date</t>
  </si>
  <si>
    <t>Metal</t>
  </si>
  <si>
    <t>N/A</t>
  </si>
  <si>
    <t>Instrument Efficiency</t>
  </si>
  <si>
    <t>Ceiling Tile</t>
  </si>
  <si>
    <t>Probe Correction Factor</t>
  </si>
  <si>
    <t>Wood</t>
  </si>
  <si>
    <t>Background Count Time (min)</t>
  </si>
  <si>
    <t>Sample Count Time (min)</t>
  </si>
  <si>
    <t>Instrument Background</t>
  </si>
  <si>
    <t>MDC</t>
  </si>
  <si>
    <t>See Below</t>
  </si>
  <si>
    <t>Note</t>
  </si>
  <si>
    <t>*MDC &amp; Net Activity displayed in dpm/100cm²</t>
  </si>
  <si>
    <t>No</t>
  </si>
  <si>
    <t>Description/Location</t>
  </si>
  <si>
    <t>Gross Counts</t>
  </si>
  <si>
    <t>Bldg Material Bkg</t>
  </si>
  <si>
    <t>MDC*</t>
  </si>
  <si>
    <t>Net cpm</t>
  </si>
  <si>
    <t>Net Activity*</t>
  </si>
  <si>
    <t>Asphalt</t>
  </si>
  <si>
    <t>Gross µR/hr</t>
  </si>
  <si>
    <t>Gross cpm</t>
  </si>
  <si>
    <t>INIS-061620-1794</t>
  </si>
  <si>
    <t>L. Cuneo</t>
  </si>
  <si>
    <t>J. Cuevas</t>
  </si>
  <si>
    <t>Pre/Post Decontamination</t>
  </si>
  <si>
    <t>RCA</t>
  </si>
  <si>
    <t>Outside decontamination on concrete in the Northeast RCA</t>
  </si>
  <si>
    <t>2360/43-93</t>
  </si>
  <si>
    <t>227404/PR389087</t>
  </si>
  <si>
    <t>ASC-DP</t>
  </si>
  <si>
    <t>0920930</t>
  </si>
  <si>
    <t>Pre concrete decontamination</t>
  </si>
  <si>
    <t>Post concrete decontamination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</si>
</sst>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/d/yyyy;@"/>
    <numFmt numFmtId="166" formatCode="0.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6">
    <xf numFmtId="0" fontId="0" fillId="0" borderId="0" xfId="0"/>
    <xf numFmtId="0" fontId="3" fillId="0" borderId="0" xfId="1" applyFont="1" applyFill="1" applyProtection="1"/>
    <xf numFmtId="0" fontId="2" fillId="0" borderId="20" xfId="1" applyFont="1" applyFill="1" applyBorder="1" applyAlignment="1" applyProtection="1">
      <alignment horizontal="center" vertical="center"/>
    </xf>
    <xf numFmtId="0" fontId="2" fillId="0" borderId="21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vertical="center"/>
    </xf>
    <xf numFmtId="1" fontId="3" fillId="0" borderId="29" xfId="1" applyNumberFormat="1" applyFont="1" applyFill="1" applyBorder="1" applyAlignment="1" applyProtection="1">
      <alignment horizontal="center" vertical="center"/>
    </xf>
    <xf numFmtId="1" fontId="3" fillId="0" borderId="30" xfId="1" applyNumberFormat="1" applyFont="1" applyFill="1" applyBorder="1" applyAlignment="1" applyProtection="1">
      <alignment horizontal="center" vertical="center"/>
    </xf>
    <xf numFmtId="49" fontId="2" fillId="0" borderId="31" xfId="1" applyNumberFormat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/>
    </xf>
    <xf numFmtId="0" fontId="3" fillId="2" borderId="37" xfId="1" applyFont="1" applyFill="1" applyBorder="1" applyAlignment="1" applyProtection="1">
      <alignment horizontal="center" vertical="center"/>
      <protection locked="0"/>
    </xf>
    <xf numFmtId="0" fontId="3" fillId="2" borderId="38" xfId="1" applyFont="1" applyFill="1" applyBorder="1" applyAlignment="1" applyProtection="1">
      <alignment horizontal="center" vertical="center"/>
      <protection locked="0"/>
    </xf>
    <xf numFmtId="0" fontId="3" fillId="2" borderId="40" xfId="1" applyFont="1" applyFill="1" applyBorder="1" applyAlignment="1" applyProtection="1">
      <alignment horizontal="center" vertical="center"/>
      <protection locked="0"/>
    </xf>
    <xf numFmtId="0" fontId="3" fillId="2" borderId="41" xfId="1" applyFont="1" applyFill="1" applyBorder="1" applyAlignment="1" applyProtection="1">
      <alignment horizontal="center" vertical="center"/>
      <protection locked="0"/>
    </xf>
    <xf numFmtId="164" fontId="3" fillId="2" borderId="40" xfId="1" applyNumberFormat="1" applyFont="1" applyFill="1" applyBorder="1" applyAlignment="1" applyProtection="1">
      <alignment horizontal="center" vertical="center"/>
      <protection locked="0"/>
    </xf>
    <xf numFmtId="164" fontId="3" fillId="2" borderId="41" xfId="1" applyNumberFormat="1" applyFont="1" applyFill="1" applyBorder="1" applyAlignment="1" applyProtection="1">
      <alignment horizontal="center" vertical="center"/>
      <protection locked="0"/>
    </xf>
    <xf numFmtId="0" fontId="2" fillId="0" borderId="52" xfId="1" applyFont="1" applyFill="1" applyBorder="1" applyAlignment="1" applyProtection="1">
      <alignment horizontal="center" vertical="center"/>
    </xf>
    <xf numFmtId="0" fontId="6" fillId="0" borderId="56" xfId="1" applyFont="1" applyFill="1" applyBorder="1" applyAlignment="1" applyProtection="1">
      <alignment horizontal="center"/>
    </xf>
    <xf numFmtId="0" fontId="7" fillId="0" borderId="59" xfId="1" applyFont="1" applyFill="1" applyBorder="1" applyAlignment="1" applyProtection="1">
      <alignment horizontal="center" wrapText="1"/>
    </xf>
    <xf numFmtId="0" fontId="7" fillId="0" borderId="60" xfId="1" applyFont="1" applyFill="1" applyBorder="1" applyAlignment="1" applyProtection="1">
      <alignment horizontal="center" wrapText="1"/>
    </xf>
    <xf numFmtId="0" fontId="7" fillId="0" borderId="19" xfId="1" applyFont="1" applyFill="1" applyBorder="1" applyAlignment="1" applyProtection="1">
      <alignment horizontal="center" wrapText="1"/>
    </xf>
    <xf numFmtId="0" fontId="7" fillId="0" borderId="61" xfId="1" applyFont="1" applyFill="1" applyBorder="1" applyAlignment="1" applyProtection="1">
      <alignment horizontal="center" wrapText="1"/>
    </xf>
    <xf numFmtId="0" fontId="7" fillId="0" borderId="62" xfId="1" applyFont="1" applyFill="1" applyBorder="1" applyAlignment="1" applyProtection="1">
      <alignment horizontal="center" wrapText="1"/>
    </xf>
    <xf numFmtId="0" fontId="7" fillId="0" borderId="21" xfId="1" applyFont="1" applyFill="1" applyBorder="1" applyAlignment="1" applyProtection="1">
      <alignment horizontal="center" wrapText="1"/>
    </xf>
    <xf numFmtId="0" fontId="3" fillId="2" borderId="63" xfId="0" applyFont="1" applyFill="1" applyBorder="1" applyAlignment="1" applyProtection="1">
      <alignment horizontal="center" vertical="center"/>
      <protection locked="0"/>
    </xf>
    <xf numFmtId="0" fontId="3" fillId="2" borderId="38" xfId="1" applyFont="1" applyFill="1" applyBorder="1" applyAlignment="1" applyProtection="1">
      <alignment vertical="center"/>
      <protection locked="0"/>
    </xf>
    <xf numFmtId="0" fontId="3" fillId="2" borderId="8" xfId="1" applyFont="1" applyFill="1" applyBorder="1" applyAlignment="1" applyProtection="1">
      <alignment vertical="center"/>
      <protection locked="0"/>
    </xf>
    <xf numFmtId="3" fontId="3" fillId="2" borderId="65" xfId="1" applyNumberFormat="1" applyFont="1" applyFill="1" applyBorder="1" applyAlignment="1" applyProtection="1">
      <alignment horizontal="center" vertical="center"/>
      <protection locked="0"/>
    </xf>
    <xf numFmtId="3" fontId="3" fillId="2" borderId="66" xfId="1" applyNumberFormat="1" applyFont="1" applyFill="1" applyBorder="1" applyAlignment="1" applyProtection="1">
      <alignment horizontal="center" vertical="center"/>
      <protection locked="0"/>
    </xf>
    <xf numFmtId="3" fontId="3" fillId="0" borderId="67" xfId="1" applyNumberFormat="1" applyFont="1" applyFill="1" applyBorder="1" applyAlignment="1" applyProtection="1">
      <alignment horizontal="center" vertical="center"/>
    </xf>
    <xf numFmtId="3" fontId="3" fillId="0" borderId="66" xfId="1" applyNumberFormat="1" applyFont="1" applyFill="1" applyBorder="1" applyAlignment="1" applyProtection="1">
      <alignment horizontal="center" vertical="center"/>
    </xf>
    <xf numFmtId="3" fontId="3" fillId="0" borderId="68" xfId="1" applyNumberFormat="1" applyFont="1" applyFill="1" applyBorder="1" applyAlignment="1" applyProtection="1">
      <alignment horizontal="center" vertical="center"/>
    </xf>
    <xf numFmtId="3" fontId="3" fillId="2" borderId="69" xfId="1" applyNumberFormat="1" applyFont="1" applyFill="1" applyBorder="1" applyAlignment="1" applyProtection="1">
      <alignment horizontal="center" vertical="center"/>
      <protection locked="0"/>
    </xf>
    <xf numFmtId="3" fontId="3" fillId="0" borderId="70" xfId="1" applyNumberFormat="1" applyFont="1" applyFill="1" applyBorder="1" applyAlignment="1" applyProtection="1">
      <alignment horizontal="center" vertical="center"/>
    </xf>
    <xf numFmtId="3" fontId="3" fillId="0" borderId="71" xfId="1" applyNumberFormat="1" applyFont="1" applyFill="1" applyBorder="1" applyAlignment="1" applyProtection="1">
      <alignment horizontal="center" vertical="center"/>
    </xf>
    <xf numFmtId="3" fontId="3" fillId="2" borderId="72" xfId="1" applyNumberFormat="1" applyFont="1" applyFill="1" applyBorder="1" applyAlignment="1" applyProtection="1">
      <alignment horizontal="center" vertical="center"/>
      <protection locked="0"/>
    </xf>
    <xf numFmtId="3" fontId="3" fillId="3" borderId="70" xfId="0" applyNumberFormat="1" applyFont="1" applyFill="1" applyBorder="1" applyAlignment="1" applyProtection="1">
      <alignment horizontal="center" vertical="center"/>
    </xf>
    <xf numFmtId="3" fontId="3" fillId="3" borderId="64" xfId="1" applyNumberFormat="1" applyFont="1" applyFill="1" applyBorder="1" applyAlignment="1" applyProtection="1">
      <alignment horizontal="center" vertical="center"/>
    </xf>
    <xf numFmtId="3" fontId="3" fillId="3" borderId="73" xfId="1" applyNumberFormat="1" applyFont="1" applyFill="1" applyBorder="1" applyAlignment="1" applyProtection="1">
      <alignment horizontal="center" vertical="center"/>
    </xf>
    <xf numFmtId="0" fontId="8" fillId="0" borderId="0" xfId="1" applyFont="1" applyFill="1" applyProtection="1"/>
    <xf numFmtId="0" fontId="3" fillId="2" borderId="74" xfId="0" applyFont="1" applyFill="1" applyBorder="1" applyAlignment="1" applyProtection="1">
      <alignment horizontal="center" vertical="center"/>
      <protection locked="0"/>
    </xf>
    <xf numFmtId="0" fontId="3" fillId="2" borderId="41" xfId="1" applyFont="1" applyFill="1" applyBorder="1" applyAlignment="1" applyProtection="1">
      <alignment vertical="center"/>
      <protection locked="0"/>
    </xf>
    <xf numFmtId="0" fontId="3" fillId="2" borderId="36" xfId="1" applyFont="1" applyFill="1" applyBorder="1" applyAlignment="1" applyProtection="1">
      <alignment vertical="center"/>
      <protection locked="0"/>
    </xf>
    <xf numFmtId="3" fontId="3" fillId="2" borderId="76" xfId="1" applyNumberFormat="1" applyFont="1" applyFill="1" applyBorder="1" applyAlignment="1" applyProtection="1">
      <alignment horizontal="center" vertical="center"/>
      <protection locked="0"/>
    </xf>
    <xf numFmtId="3" fontId="3" fillId="2" borderId="67" xfId="1" applyNumberFormat="1" applyFont="1" applyFill="1" applyBorder="1" applyAlignment="1" applyProtection="1">
      <alignment horizontal="center" vertical="center"/>
      <protection locked="0"/>
    </xf>
    <xf numFmtId="3" fontId="3" fillId="0" borderId="77" xfId="1" applyNumberFormat="1" applyFont="1" applyFill="1" applyBorder="1" applyAlignment="1" applyProtection="1">
      <alignment horizontal="center" vertical="center"/>
    </xf>
    <xf numFmtId="3" fontId="3" fillId="0" borderId="78" xfId="1" applyNumberFormat="1" applyFont="1" applyFill="1" applyBorder="1" applyAlignment="1" applyProtection="1">
      <alignment horizontal="center" vertical="center"/>
    </xf>
    <xf numFmtId="3" fontId="3" fillId="2" borderId="77" xfId="1" applyNumberFormat="1" applyFont="1" applyFill="1" applyBorder="1" applyAlignment="1" applyProtection="1">
      <alignment horizontal="center" vertical="center"/>
      <protection locked="0"/>
    </xf>
    <xf numFmtId="3" fontId="3" fillId="3" borderId="67" xfId="0" applyNumberFormat="1" applyFont="1" applyFill="1" applyBorder="1" applyAlignment="1" applyProtection="1">
      <alignment horizontal="center" vertical="center"/>
    </xf>
    <xf numFmtId="3" fontId="3" fillId="3" borderId="75" xfId="1" applyNumberFormat="1" applyFont="1" applyFill="1" applyBorder="1" applyAlignment="1" applyProtection="1">
      <alignment horizontal="center" vertical="center"/>
    </xf>
    <xf numFmtId="3" fontId="3" fillId="3" borderId="79" xfId="1" applyNumberFormat="1" applyFont="1" applyFill="1" applyBorder="1" applyAlignment="1" applyProtection="1">
      <alignment horizontal="center" vertical="center"/>
    </xf>
    <xf numFmtId="0" fontId="3" fillId="2" borderId="80" xfId="0" applyFont="1" applyFill="1" applyBorder="1" applyAlignment="1" applyProtection="1">
      <alignment horizontal="center" vertical="center"/>
      <protection locked="0"/>
    </xf>
    <xf numFmtId="3" fontId="3" fillId="3" borderId="77" xfId="1" applyNumberFormat="1" applyFont="1" applyFill="1" applyBorder="1" applyAlignment="1" applyProtection="1">
      <alignment horizontal="center" vertical="center"/>
    </xf>
    <xf numFmtId="0" fontId="3" fillId="2" borderId="81" xfId="0" applyFont="1" applyFill="1" applyBorder="1" applyAlignment="1" applyProtection="1">
      <alignment horizontal="center" vertical="center"/>
      <protection locked="0"/>
    </xf>
    <xf numFmtId="0" fontId="3" fillId="2" borderId="42" xfId="1" applyFont="1" applyFill="1" applyBorder="1" applyAlignment="1" applyProtection="1">
      <alignment vertical="center"/>
      <protection locked="0"/>
    </xf>
    <xf numFmtId="0" fontId="3" fillId="2" borderId="43" xfId="1" applyFont="1" applyFill="1" applyBorder="1" applyAlignment="1" applyProtection="1">
      <alignment vertical="center"/>
      <protection locked="0"/>
    </xf>
    <xf numFmtId="3" fontId="3" fillId="2" borderId="83" xfId="1" applyNumberFormat="1" applyFont="1" applyFill="1" applyBorder="1" applyAlignment="1" applyProtection="1">
      <alignment horizontal="center" vertical="center"/>
      <protection locked="0"/>
    </xf>
    <xf numFmtId="3" fontId="3" fillId="2" borderId="84" xfId="1" applyNumberFormat="1" applyFont="1" applyFill="1" applyBorder="1" applyAlignment="1" applyProtection="1">
      <alignment horizontal="center" vertical="center"/>
      <protection locked="0"/>
    </xf>
    <xf numFmtId="3" fontId="3" fillId="0" borderId="84" xfId="1" applyNumberFormat="1" applyFont="1" applyFill="1" applyBorder="1" applyAlignment="1" applyProtection="1">
      <alignment horizontal="center" vertical="center"/>
    </xf>
    <xf numFmtId="3" fontId="3" fillId="0" borderId="85" xfId="1" applyNumberFormat="1" applyFont="1" applyFill="1" applyBorder="1" applyAlignment="1" applyProtection="1">
      <alignment horizontal="center" vertical="center"/>
    </xf>
    <xf numFmtId="3" fontId="3" fillId="0" borderId="86" xfId="1" applyNumberFormat="1" applyFont="1" applyFill="1" applyBorder="1" applyAlignment="1" applyProtection="1">
      <alignment horizontal="center" vertical="center"/>
    </xf>
    <xf numFmtId="3" fontId="3" fillId="2" borderId="85" xfId="1" applyNumberFormat="1" applyFont="1" applyFill="1" applyBorder="1" applyAlignment="1" applyProtection="1">
      <alignment horizontal="center" vertical="center"/>
      <protection locked="0"/>
    </xf>
    <xf numFmtId="3" fontId="3" fillId="3" borderId="84" xfId="0" applyNumberFormat="1" applyFont="1" applyFill="1" applyBorder="1" applyAlignment="1" applyProtection="1">
      <alignment horizontal="center" vertical="center"/>
    </xf>
    <xf numFmtId="3" fontId="3" fillId="3" borderId="82" xfId="1" applyNumberFormat="1" applyFont="1" applyFill="1" applyBorder="1" applyAlignment="1" applyProtection="1">
      <alignment horizontal="center" vertical="center"/>
    </xf>
    <xf numFmtId="3" fontId="3" fillId="3" borderId="87" xfId="1" applyNumberFormat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vertical="top" wrapText="1"/>
      <protection locked="0"/>
    </xf>
    <xf numFmtId="0" fontId="3" fillId="0" borderId="0" xfId="1" applyFont="1" applyFill="1" applyBorder="1" applyAlignment="1" applyProtection="1">
      <alignment vertical="top" wrapText="1"/>
      <protection locked="0"/>
    </xf>
    <xf numFmtId="0" fontId="3" fillId="0" borderId="12" xfId="1" applyFont="1" applyFill="1" applyBorder="1" applyAlignment="1" applyProtection="1">
      <alignment vertical="top" wrapText="1"/>
      <protection locked="0"/>
    </xf>
    <xf numFmtId="0" fontId="3" fillId="0" borderId="7" xfId="1" applyFont="1" applyFill="1" applyBorder="1" applyAlignment="1" applyProtection="1">
      <alignment vertical="top" wrapText="1"/>
      <protection locked="0"/>
    </xf>
    <xf numFmtId="0" fontId="3" fillId="0" borderId="51" xfId="1" applyFont="1" applyFill="1" applyBorder="1" applyAlignment="1" applyProtection="1">
      <alignment vertical="center" wrapText="1"/>
      <protection locked="0"/>
    </xf>
    <xf numFmtId="0" fontId="3" fillId="0" borderId="49" xfId="1" applyFont="1" applyFill="1" applyBorder="1" applyAlignment="1" applyProtection="1">
      <alignment vertical="center" wrapText="1"/>
      <protection locked="0"/>
    </xf>
    <xf numFmtId="0" fontId="3" fillId="0" borderId="50" xfId="1" applyFont="1" applyFill="1" applyBorder="1" applyAlignment="1" applyProtection="1">
      <alignment vertical="center" wrapText="1"/>
      <protection locked="0"/>
    </xf>
    <xf numFmtId="0" fontId="3" fillId="0" borderId="45" xfId="1" applyFont="1" applyFill="1" applyBorder="1" applyAlignment="1" applyProtection="1">
      <alignment vertical="top" wrapText="1"/>
      <protection locked="0"/>
    </xf>
    <xf numFmtId="0" fontId="3" fillId="0" borderId="17" xfId="1" applyFont="1" applyFill="1" applyBorder="1" applyAlignment="1" applyProtection="1">
      <alignment vertical="top" wrapText="1"/>
      <protection locked="0"/>
    </xf>
    <xf numFmtId="0" fontId="5" fillId="0" borderId="51" xfId="1" applyFont="1" applyFill="1" applyBorder="1" applyAlignment="1" applyProtection="1">
      <alignment horizontal="right" vertical="center"/>
    </xf>
    <xf numFmtId="49" fontId="2" fillId="0" borderId="52" xfId="1" applyNumberFormat="1" applyFont="1" applyFill="1" applyBorder="1" applyAlignment="1" applyProtection="1">
      <alignment horizontal="center" vertical="center"/>
    </xf>
    <xf numFmtId="0" fontId="4" fillId="0" borderId="19" xfId="1" applyFont="1" applyFill="1" applyBorder="1" applyAlignment="1" applyProtection="1">
      <alignment horizontal="left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91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2" fillId="0" borderId="90" xfId="1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  <protection locked="0"/>
    </xf>
    <xf numFmtId="1" fontId="3" fillId="0" borderId="0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  <protection locked="0"/>
    </xf>
    <xf numFmtId="0" fontId="5" fillId="0" borderId="10" xfId="1" applyFont="1" applyFill="1" applyBorder="1" applyAlignment="1" applyProtection="1">
      <alignment horizontal="right" vertical="center"/>
    </xf>
    <xf numFmtId="0" fontId="4" fillId="0" borderId="0" xfId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45" xfId="0" applyFill="1" applyBorder="1" applyAlignment="1" applyProtection="1">
      <alignment horizontal="center" vertical="center"/>
    </xf>
    <xf numFmtId="0" fontId="6" fillId="0" borderId="10" xfId="1" applyFont="1" applyFill="1" applyBorder="1" applyAlignment="1" applyProtection="1">
      <alignment horizontal="center"/>
    </xf>
    <xf numFmtId="0" fontId="7" fillId="0" borderId="0" xfId="1" applyFont="1" applyFill="1" applyBorder="1" applyAlignment="1" applyProtection="1">
      <alignment horizontal="center"/>
    </xf>
    <xf numFmtId="0" fontId="7" fillId="0" borderId="0" xfId="1" applyFont="1" applyFill="1" applyBorder="1" applyAlignment="1" applyProtection="1">
      <alignment horizontal="center" wrapText="1"/>
    </xf>
    <xf numFmtId="0" fontId="7" fillId="0" borderId="45" xfId="1" applyFont="1" applyFill="1" applyBorder="1" applyAlignment="1" applyProtection="1">
      <alignment horizontal="center" wrapText="1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vertical="center"/>
      <protection locked="0"/>
    </xf>
    <xf numFmtId="3" fontId="3" fillId="0" borderId="0" xfId="1" applyNumberFormat="1" applyFont="1" applyFill="1" applyBorder="1" applyAlignment="1" applyProtection="1">
      <alignment horizontal="center" vertical="center"/>
      <protection locked="0"/>
    </xf>
    <xf numFmtId="3" fontId="3" fillId="0" borderId="0" xfId="1" applyNumberFormat="1" applyFont="1" applyFill="1" applyBorder="1" applyAlignment="1" applyProtection="1">
      <alignment horizontal="center" vertical="center"/>
    </xf>
    <xf numFmtId="3" fontId="3" fillId="0" borderId="0" xfId="0" applyNumberFormat="1" applyFont="1" applyFill="1" applyBorder="1" applyAlignment="1" applyProtection="1">
      <alignment horizontal="center" vertical="center"/>
    </xf>
    <xf numFmtId="3" fontId="3" fillId="0" borderId="45" xfId="1" applyNumberFormat="1" applyFont="1" applyFill="1" applyBorder="1" applyAlignment="1" applyProtection="1">
      <alignment horizontal="center" vertical="center"/>
    </xf>
    <xf numFmtId="0" fontId="3" fillId="0" borderId="7" xfId="1" applyFont="1" applyFill="1" applyBorder="1" applyAlignment="1" applyProtection="1">
      <alignment vertical="center"/>
      <protection locked="0"/>
    </xf>
    <xf numFmtId="3" fontId="3" fillId="0" borderId="7" xfId="1" applyNumberFormat="1" applyFont="1" applyFill="1" applyBorder="1" applyAlignment="1" applyProtection="1">
      <alignment horizontal="center" vertical="center"/>
      <protection locked="0"/>
    </xf>
    <xf numFmtId="3" fontId="3" fillId="0" borderId="7" xfId="1" applyNumberFormat="1" applyFont="1" applyFill="1" applyBorder="1" applyAlignment="1" applyProtection="1">
      <alignment horizontal="center" vertical="center"/>
    </xf>
    <xf numFmtId="3" fontId="3" fillId="0" borderId="7" xfId="0" applyNumberFormat="1" applyFont="1" applyFill="1" applyBorder="1" applyAlignment="1" applyProtection="1">
      <alignment horizontal="center" vertical="center"/>
    </xf>
    <xf numFmtId="3" fontId="3" fillId="0" borderId="17" xfId="1" applyNumberFormat="1" applyFont="1" applyFill="1" applyBorder="1" applyAlignment="1" applyProtection="1">
      <alignment horizontal="center" vertical="center"/>
    </xf>
    <xf numFmtId="0" fontId="2" fillId="0" borderId="51" xfId="1" applyFont="1" applyFill="1" applyBorder="1" applyAlignment="1" applyProtection="1">
      <alignment vertical="center"/>
    </xf>
    <xf numFmtId="0" fontId="2" fillId="0" borderId="49" xfId="1" applyFont="1" applyFill="1" applyBorder="1" applyAlignment="1" applyProtection="1">
      <alignment vertical="center"/>
    </xf>
    <xf numFmtId="49" fontId="3" fillId="0" borderId="49" xfId="1" applyNumberFormat="1" applyFont="1" applyFill="1" applyBorder="1" applyAlignment="1" applyProtection="1">
      <alignment vertical="center"/>
      <protection locked="0"/>
    </xf>
    <xf numFmtId="0" fontId="2" fillId="0" borderId="10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14" fontId="3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Border="1" applyAlignment="1" applyProtection="1">
      <alignment vertical="top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0" fontId="2" fillId="0" borderId="45" xfId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0" fontId="1" fillId="0" borderId="0" xfId="2" applyFont="1" applyFill="1" applyBorder="1" applyAlignment="1" applyProtection="1">
      <alignment vertical="center"/>
    </xf>
    <xf numFmtId="0" fontId="1" fillId="0" borderId="45" xfId="2" applyFont="1" applyFill="1" applyBorder="1" applyAlignment="1" applyProtection="1">
      <alignment vertical="center"/>
    </xf>
    <xf numFmtId="0" fontId="1" fillId="0" borderId="0" xfId="2" applyFont="1" applyFill="1" applyBorder="1" applyAlignment="1" applyProtection="1">
      <alignment vertical="center"/>
      <protection locked="0"/>
    </xf>
    <xf numFmtId="49" fontId="1" fillId="0" borderId="0" xfId="2" applyNumberFormat="1" applyFont="1" applyFill="1" applyBorder="1" applyAlignment="1" applyProtection="1">
      <alignment vertical="center"/>
      <protection locked="0"/>
    </xf>
    <xf numFmtId="14" fontId="1" fillId="0" borderId="0" xfId="2" applyNumberFormat="1" applyFont="1" applyFill="1" applyBorder="1" applyAlignment="1" applyProtection="1">
      <alignment vertical="center"/>
      <protection locked="0"/>
    </xf>
    <xf numFmtId="165" fontId="3" fillId="0" borderId="0" xfId="1" applyNumberFormat="1" applyFont="1" applyFill="1" applyBorder="1" applyAlignment="1" applyProtection="1">
      <alignment vertical="center"/>
    </xf>
    <xf numFmtId="165" fontId="1" fillId="0" borderId="0" xfId="2" applyNumberFormat="1" applyFont="1" applyFill="1" applyBorder="1" applyAlignment="1" applyProtection="1">
      <alignment vertical="center"/>
    </xf>
    <xf numFmtId="165" fontId="1" fillId="0" borderId="45" xfId="2" applyNumberFormat="1" applyFont="1" applyFill="1" applyBorder="1" applyAlignment="1" applyProtection="1">
      <alignment vertical="center"/>
    </xf>
    <xf numFmtId="10" fontId="3" fillId="0" borderId="0" xfId="1" applyNumberFormat="1" applyFont="1" applyFill="1" applyBorder="1" applyAlignment="1" applyProtection="1">
      <alignment vertical="center"/>
      <protection locked="0"/>
    </xf>
    <xf numFmtId="10" fontId="1" fillId="0" borderId="0" xfId="2" applyNumberFormat="1" applyFont="1" applyFill="1" applyBorder="1" applyAlignment="1" applyProtection="1">
      <alignment vertical="center"/>
      <protection locked="0"/>
    </xf>
    <xf numFmtId="10" fontId="3" fillId="0" borderId="0" xfId="2" applyNumberFormat="1" applyFont="1" applyFill="1" applyBorder="1" applyAlignment="1" applyProtection="1">
      <alignment vertical="center"/>
      <protection locked="0"/>
    </xf>
    <xf numFmtId="10" fontId="3" fillId="0" borderId="45" xfId="2" applyNumberFormat="1" applyFont="1" applyFill="1" applyBorder="1" applyAlignment="1" applyProtection="1">
      <alignment vertical="center"/>
      <protection locked="0"/>
    </xf>
    <xf numFmtId="1" fontId="3" fillId="0" borderId="0" xfId="1" applyNumberFormat="1" applyFont="1" applyFill="1" applyBorder="1" applyAlignment="1" applyProtection="1">
      <alignment vertical="center"/>
      <protection locked="0"/>
    </xf>
    <xf numFmtId="1" fontId="1" fillId="0" borderId="0" xfId="2" applyNumberFormat="1" applyFont="1" applyFill="1" applyBorder="1" applyAlignment="1" applyProtection="1">
      <alignment vertical="center"/>
      <protection locked="0"/>
    </xf>
    <xf numFmtId="0" fontId="1" fillId="0" borderId="45" xfId="2" applyFont="1" applyFill="1" applyBorder="1" applyAlignment="1" applyProtection="1">
      <alignment vertical="center"/>
      <protection locked="0"/>
    </xf>
    <xf numFmtId="166" fontId="4" fillId="0" borderId="0" xfId="1" applyNumberFormat="1" applyFont="1" applyFill="1" applyBorder="1" applyAlignment="1" applyProtection="1">
      <alignment vertical="center"/>
    </xf>
    <xf numFmtId="1" fontId="3" fillId="0" borderId="0" xfId="1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1" fontId="1" fillId="0" borderId="45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</xf>
    <xf numFmtId="0" fontId="0" fillId="0" borderId="45" xfId="0" applyFill="1" applyBorder="1" applyAlignment="1" applyProtection="1">
      <alignment vertical="center"/>
    </xf>
    <xf numFmtId="0" fontId="6" fillId="0" borderId="0" xfId="1" applyFont="1" applyFill="1" applyBorder="1" applyAlignment="1" applyProtection="1"/>
    <xf numFmtId="0" fontId="3" fillId="0" borderId="51" xfId="1" applyFont="1" applyFill="1" applyBorder="1" applyAlignment="1" applyProtection="1">
      <alignment vertical="center"/>
      <protection locked="0"/>
    </xf>
    <xf numFmtId="0" fontId="3" fillId="0" borderId="49" xfId="1" applyFont="1" applyFill="1" applyBorder="1" applyAlignment="1" applyProtection="1">
      <alignment vertical="center"/>
      <protection locked="0"/>
    </xf>
    <xf numFmtId="3" fontId="3" fillId="0" borderId="49" xfId="1" applyNumberFormat="1" applyFont="1" applyFill="1" applyBorder="1" applyAlignment="1" applyProtection="1">
      <alignment horizontal="center" vertical="center"/>
      <protection locked="0"/>
    </xf>
    <xf numFmtId="3" fontId="3" fillId="0" borderId="49" xfId="1" applyNumberFormat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vertical="center"/>
      <protection locked="0"/>
    </xf>
    <xf numFmtId="0" fontId="3" fillId="0" borderId="12" xfId="1" applyFont="1" applyFill="1" applyBorder="1" applyAlignment="1" applyProtection="1">
      <alignment vertical="center"/>
      <protection locked="0"/>
    </xf>
    <xf numFmtId="0" fontId="2" fillId="0" borderId="62" xfId="1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0" fontId="7" fillId="0" borderId="58" xfId="1" applyFont="1" applyFill="1" applyBorder="1" applyAlignment="1" applyProtection="1">
      <alignment horizontal="center" wrapText="1"/>
    </xf>
    <xf numFmtId="0" fontId="7" fillId="0" borderId="20" xfId="1" applyFont="1" applyFill="1" applyBorder="1" applyAlignment="1" applyProtection="1">
      <alignment horizontal="center" wrapText="1"/>
    </xf>
    <xf numFmtId="0" fontId="4" fillId="0" borderId="19" xfId="1" applyFont="1" applyFill="1" applyBorder="1" applyAlignment="1" applyProtection="1">
      <alignment horizontal="left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/>
    </xf>
    <xf numFmtId="0" fontId="3" fillId="2" borderId="75" xfId="1" applyFont="1" applyFill="1" applyBorder="1" applyAlignment="1" applyProtection="1">
      <alignment horizontal="left" vertical="center"/>
      <protection locked="0"/>
    </xf>
    <xf numFmtId="0" fontId="3" fillId="2" borderId="5" xfId="1" applyFont="1" applyFill="1" applyBorder="1" applyAlignment="1" applyProtection="1">
      <alignment horizontal="left" vertical="center"/>
      <protection locked="0"/>
    </xf>
    <xf numFmtId="0" fontId="3" fillId="2" borderId="36" xfId="1" applyFont="1" applyFill="1" applyBorder="1" applyAlignment="1" applyProtection="1">
      <alignment horizontal="left" vertical="center"/>
      <protection locked="0"/>
    </xf>
    <xf numFmtId="0" fontId="3" fillId="2" borderId="82" xfId="1" applyFont="1" applyFill="1" applyBorder="1" applyAlignment="1" applyProtection="1">
      <alignment horizontal="left" vertical="center"/>
      <protection locked="0"/>
    </xf>
    <xf numFmtId="0" fontId="3" fillId="2" borderId="14" xfId="1" applyFont="1" applyFill="1" applyBorder="1" applyAlignment="1" applyProtection="1">
      <alignment horizontal="left" vertical="center"/>
      <protection locked="0"/>
    </xf>
    <xf numFmtId="0" fontId="3" fillId="2" borderId="43" xfId="1" applyFont="1" applyFill="1" applyBorder="1" applyAlignment="1" applyProtection="1">
      <alignment horizontal="left" vertical="center"/>
      <protection locked="0"/>
    </xf>
    <xf numFmtId="1" fontId="3" fillId="0" borderId="13" xfId="1" applyNumberFormat="1" applyFont="1" applyFill="1" applyBorder="1" applyAlignment="1" applyProtection="1">
      <alignment horizontal="center" vertical="center"/>
    </xf>
    <xf numFmtId="1" fontId="3" fillId="0" borderId="15" xfId="1" applyNumberFormat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right" vertical="center"/>
    </xf>
    <xf numFmtId="0" fontId="2" fillId="0" borderId="14" xfId="1" applyFont="1" applyFill="1" applyBorder="1" applyAlignment="1" applyProtection="1">
      <alignment horizontal="right" vertical="center"/>
    </xf>
    <xf numFmtId="0" fontId="2" fillId="0" borderId="15" xfId="1" applyFont="1" applyFill="1" applyBorder="1" applyAlignment="1" applyProtection="1">
      <alignment horizontal="right" vertical="center"/>
    </xf>
    <xf numFmtId="0" fontId="2" fillId="0" borderId="4" xfId="1" applyFont="1" applyFill="1" applyBorder="1" applyAlignment="1" applyProtection="1">
      <alignment horizontal="right" vertical="center"/>
    </xf>
    <xf numFmtId="0" fontId="2" fillId="0" borderId="5" xfId="1" applyFont="1" applyFill="1" applyBorder="1" applyAlignment="1" applyProtection="1">
      <alignment horizontal="right" vertical="center"/>
    </xf>
    <xf numFmtId="0" fontId="2" fillId="0" borderId="6" xfId="1" applyFont="1" applyFill="1" applyBorder="1" applyAlignment="1" applyProtection="1">
      <alignment horizontal="right" vertical="center"/>
    </xf>
    <xf numFmtId="0" fontId="3" fillId="2" borderId="64" xfId="1" applyFont="1" applyFill="1" applyBorder="1" applyAlignment="1" applyProtection="1">
      <alignment horizontal="left" vertical="center"/>
      <protection locked="0"/>
    </xf>
    <xf numFmtId="0" fontId="3" fillId="2" borderId="2" xfId="1" applyFont="1" applyFill="1" applyBorder="1" applyAlignment="1" applyProtection="1">
      <alignment horizontal="left" vertical="center"/>
      <protection locked="0"/>
    </xf>
    <xf numFmtId="0" fontId="3" fillId="2" borderId="8" xfId="1" applyFont="1" applyFill="1" applyBorder="1" applyAlignment="1" applyProtection="1">
      <alignment horizontal="left" vertical="center"/>
      <protection locked="0"/>
    </xf>
    <xf numFmtId="0" fontId="4" fillId="0" borderId="19" xfId="1" applyFont="1" applyFill="1" applyBorder="1" applyAlignment="1" applyProtection="1">
      <alignment horizontal="left" vertical="center"/>
    </xf>
    <xf numFmtId="0" fontId="4" fillId="0" borderId="21" xfId="1" applyFont="1" applyFill="1" applyBorder="1" applyAlignment="1" applyProtection="1">
      <alignment horizontal="left" vertical="center"/>
    </xf>
    <xf numFmtId="0" fontId="2" fillId="0" borderId="33" xfId="1" applyFont="1" applyFill="1" applyBorder="1" applyAlignment="1" applyProtection="1">
      <alignment horizontal="center" vertical="center"/>
    </xf>
    <xf numFmtId="0" fontId="2" fillId="0" borderId="32" xfId="0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2" fillId="0" borderId="34" xfId="0" applyFont="1" applyFill="1" applyBorder="1" applyAlignment="1" applyProtection="1">
      <alignment horizontal="center" vertical="center"/>
    </xf>
    <xf numFmtId="0" fontId="2" fillId="0" borderId="53" xfId="1" applyFont="1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vertical="center"/>
    </xf>
    <xf numFmtId="0" fontId="0" fillId="0" borderId="55" xfId="0" applyFill="1" applyBorder="1" applyAlignment="1" applyProtection="1">
      <alignment vertical="center"/>
    </xf>
    <xf numFmtId="0" fontId="2" fillId="0" borderId="32" xfId="1" applyFont="1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6" fillId="0" borderId="57" xfId="1" applyFont="1" applyFill="1" applyBorder="1" applyAlignment="1" applyProtection="1">
      <alignment horizontal="center"/>
    </xf>
    <xf numFmtId="0" fontId="6" fillId="0" borderId="19" xfId="1" applyFont="1" applyFill="1" applyBorder="1" applyAlignment="1" applyProtection="1">
      <alignment horizontal="center"/>
    </xf>
    <xf numFmtId="0" fontId="6" fillId="0" borderId="20" xfId="1" applyFont="1" applyFill="1" applyBorder="1" applyAlignment="1" applyProtection="1">
      <alignment horizontal="center"/>
    </xf>
    <xf numFmtId="0" fontId="2" fillId="0" borderId="36" xfId="1" applyFont="1" applyFill="1" applyBorder="1" applyAlignment="1" applyProtection="1">
      <alignment horizontal="right" vertical="center"/>
    </xf>
    <xf numFmtId="0" fontId="2" fillId="0" borderId="14" xfId="1" applyFont="1" applyFill="1" applyBorder="1" applyAlignment="1" applyProtection="1">
      <alignment horizontal="center" vertical="center"/>
    </xf>
    <xf numFmtId="0" fontId="2" fillId="0" borderId="43" xfId="1" applyFont="1" applyFill="1" applyBorder="1" applyAlignment="1" applyProtection="1">
      <alignment horizontal="center" vertical="center"/>
    </xf>
    <xf numFmtId="166" fontId="4" fillId="0" borderId="13" xfId="1" applyNumberFormat="1" applyFont="1" applyFill="1" applyBorder="1" applyAlignment="1" applyProtection="1">
      <alignment horizontal="center" vertical="center"/>
    </xf>
    <xf numFmtId="166" fontId="4" fillId="0" borderId="14" xfId="1" applyNumberFormat="1" applyFont="1" applyFill="1" applyBorder="1" applyAlignment="1" applyProtection="1">
      <alignment horizontal="center" vertical="center"/>
    </xf>
    <xf numFmtId="166" fontId="4" fillId="0" borderId="43" xfId="1" applyNumberFormat="1" applyFont="1" applyFill="1" applyBorder="1" applyAlignment="1" applyProtection="1">
      <alignment horizontal="center" vertical="center"/>
    </xf>
    <xf numFmtId="1" fontId="1" fillId="0" borderId="14" xfId="0" applyNumberFormat="1" applyFont="1" applyFill="1" applyBorder="1" applyAlignment="1" applyProtection="1">
      <alignment horizontal="center" vertical="center"/>
    </xf>
    <xf numFmtId="1" fontId="1" fillId="0" borderId="43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</xf>
    <xf numFmtId="0" fontId="2" fillId="0" borderId="43" xfId="1" applyFont="1" applyFill="1" applyBorder="1" applyAlignment="1" applyProtection="1">
      <alignment horizontal="right" vertical="center"/>
    </xf>
    <xf numFmtId="49" fontId="2" fillId="0" borderId="22" xfId="1" applyNumberFormat="1" applyFont="1" applyFill="1" applyBorder="1" applyAlignment="1" applyProtection="1">
      <alignment horizontal="center" vertical="center"/>
    </xf>
    <xf numFmtId="49" fontId="2" fillId="0" borderId="46" xfId="1" applyNumberFormat="1" applyFont="1" applyFill="1" applyBorder="1" applyAlignment="1" applyProtection="1">
      <alignment horizontal="center" vertical="center"/>
    </xf>
    <xf numFmtId="0" fontId="2" fillId="0" borderId="47" xfId="0" applyFont="1" applyFill="1" applyBorder="1" applyAlignment="1" applyProtection="1">
      <alignment horizontal="center" vertical="center"/>
    </xf>
    <xf numFmtId="0" fontId="2" fillId="0" borderId="46" xfId="0" applyFont="1" applyFill="1" applyBorder="1" applyAlignment="1" applyProtection="1">
      <alignment horizontal="center" vertical="center"/>
    </xf>
    <xf numFmtId="0" fontId="2" fillId="0" borderId="48" xfId="1" applyFont="1" applyFill="1" applyBorder="1" applyAlignment="1" applyProtection="1">
      <alignment horizontal="center" vertical="center"/>
    </xf>
    <xf numFmtId="0" fontId="2" fillId="0" borderId="47" xfId="1" applyFont="1" applyFill="1" applyBorder="1" applyAlignment="1" applyProtection="1">
      <alignment horizontal="center" vertical="center"/>
    </xf>
    <xf numFmtId="0" fontId="2" fillId="0" borderId="49" xfId="1" applyFont="1" applyFill="1" applyBorder="1" applyAlignment="1" applyProtection="1">
      <alignment horizontal="center" vertical="center"/>
    </xf>
    <xf numFmtId="0" fontId="2" fillId="0" borderId="50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3" fillId="0" borderId="43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6" xfId="1" applyFont="1" applyFill="1" applyBorder="1" applyAlignment="1" applyProtection="1">
      <alignment horizontal="center" vertical="center"/>
    </xf>
    <xf numFmtId="1" fontId="3" fillId="2" borderId="11" xfId="1" applyNumberFormat="1" applyFont="1" applyFill="1" applyBorder="1" applyAlignment="1" applyProtection="1">
      <alignment horizontal="center" vertical="center"/>
      <protection locked="0"/>
    </xf>
    <xf numFmtId="1" fontId="3" fillId="2" borderId="5" xfId="1" applyNumberFormat="1" applyFont="1" applyFill="1" applyBorder="1" applyAlignment="1" applyProtection="1">
      <alignment horizontal="center" vertical="center"/>
      <protection locked="0"/>
    </xf>
    <xf numFmtId="1" fontId="3" fillId="2" borderId="36" xfId="1" applyNumberFormat="1" applyFont="1" applyFill="1" applyBorder="1" applyAlignment="1" applyProtection="1">
      <alignment horizontal="center" vertical="center"/>
      <protection locked="0"/>
    </xf>
    <xf numFmtId="0" fontId="3" fillId="2" borderId="11" xfId="1" applyFont="1" applyFill="1" applyBorder="1" applyAlignment="1" applyProtection="1">
      <alignment horizontal="center" vertical="center"/>
      <protection locked="0"/>
    </xf>
    <xf numFmtId="0" fontId="1" fillId="2" borderId="5" xfId="2" applyFont="1" applyFill="1" applyBorder="1" applyAlignment="1" applyProtection="1">
      <alignment horizontal="center" vertical="center"/>
      <protection locked="0"/>
    </xf>
    <xf numFmtId="0" fontId="1" fillId="2" borderId="36" xfId="2" applyFont="1" applyFill="1" applyBorder="1" applyAlignment="1" applyProtection="1">
      <alignment horizontal="center" vertical="center"/>
      <protection locked="0"/>
    </xf>
    <xf numFmtId="0" fontId="3" fillId="2" borderId="5" xfId="1" applyFont="1" applyFill="1" applyBorder="1" applyAlignment="1" applyProtection="1">
      <alignment horizontal="center" vertical="center"/>
      <protection locked="0"/>
    </xf>
    <xf numFmtId="0" fontId="1" fillId="2" borderId="6" xfId="2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</xf>
    <xf numFmtId="0" fontId="3" fillId="0" borderId="36" xfId="1" applyFont="1" applyFill="1" applyBorder="1" applyAlignment="1" applyProtection="1">
      <alignment horizontal="center" vertical="center"/>
    </xf>
    <xf numFmtId="0" fontId="1" fillId="0" borderId="5" xfId="2" applyFont="1" applyFill="1" applyBorder="1" applyAlignment="1" applyProtection="1">
      <alignment horizontal="center" vertical="center"/>
    </xf>
    <xf numFmtId="0" fontId="1" fillId="0" borderId="36" xfId="2" applyFont="1" applyFill="1" applyBorder="1" applyAlignment="1" applyProtection="1">
      <alignment horizontal="center" vertical="center"/>
    </xf>
    <xf numFmtId="0" fontId="1" fillId="0" borderId="6" xfId="2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10" fontId="3" fillId="2" borderId="11" xfId="1" applyNumberFormat="1" applyFont="1" applyFill="1" applyBorder="1" applyAlignment="1" applyProtection="1">
      <alignment horizontal="center" vertical="center"/>
      <protection locked="0"/>
    </xf>
    <xf numFmtId="10" fontId="3" fillId="2" borderId="5" xfId="1" applyNumberFormat="1" applyFont="1" applyFill="1" applyBorder="1" applyAlignment="1" applyProtection="1">
      <alignment horizontal="center" vertical="center"/>
      <protection locked="0"/>
    </xf>
    <xf numFmtId="10" fontId="3" fillId="2" borderId="36" xfId="1" applyNumberFormat="1" applyFont="1" applyFill="1" applyBorder="1" applyAlignment="1" applyProtection="1">
      <alignment horizontal="center" vertical="center"/>
      <protection locked="0"/>
    </xf>
    <xf numFmtId="10" fontId="3" fillId="2" borderId="11" xfId="2" applyNumberFormat="1" applyFont="1" applyFill="1" applyBorder="1" applyAlignment="1" applyProtection="1">
      <alignment horizontal="center" vertical="center"/>
      <protection locked="0"/>
    </xf>
    <xf numFmtId="10" fontId="3" fillId="2" borderId="5" xfId="2" applyNumberFormat="1" applyFont="1" applyFill="1" applyBorder="1" applyAlignment="1" applyProtection="1">
      <alignment horizontal="center" vertical="center"/>
      <protection locked="0"/>
    </xf>
    <xf numFmtId="10" fontId="1" fillId="2" borderId="5" xfId="2" applyNumberFormat="1" applyFont="1" applyFill="1" applyBorder="1" applyAlignment="1" applyProtection="1">
      <alignment horizontal="center" vertical="center"/>
      <protection locked="0"/>
    </xf>
    <xf numFmtId="10" fontId="1" fillId="2" borderId="36" xfId="2" applyNumberFormat="1" applyFont="1" applyFill="1" applyBorder="1" applyAlignment="1" applyProtection="1">
      <alignment horizontal="center" vertical="center"/>
      <protection locked="0"/>
    </xf>
    <xf numFmtId="10" fontId="3" fillId="2" borderId="6" xfId="2" applyNumberFormat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right" vertical="center"/>
    </xf>
    <xf numFmtId="0" fontId="2" fillId="0" borderId="2" xfId="1" applyFont="1" applyFill="1" applyBorder="1" applyAlignment="1" applyProtection="1">
      <alignment horizontal="right" vertical="center"/>
    </xf>
    <xf numFmtId="0" fontId="2" fillId="0" borderId="8" xfId="1" applyFont="1" applyFill="1" applyBorder="1" applyAlignment="1" applyProtection="1">
      <alignment horizontal="right" vertical="center"/>
    </xf>
    <xf numFmtId="14" fontId="3" fillId="2" borderId="11" xfId="1" applyNumberFormat="1" applyFont="1" applyFill="1" applyBorder="1" applyAlignment="1" applyProtection="1">
      <alignment horizontal="center" vertical="center"/>
      <protection locked="0"/>
    </xf>
    <xf numFmtId="14" fontId="3" fillId="2" borderId="5" xfId="1" applyNumberFormat="1" applyFont="1" applyFill="1" applyBorder="1" applyAlignment="1" applyProtection="1">
      <alignment horizontal="center" vertical="center"/>
      <protection locked="0"/>
    </xf>
    <xf numFmtId="14" fontId="3" fillId="2" borderId="36" xfId="1" applyNumberFormat="1" applyFont="1" applyFill="1" applyBorder="1" applyAlignment="1" applyProtection="1">
      <alignment horizontal="center" vertical="center"/>
      <protection locked="0"/>
    </xf>
    <xf numFmtId="14" fontId="3" fillId="2" borderId="11" xfId="1" applyNumberFormat="1" applyFont="1" applyFill="1" applyBorder="1" applyAlignment="1" applyProtection="1">
      <alignment horizontal="center" vertical="center"/>
    </xf>
    <xf numFmtId="14" fontId="3" fillId="2" borderId="5" xfId="1" applyNumberFormat="1" applyFont="1" applyFill="1" applyBorder="1" applyAlignment="1" applyProtection="1">
      <alignment horizontal="center" vertical="center"/>
    </xf>
    <xf numFmtId="14" fontId="1" fillId="2" borderId="5" xfId="2" applyNumberFormat="1" applyFont="1" applyFill="1" applyBorder="1" applyAlignment="1" applyProtection="1">
      <alignment horizontal="center" vertical="center"/>
      <protection locked="0"/>
    </xf>
    <xf numFmtId="14" fontId="1" fillId="2" borderId="36" xfId="2" applyNumberFormat="1" applyFont="1" applyFill="1" applyBorder="1" applyAlignment="1" applyProtection="1">
      <alignment horizontal="center" vertical="center"/>
      <protection locked="0"/>
    </xf>
    <xf numFmtId="165" fontId="3" fillId="2" borderId="11" xfId="1" applyNumberFormat="1" applyFont="1" applyFill="1" applyBorder="1" applyAlignment="1" applyProtection="1">
      <alignment horizontal="center" vertical="center"/>
    </xf>
    <xf numFmtId="165" fontId="1" fillId="2" borderId="5" xfId="2" applyNumberFormat="1" applyFont="1" applyFill="1" applyBorder="1" applyAlignment="1" applyProtection="1">
      <alignment horizontal="center" vertical="center"/>
    </xf>
    <xf numFmtId="165" fontId="1" fillId="2" borderId="6" xfId="2" applyNumberFormat="1" applyFont="1" applyFill="1" applyBorder="1" applyAlignment="1" applyProtection="1">
      <alignment horizontal="center" vertical="center"/>
    </xf>
    <xf numFmtId="0" fontId="3" fillId="2" borderId="11" xfId="1" applyFont="1" applyFill="1" applyBorder="1" applyAlignment="1" applyProtection="1">
      <alignment horizontal="center" vertical="center"/>
    </xf>
    <xf numFmtId="0" fontId="1" fillId="2" borderId="5" xfId="2" applyFont="1" applyFill="1" applyBorder="1" applyAlignment="1" applyProtection="1">
      <alignment horizontal="center" vertical="center"/>
    </xf>
    <xf numFmtId="0" fontId="1" fillId="2" borderId="6" xfId="2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right" vertical="center"/>
    </xf>
    <xf numFmtId="0" fontId="2" fillId="0" borderId="19" xfId="1" applyFont="1" applyFill="1" applyBorder="1" applyAlignment="1" applyProtection="1">
      <alignment horizontal="right" vertical="center"/>
    </xf>
    <xf numFmtId="0" fontId="2" fillId="0" borderId="20" xfId="1" applyFont="1" applyFill="1" applyBorder="1" applyAlignment="1" applyProtection="1">
      <alignment horizontal="right" vertical="center"/>
    </xf>
    <xf numFmtId="0" fontId="3" fillId="2" borderId="36" xfId="1" applyFont="1" applyFill="1" applyBorder="1" applyAlignment="1" applyProtection="1">
      <alignment horizontal="center" vertical="center"/>
      <protection locked="0"/>
    </xf>
    <xf numFmtId="0" fontId="3" fillId="2" borderId="5" xfId="1" applyFont="1" applyFill="1" applyBorder="1" applyAlignment="1" applyProtection="1">
      <alignment horizontal="center" vertical="center"/>
    </xf>
    <xf numFmtId="49" fontId="3" fillId="2" borderId="39" xfId="1" quotePrefix="1" applyNumberFormat="1" applyFont="1" applyFill="1" applyBorder="1" applyAlignment="1" applyProtection="1">
      <alignment horizontal="center" vertical="center"/>
      <protection locked="0"/>
    </xf>
    <xf numFmtId="49" fontId="1" fillId="2" borderId="28" xfId="2" applyNumberFormat="1" applyFont="1" applyFill="1" applyBorder="1" applyAlignment="1" applyProtection="1">
      <alignment horizontal="center" vertical="center"/>
      <protection locked="0"/>
    </xf>
    <xf numFmtId="49" fontId="1" fillId="2" borderId="29" xfId="2" applyNumberFormat="1" applyFont="1" applyFill="1" applyBorder="1" applyAlignment="1" applyProtection="1">
      <alignment horizontal="center" vertical="center"/>
      <protection locked="0"/>
    </xf>
    <xf numFmtId="0" fontId="2" fillId="0" borderId="92" xfId="1" applyFont="1" applyFill="1" applyBorder="1" applyAlignment="1" applyProtection="1">
      <alignment horizontal="center" vertical="center"/>
    </xf>
    <xf numFmtId="0" fontId="2" fillId="0" borderId="34" xfId="1" applyFont="1" applyFill="1" applyBorder="1" applyAlignment="1" applyProtection="1">
      <alignment horizontal="center" vertical="center"/>
    </xf>
    <xf numFmtId="0" fontId="1" fillId="0" borderId="33" xfId="2" applyFont="1" applyFill="1" applyBorder="1" applyAlignment="1" applyProtection="1">
      <alignment vertical="center"/>
    </xf>
    <xf numFmtId="0" fontId="1" fillId="0" borderId="34" xfId="2" applyFont="1" applyFill="1" applyBorder="1" applyAlignment="1" applyProtection="1">
      <alignment vertical="center"/>
    </xf>
    <xf numFmtId="0" fontId="1" fillId="0" borderId="33" xfId="2" applyFont="1" applyFill="1" applyBorder="1" applyAlignment="1" applyProtection="1">
      <alignment horizontal="center" vertical="center"/>
    </xf>
    <xf numFmtId="0" fontId="1" fillId="0" borderId="35" xfId="2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2" borderId="9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8" xfId="1" applyFont="1" applyFill="1" applyBorder="1" applyAlignment="1" applyProtection="1">
      <alignment horizontal="center" vertical="center"/>
      <protection locked="0"/>
    </xf>
    <xf numFmtId="0" fontId="1" fillId="2" borderId="2" xfId="2" applyFont="1" applyFill="1" applyBorder="1" applyAlignment="1" applyProtection="1">
      <alignment horizontal="center" vertical="center"/>
      <protection locked="0"/>
    </xf>
    <xf numFmtId="0" fontId="1" fillId="2" borderId="8" xfId="2" applyFont="1" applyFill="1" applyBorder="1" applyAlignment="1" applyProtection="1">
      <alignment horizontal="center" vertical="center"/>
      <protection locked="0"/>
    </xf>
    <xf numFmtId="49" fontId="3" fillId="2" borderId="4" xfId="1" applyNumberFormat="1" applyFont="1" applyFill="1" applyBorder="1" applyAlignment="1" applyProtection="1">
      <alignment horizontal="left" vertical="center"/>
      <protection locked="0"/>
    </xf>
    <xf numFmtId="49" fontId="3" fillId="2" borderId="5" xfId="1" applyNumberFormat="1" applyFont="1" applyFill="1" applyBorder="1" applyAlignment="1" applyProtection="1">
      <alignment horizontal="left" vertical="center"/>
      <protection locked="0"/>
    </xf>
    <xf numFmtId="49" fontId="3" fillId="2" borderId="6" xfId="1" applyNumberFormat="1" applyFont="1" applyFill="1" applyBorder="1" applyAlignment="1" applyProtection="1">
      <alignment horizontal="left" vertical="center"/>
      <protection locked="0"/>
    </xf>
    <xf numFmtId="49" fontId="3" fillId="2" borderId="16" xfId="1" applyNumberFormat="1" applyFont="1" applyFill="1" applyBorder="1" applyAlignment="1" applyProtection="1">
      <alignment horizontal="left" vertical="center"/>
      <protection locked="0"/>
    </xf>
    <xf numFmtId="49" fontId="3" fillId="2" borderId="14" xfId="1" applyNumberFormat="1" applyFont="1" applyFill="1" applyBorder="1" applyAlignment="1" applyProtection="1">
      <alignment horizontal="left" vertical="center"/>
      <protection locked="0"/>
    </xf>
    <xf numFmtId="49" fontId="3" fillId="2" borderId="15" xfId="1" applyNumberFormat="1" applyFont="1" applyFill="1" applyBorder="1" applyAlignment="1" applyProtection="1">
      <alignment horizontal="left" vertical="center"/>
      <protection locked="0"/>
    </xf>
    <xf numFmtId="0" fontId="2" fillId="0" borderId="12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/>
    </xf>
    <xf numFmtId="49" fontId="2" fillId="0" borderId="23" xfId="1" applyNumberFormat="1" applyFont="1" applyFill="1" applyBorder="1" applyAlignment="1" applyProtection="1">
      <alignment horizontal="center" vertical="center"/>
    </xf>
    <xf numFmtId="0" fontId="2" fillId="0" borderId="24" xfId="1" applyFont="1" applyFill="1" applyBorder="1" applyAlignment="1" applyProtection="1">
      <alignment horizontal="center" vertical="center"/>
    </xf>
    <xf numFmtId="0" fontId="2" fillId="0" borderId="25" xfId="1" applyFont="1" applyFill="1" applyBorder="1" applyAlignment="1" applyProtection="1">
      <alignment horizontal="center" vertical="center"/>
    </xf>
    <xf numFmtId="0" fontId="2" fillId="0" borderId="26" xfId="1" applyFont="1" applyFill="1" applyBorder="1" applyAlignment="1" applyProtection="1">
      <alignment horizontal="center" vertical="center"/>
    </xf>
    <xf numFmtId="0" fontId="1" fillId="0" borderId="25" xfId="2" applyFont="1" applyFill="1" applyBorder="1" applyAlignment="1" applyProtection="1">
      <alignment horizontal="center" vertical="center"/>
    </xf>
    <xf numFmtId="0" fontId="1" fillId="0" borderId="27" xfId="2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right" vertical="center"/>
    </xf>
    <xf numFmtId="49" fontId="3" fillId="2" borderId="1" xfId="1" applyNumberFormat="1" applyFont="1" applyFill="1" applyBorder="1" applyAlignment="1" applyProtection="1">
      <alignment horizontal="left" vertical="center"/>
      <protection locked="0"/>
    </xf>
    <xf numFmtId="49" fontId="3" fillId="2" borderId="2" xfId="1" applyNumberFormat="1" applyFont="1" applyFill="1" applyBorder="1" applyAlignment="1" applyProtection="1">
      <alignment horizontal="left" vertical="center"/>
      <protection locked="0"/>
    </xf>
    <xf numFmtId="49" fontId="3" fillId="2" borderId="3" xfId="1" applyNumberFormat="1" applyFont="1" applyFill="1" applyBorder="1" applyAlignment="1" applyProtection="1">
      <alignment horizontal="left" vertical="center"/>
      <protection locked="0"/>
    </xf>
    <xf numFmtId="14" fontId="3" fillId="2" borderId="4" xfId="1" applyNumberFormat="1" applyFont="1" applyFill="1" applyBorder="1" applyAlignment="1" applyProtection="1">
      <alignment horizontal="left" vertical="center"/>
      <protection locked="0"/>
    </xf>
    <xf numFmtId="14" fontId="3" fillId="2" borderId="5" xfId="1" applyNumberFormat="1" applyFont="1" applyFill="1" applyBorder="1" applyAlignment="1" applyProtection="1">
      <alignment horizontal="left" vertical="center"/>
      <protection locked="0"/>
    </xf>
    <xf numFmtId="14" fontId="3" fillId="2" borderId="6" xfId="1" applyNumberFormat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right" vertical="top"/>
    </xf>
    <xf numFmtId="0" fontId="2" fillId="0" borderId="0" xfId="1" applyFont="1" applyFill="1" applyBorder="1" applyAlignment="1" applyProtection="1">
      <alignment horizontal="right" vertical="top"/>
    </xf>
    <xf numFmtId="0" fontId="2" fillId="0" borderId="12" xfId="1" applyFont="1" applyFill="1" applyBorder="1" applyAlignment="1" applyProtection="1">
      <alignment horizontal="right" vertical="top"/>
    </xf>
    <xf numFmtId="0" fontId="2" fillId="0" borderId="7" xfId="1" applyFont="1" applyFill="1" applyBorder="1" applyAlignment="1" applyProtection="1">
      <alignment horizontal="right" vertical="top"/>
    </xf>
    <xf numFmtId="0" fontId="3" fillId="2" borderId="88" xfId="1" applyFont="1" applyFill="1" applyBorder="1" applyAlignment="1" applyProtection="1">
      <alignment horizontal="left" vertical="top" wrapText="1"/>
      <protection locked="0"/>
    </xf>
    <xf numFmtId="0" fontId="3" fillId="2" borderId="44" xfId="1" applyFont="1" applyFill="1" applyBorder="1" applyAlignment="1" applyProtection="1">
      <alignment horizontal="left" vertical="top" wrapText="1"/>
      <protection locked="0"/>
    </xf>
    <xf numFmtId="0" fontId="3" fillId="2" borderId="89" xfId="1" applyFont="1" applyFill="1" applyBorder="1" applyAlignment="1" applyProtection="1">
      <alignment horizontal="left" vertical="top" wrapText="1"/>
      <protection locked="0"/>
    </xf>
    <xf numFmtId="0" fontId="3" fillId="2" borderId="90" xfId="1" applyFont="1" applyFill="1" applyBorder="1" applyAlignment="1" applyProtection="1">
      <alignment horizontal="left" vertical="top" wrapText="1"/>
      <protection locked="0"/>
    </xf>
    <xf numFmtId="0" fontId="3" fillId="2" borderId="7" xfId="1" applyFont="1" applyFill="1" applyBorder="1" applyAlignment="1" applyProtection="1">
      <alignment horizontal="left" vertical="top" wrapText="1"/>
      <protection locked="0"/>
    </xf>
    <xf numFmtId="0" fontId="3" fillId="2" borderId="17" xfId="1" applyFont="1" applyFill="1" applyBorder="1" applyAlignment="1" applyProtection="1">
      <alignment horizontal="left" vertical="top" wrapText="1"/>
      <protection locked="0"/>
    </xf>
    <xf numFmtId="0" fontId="3" fillId="2" borderId="9" xfId="1" applyFont="1" applyFill="1" applyBorder="1" applyAlignment="1" applyProtection="1">
      <alignment horizontal="left" vertical="center" wrapText="1"/>
      <protection locked="0"/>
    </xf>
    <xf numFmtId="0" fontId="3" fillId="2" borderId="2" xfId="1" applyFont="1" applyFill="1" applyBorder="1" applyAlignment="1" applyProtection="1">
      <alignment horizontal="left" vertical="center" wrapText="1"/>
      <protection locked="0"/>
    </xf>
    <xf numFmtId="0" fontId="3" fillId="2" borderId="3" xfId="1" applyFont="1" applyFill="1" applyBorder="1" applyAlignment="1" applyProtection="1">
      <alignment horizontal="left" vertical="center" wrapText="1"/>
      <protection locked="0"/>
    </xf>
    <xf numFmtId="3" fontId="3" fillId="0" borderId="10" xfId="1" applyNumberFormat="1" applyFont="1" applyFill="1" applyBorder="1" applyAlignment="1" applyProtection="1">
      <alignment horizontal="center" vertical="center"/>
      <protection locked="0"/>
    </xf>
    <xf numFmtId="3" fontId="3" fillId="0" borderId="12" xfId="1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1647" y="55756"/>
          <a:ext cx="1867829" cy="5808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46464</xdr:colOff>
      <xdr:row>0</xdr:row>
      <xdr:rowOff>55756</xdr:rowOff>
    </xdr:from>
    <xdr:to>
      <xdr:col>24</xdr:col>
      <xdr:colOff>450696</xdr:colOff>
      <xdr:row>2</xdr:row>
      <xdr:rowOff>181313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7739" y="55756"/>
          <a:ext cx="1861557" cy="582757"/>
        </a:xfrm>
        <a:prstGeom prst="rect">
          <a:avLst/>
        </a:prstGeom>
      </xdr:spPr>
    </xdr:pic>
    <xdr:clientData/>
  </xdr:twoCellAnchor>
  <xdr:twoCellAnchor editAs="oneCell">
    <xdr:from>
      <xdr:col>0</xdr:col>
      <xdr:colOff>302557</xdr:colOff>
      <xdr:row>1</xdr:row>
      <xdr:rowOff>11206</xdr:rowOff>
    </xdr:from>
    <xdr:to>
      <xdr:col>7</xdr:col>
      <xdr:colOff>40498</xdr:colOff>
      <xdr:row>11</xdr:row>
      <xdr:rowOff>103214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557" y="235324"/>
          <a:ext cx="3110912" cy="2333184"/>
        </a:xfrm>
        <a:prstGeom prst="rect">
          <a:avLst/>
        </a:prstGeom>
      </xdr:spPr>
    </xdr:pic>
    <xdr:clientData/>
  </xdr:twoCellAnchor>
  <xdr:twoCellAnchor editAs="oneCell">
    <xdr:from>
      <xdr:col>14</xdr:col>
      <xdr:colOff>262059</xdr:colOff>
      <xdr:row>1</xdr:row>
      <xdr:rowOff>15530</xdr:rowOff>
    </xdr:from>
    <xdr:to>
      <xdr:col>21</xdr:col>
      <xdr:colOff>0</xdr:colOff>
      <xdr:row>11</xdr:row>
      <xdr:rowOff>107538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8000" y="239648"/>
          <a:ext cx="3110912" cy="2333184"/>
        </a:xfrm>
        <a:prstGeom prst="rect">
          <a:avLst/>
        </a:prstGeom>
      </xdr:spPr>
    </xdr:pic>
    <xdr:clientData/>
  </xdr:twoCellAnchor>
  <xdr:twoCellAnchor editAs="oneCell">
    <xdr:from>
      <xdr:col>7</xdr:col>
      <xdr:colOff>266380</xdr:colOff>
      <xdr:row>1</xdr:row>
      <xdr:rowOff>8648</xdr:rowOff>
    </xdr:from>
    <xdr:to>
      <xdr:col>14</xdr:col>
      <xdr:colOff>4322</xdr:colOff>
      <xdr:row>11</xdr:row>
      <xdr:rowOff>100656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9351" y="232766"/>
          <a:ext cx="3110912" cy="2333184"/>
        </a:xfrm>
        <a:prstGeom prst="rect">
          <a:avLst/>
        </a:prstGeom>
      </xdr:spPr>
    </xdr:pic>
    <xdr:clientData/>
  </xdr:twoCellAnchor>
  <xdr:twoCellAnchor editAs="oneCell">
    <xdr:from>
      <xdr:col>19</xdr:col>
      <xdr:colOff>293114</xdr:colOff>
      <xdr:row>20</xdr:row>
      <xdr:rowOff>113821</xdr:rowOff>
    </xdr:from>
    <xdr:to>
      <xdr:col>24</xdr:col>
      <xdr:colOff>217033</xdr:colOff>
      <xdr:row>33</xdr:row>
      <xdr:rowOff>19850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320" y="5021997"/>
          <a:ext cx="2333184" cy="3110912"/>
        </a:xfrm>
        <a:prstGeom prst="rect">
          <a:avLst/>
        </a:prstGeom>
      </xdr:spPr>
    </xdr:pic>
    <xdr:clientData/>
  </xdr:twoCellAnchor>
  <xdr:twoCellAnchor editAs="oneCell">
    <xdr:from>
      <xdr:col>0</xdr:col>
      <xdr:colOff>308647</xdr:colOff>
      <xdr:row>11</xdr:row>
      <xdr:rowOff>162972</xdr:rowOff>
    </xdr:from>
    <xdr:to>
      <xdr:col>7</xdr:col>
      <xdr:colOff>46588</xdr:colOff>
      <xdr:row>20</xdr:row>
      <xdr:rowOff>53274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47" y="2628266"/>
          <a:ext cx="3110912" cy="2333184"/>
        </a:xfrm>
        <a:prstGeom prst="rect">
          <a:avLst/>
        </a:prstGeom>
      </xdr:spPr>
    </xdr:pic>
    <xdr:clientData/>
  </xdr:twoCellAnchor>
  <xdr:twoCellAnchor editAs="oneCell">
    <xdr:from>
      <xdr:col>0</xdr:col>
      <xdr:colOff>301765</xdr:colOff>
      <xdr:row>20</xdr:row>
      <xdr:rowOff>144887</xdr:rowOff>
    </xdr:from>
    <xdr:to>
      <xdr:col>7</xdr:col>
      <xdr:colOff>39706</xdr:colOff>
      <xdr:row>30</xdr:row>
      <xdr:rowOff>12776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765" y="5053063"/>
          <a:ext cx="3110912" cy="2333184"/>
        </a:xfrm>
        <a:prstGeom prst="rect">
          <a:avLst/>
        </a:prstGeom>
      </xdr:spPr>
    </xdr:pic>
    <xdr:clientData/>
  </xdr:twoCellAnchor>
  <xdr:twoCellAnchor editAs="oneCell">
    <xdr:from>
      <xdr:col>7</xdr:col>
      <xdr:colOff>261265</xdr:colOff>
      <xdr:row>11</xdr:row>
      <xdr:rowOff>160411</xdr:rowOff>
    </xdr:from>
    <xdr:to>
      <xdr:col>13</xdr:col>
      <xdr:colOff>481060</xdr:colOff>
      <xdr:row>20</xdr:row>
      <xdr:rowOff>50713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4236" y="2625705"/>
          <a:ext cx="3110912" cy="2333184"/>
        </a:xfrm>
        <a:prstGeom prst="rect">
          <a:avLst/>
        </a:prstGeom>
      </xdr:spPr>
    </xdr:pic>
    <xdr:clientData/>
  </xdr:twoCellAnchor>
  <xdr:twoCellAnchor editAs="oneCell">
    <xdr:from>
      <xdr:col>14</xdr:col>
      <xdr:colOff>265586</xdr:colOff>
      <xdr:row>11</xdr:row>
      <xdr:rowOff>164736</xdr:rowOff>
    </xdr:from>
    <xdr:to>
      <xdr:col>21</xdr:col>
      <xdr:colOff>3527</xdr:colOff>
      <xdr:row>20</xdr:row>
      <xdr:rowOff>55038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1527" y="2630030"/>
          <a:ext cx="3110912" cy="2333184"/>
        </a:xfrm>
        <a:prstGeom prst="rect">
          <a:avLst/>
        </a:prstGeom>
      </xdr:spPr>
    </xdr:pic>
    <xdr:clientData/>
  </xdr:twoCellAnchor>
  <xdr:twoCellAnchor editAs="oneCell">
    <xdr:from>
      <xdr:col>7</xdr:col>
      <xdr:colOff>269911</xdr:colOff>
      <xdr:row>20</xdr:row>
      <xdr:rowOff>146648</xdr:rowOff>
    </xdr:from>
    <xdr:to>
      <xdr:col>14</xdr:col>
      <xdr:colOff>7853</xdr:colOff>
      <xdr:row>30</xdr:row>
      <xdr:rowOff>14537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2882" y="5054824"/>
          <a:ext cx="3110912" cy="2333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tabSelected="1" zoomScale="85" zoomScaleNormal="85" workbookViewId="0">
      <selection activeCell="J2" sqref="J2:U3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232" t="s">
        <v>0</v>
      </c>
      <c r="B1" s="233"/>
      <c r="C1" s="284"/>
      <c r="D1" s="285" t="s">
        <v>49</v>
      </c>
      <c r="E1" s="286"/>
      <c r="F1" s="286"/>
      <c r="G1" s="287"/>
      <c r="H1" s="232" t="s">
        <v>4</v>
      </c>
      <c r="I1" s="234"/>
      <c r="J1" s="301" t="s">
        <v>54</v>
      </c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3"/>
      <c r="V1" s="68"/>
      <c r="W1" s="69"/>
      <c r="X1" s="69"/>
      <c r="Y1" s="70"/>
    </row>
    <row r="2" spans="1:25" ht="18" customHeight="1" x14ac:dyDescent="0.2">
      <c r="A2" s="166" t="s">
        <v>1</v>
      </c>
      <c r="B2" s="167"/>
      <c r="C2" s="168"/>
      <c r="D2" s="288">
        <v>43998</v>
      </c>
      <c r="E2" s="289"/>
      <c r="F2" s="289"/>
      <c r="G2" s="290"/>
      <c r="H2" s="291" t="s">
        <v>6</v>
      </c>
      <c r="I2" s="292"/>
      <c r="J2" s="295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7"/>
      <c r="V2" s="64"/>
      <c r="W2" s="65"/>
      <c r="X2" s="65"/>
      <c r="Y2" s="71"/>
    </row>
    <row r="3" spans="1:25" ht="18" customHeight="1" thickBot="1" x14ac:dyDescent="0.25">
      <c r="A3" s="166" t="s">
        <v>2</v>
      </c>
      <c r="B3" s="167"/>
      <c r="C3" s="168"/>
      <c r="D3" s="269" t="s">
        <v>50</v>
      </c>
      <c r="E3" s="270"/>
      <c r="F3" s="270"/>
      <c r="G3" s="271"/>
      <c r="H3" s="293"/>
      <c r="I3" s="294"/>
      <c r="J3" s="298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300"/>
      <c r="V3" s="66"/>
      <c r="W3" s="67"/>
      <c r="X3" s="67"/>
      <c r="Y3" s="72"/>
    </row>
    <row r="4" spans="1:25" ht="18" customHeight="1" thickTop="1" thickBot="1" x14ac:dyDescent="0.25">
      <c r="A4" s="166" t="s">
        <v>3</v>
      </c>
      <c r="B4" s="167"/>
      <c r="C4" s="168"/>
      <c r="D4" s="269" t="s">
        <v>51</v>
      </c>
      <c r="E4" s="270"/>
      <c r="F4" s="270"/>
      <c r="G4" s="271"/>
      <c r="H4" s="275" t="s">
        <v>9</v>
      </c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7"/>
    </row>
    <row r="5" spans="1:25" ht="18" customHeight="1" thickTop="1" x14ac:dyDescent="0.2">
      <c r="A5" s="166" t="s">
        <v>5</v>
      </c>
      <c r="B5" s="167"/>
      <c r="C5" s="168"/>
      <c r="D5" s="288">
        <v>43998</v>
      </c>
      <c r="E5" s="289"/>
      <c r="F5" s="289"/>
      <c r="G5" s="290"/>
      <c r="H5" s="197" t="s">
        <v>13</v>
      </c>
      <c r="I5" s="278"/>
      <c r="J5" s="4"/>
      <c r="K5" s="4"/>
      <c r="L5" s="4"/>
      <c r="M5" s="4"/>
      <c r="N5" s="279" t="s">
        <v>14</v>
      </c>
      <c r="O5" s="280"/>
      <c r="P5" s="280"/>
      <c r="Q5" s="280"/>
      <c r="R5" s="280"/>
      <c r="S5" s="280"/>
      <c r="T5" s="281" t="s">
        <v>15</v>
      </c>
      <c r="U5" s="282"/>
      <c r="V5" s="282"/>
      <c r="W5" s="282"/>
      <c r="X5" s="282"/>
      <c r="Y5" s="283"/>
    </row>
    <row r="6" spans="1:25" ht="18" customHeight="1" thickBot="1" x14ac:dyDescent="0.25">
      <c r="A6" s="166" t="s">
        <v>7</v>
      </c>
      <c r="B6" s="167"/>
      <c r="C6" s="168"/>
      <c r="D6" s="269" t="s">
        <v>52</v>
      </c>
      <c r="E6" s="270"/>
      <c r="F6" s="270"/>
      <c r="G6" s="271"/>
      <c r="H6" s="7" t="s">
        <v>17</v>
      </c>
      <c r="I6" s="8" t="s">
        <v>18</v>
      </c>
      <c r="J6" s="4"/>
      <c r="K6" s="4"/>
      <c r="L6" s="4"/>
      <c r="M6" s="4"/>
      <c r="N6" s="256" t="s">
        <v>11</v>
      </c>
      <c r="O6" s="174"/>
      <c r="P6" s="257"/>
      <c r="Q6" s="181" t="s">
        <v>19</v>
      </c>
      <c r="R6" s="174"/>
      <c r="S6" s="174"/>
      <c r="T6" s="181" t="s">
        <v>11</v>
      </c>
      <c r="U6" s="258"/>
      <c r="V6" s="259"/>
      <c r="W6" s="181" t="s">
        <v>19</v>
      </c>
      <c r="X6" s="260"/>
      <c r="Y6" s="261"/>
    </row>
    <row r="7" spans="1:25" ht="18" customHeight="1" thickTop="1" thickBot="1" x14ac:dyDescent="0.25">
      <c r="A7" s="163" t="s">
        <v>8</v>
      </c>
      <c r="B7" s="164"/>
      <c r="C7" s="165"/>
      <c r="D7" s="272" t="s">
        <v>53</v>
      </c>
      <c r="E7" s="273"/>
      <c r="F7" s="273"/>
      <c r="G7" s="274"/>
      <c r="H7" s="9"/>
      <c r="I7" s="10"/>
      <c r="J7" s="262" t="s">
        <v>21</v>
      </c>
      <c r="K7" s="262"/>
      <c r="L7" s="262"/>
      <c r="M7" s="263"/>
      <c r="N7" s="264" t="s">
        <v>55</v>
      </c>
      <c r="O7" s="265"/>
      <c r="P7" s="266"/>
      <c r="Q7" s="264" t="s">
        <v>55</v>
      </c>
      <c r="R7" s="265"/>
      <c r="S7" s="265"/>
      <c r="T7" s="264" t="s">
        <v>57</v>
      </c>
      <c r="U7" s="267"/>
      <c r="V7" s="268"/>
      <c r="W7" s="245" t="str">
        <f>IF(T7="","",T7)</f>
        <v>ASC-DP</v>
      </c>
      <c r="X7" s="246"/>
      <c r="Y7" s="247"/>
    </row>
    <row r="8" spans="1:25" ht="18" customHeight="1" thickTop="1" thickBot="1" x14ac:dyDescent="0.25">
      <c r="A8" s="248" t="s">
        <v>10</v>
      </c>
      <c r="B8" s="249"/>
      <c r="C8" s="249"/>
      <c r="D8" s="249"/>
      <c r="E8" s="250"/>
      <c r="F8" s="2" t="s">
        <v>11</v>
      </c>
      <c r="G8" s="3" t="s">
        <v>12</v>
      </c>
      <c r="H8" s="11"/>
      <c r="I8" s="12"/>
      <c r="J8" s="207" t="s">
        <v>23</v>
      </c>
      <c r="K8" s="207"/>
      <c r="L8" s="207"/>
      <c r="M8" s="208"/>
      <c r="N8" s="212" t="s">
        <v>56</v>
      </c>
      <c r="O8" s="215"/>
      <c r="P8" s="251"/>
      <c r="Q8" s="245" t="str">
        <f>IF(N8="","",N8)</f>
        <v>227404/PR389087</v>
      </c>
      <c r="R8" s="252"/>
      <c r="S8" s="252"/>
      <c r="T8" s="253" t="s">
        <v>58</v>
      </c>
      <c r="U8" s="254"/>
      <c r="V8" s="255"/>
      <c r="W8" s="245" t="str">
        <f>IF(T8="","",T8)</f>
        <v>0920930</v>
      </c>
      <c r="X8" s="246"/>
      <c r="Y8" s="247"/>
    </row>
    <row r="9" spans="1:25" ht="18" customHeight="1" thickTop="1" x14ac:dyDescent="0.2">
      <c r="A9" s="232" t="s">
        <v>16</v>
      </c>
      <c r="B9" s="233"/>
      <c r="C9" s="233"/>
      <c r="D9" s="233"/>
      <c r="E9" s="234"/>
      <c r="F9" s="5">
        <v>3</v>
      </c>
      <c r="G9" s="6">
        <v>407</v>
      </c>
      <c r="H9" s="13"/>
      <c r="I9" s="14"/>
      <c r="J9" s="207" t="s">
        <v>25</v>
      </c>
      <c r="K9" s="207"/>
      <c r="L9" s="207"/>
      <c r="M9" s="208"/>
      <c r="N9" s="235">
        <v>44247</v>
      </c>
      <c r="O9" s="236"/>
      <c r="P9" s="237"/>
      <c r="Q9" s="238">
        <f>IF(N9="","",N9)</f>
        <v>44247</v>
      </c>
      <c r="R9" s="239"/>
      <c r="S9" s="239"/>
      <c r="T9" s="235">
        <v>44245</v>
      </c>
      <c r="U9" s="240"/>
      <c r="V9" s="241"/>
      <c r="W9" s="242">
        <f>IF(T9="","",T9)</f>
        <v>44245</v>
      </c>
      <c r="X9" s="243"/>
      <c r="Y9" s="244"/>
    </row>
    <row r="10" spans="1:25" ht="18" customHeight="1" x14ac:dyDescent="0.2">
      <c r="A10" s="166" t="s">
        <v>20</v>
      </c>
      <c r="B10" s="167"/>
      <c r="C10" s="167"/>
      <c r="D10" s="167"/>
      <c r="E10" s="187"/>
      <c r="F10" s="5">
        <v>2</v>
      </c>
      <c r="G10" s="6">
        <v>228</v>
      </c>
      <c r="H10" s="223" t="s">
        <v>27</v>
      </c>
      <c r="I10" s="219"/>
      <c r="J10" s="207" t="s">
        <v>28</v>
      </c>
      <c r="K10" s="207"/>
      <c r="L10" s="207"/>
      <c r="M10" s="208"/>
      <c r="N10" s="224">
        <v>0.21829999999999999</v>
      </c>
      <c r="O10" s="225"/>
      <c r="P10" s="226"/>
      <c r="Q10" s="227">
        <v>0.36020000000000002</v>
      </c>
      <c r="R10" s="228"/>
      <c r="S10" s="228"/>
      <c r="T10" s="224">
        <v>0.22520000000000001</v>
      </c>
      <c r="U10" s="229"/>
      <c r="V10" s="230"/>
      <c r="W10" s="227">
        <v>0.37569999999999998</v>
      </c>
      <c r="X10" s="228"/>
      <c r="Y10" s="231"/>
    </row>
    <row r="11" spans="1:25" ht="18" customHeight="1" x14ac:dyDescent="0.2">
      <c r="A11" s="166" t="s">
        <v>22</v>
      </c>
      <c r="B11" s="167"/>
      <c r="C11" s="167"/>
      <c r="D11" s="167"/>
      <c r="E11" s="187"/>
      <c r="F11" s="5">
        <v>1</v>
      </c>
      <c r="G11" s="6">
        <v>187</v>
      </c>
      <c r="H11" s="223" t="s">
        <v>27</v>
      </c>
      <c r="I11" s="219"/>
      <c r="J11" s="207" t="s">
        <v>30</v>
      </c>
      <c r="K11" s="207"/>
      <c r="L11" s="207"/>
      <c r="M11" s="208"/>
      <c r="N11" s="217">
        <v>1</v>
      </c>
      <c r="O11" s="218"/>
      <c r="P11" s="219"/>
      <c r="Q11" s="217">
        <v>1</v>
      </c>
      <c r="R11" s="218"/>
      <c r="S11" s="218"/>
      <c r="T11" s="217">
        <v>1</v>
      </c>
      <c r="U11" s="220"/>
      <c r="V11" s="221"/>
      <c r="W11" s="217">
        <v>1</v>
      </c>
      <c r="X11" s="220"/>
      <c r="Y11" s="222"/>
    </row>
    <row r="12" spans="1:25" ht="18" customHeight="1" x14ac:dyDescent="0.2">
      <c r="A12" s="166" t="s">
        <v>24</v>
      </c>
      <c r="B12" s="167"/>
      <c r="C12" s="167"/>
      <c r="D12" s="167"/>
      <c r="E12" s="187"/>
      <c r="F12" s="5">
        <v>1</v>
      </c>
      <c r="G12" s="6">
        <v>162</v>
      </c>
      <c r="H12" s="11"/>
      <c r="I12" s="12"/>
      <c r="J12" s="207" t="s">
        <v>32</v>
      </c>
      <c r="K12" s="207"/>
      <c r="L12" s="207"/>
      <c r="M12" s="208"/>
      <c r="N12" s="217">
        <v>1</v>
      </c>
      <c r="O12" s="218"/>
      <c r="P12" s="219"/>
      <c r="Q12" s="217">
        <v>1</v>
      </c>
      <c r="R12" s="218"/>
      <c r="S12" s="218"/>
      <c r="T12" s="217">
        <v>60</v>
      </c>
      <c r="U12" s="220"/>
      <c r="V12" s="221"/>
      <c r="W12" s="217">
        <v>60</v>
      </c>
      <c r="X12" s="220"/>
      <c r="Y12" s="222"/>
    </row>
    <row r="13" spans="1:25" ht="18" customHeight="1" x14ac:dyDescent="0.2">
      <c r="A13" s="166" t="s">
        <v>26</v>
      </c>
      <c r="B13" s="167"/>
      <c r="C13" s="167"/>
      <c r="D13" s="167"/>
      <c r="E13" s="187"/>
      <c r="F13" s="5">
        <v>1</v>
      </c>
      <c r="G13" s="6">
        <v>160</v>
      </c>
      <c r="H13" s="11"/>
      <c r="I13" s="12"/>
      <c r="J13" s="207" t="s">
        <v>33</v>
      </c>
      <c r="K13" s="207"/>
      <c r="L13" s="207"/>
      <c r="M13" s="208"/>
      <c r="N13" s="217">
        <v>1</v>
      </c>
      <c r="O13" s="218"/>
      <c r="P13" s="219"/>
      <c r="Q13" s="217">
        <v>1</v>
      </c>
      <c r="R13" s="218"/>
      <c r="S13" s="218"/>
      <c r="T13" s="217">
        <v>1</v>
      </c>
      <c r="U13" s="220"/>
      <c r="V13" s="221"/>
      <c r="W13" s="217">
        <v>1</v>
      </c>
      <c r="X13" s="220"/>
      <c r="Y13" s="222"/>
    </row>
    <row r="14" spans="1:25" ht="18" customHeight="1" x14ac:dyDescent="0.2">
      <c r="A14" s="166" t="s">
        <v>29</v>
      </c>
      <c r="B14" s="167"/>
      <c r="C14" s="167"/>
      <c r="D14" s="167"/>
      <c r="E14" s="187"/>
      <c r="F14" s="5">
        <v>2</v>
      </c>
      <c r="G14" s="6">
        <v>293</v>
      </c>
      <c r="H14" s="11"/>
      <c r="I14" s="12"/>
      <c r="J14" s="207" t="s">
        <v>34</v>
      </c>
      <c r="K14" s="207"/>
      <c r="L14" s="207"/>
      <c r="M14" s="208"/>
      <c r="N14" s="209">
        <v>0</v>
      </c>
      <c r="O14" s="210"/>
      <c r="P14" s="211"/>
      <c r="Q14" s="209">
        <v>219</v>
      </c>
      <c r="R14" s="210"/>
      <c r="S14" s="210"/>
      <c r="T14" s="212">
        <v>9</v>
      </c>
      <c r="U14" s="213"/>
      <c r="V14" s="214"/>
      <c r="W14" s="215">
        <v>1687</v>
      </c>
      <c r="X14" s="213"/>
      <c r="Y14" s="216"/>
    </row>
    <row r="15" spans="1:25" ht="18" customHeight="1" thickBot="1" x14ac:dyDescent="0.25">
      <c r="A15" s="166" t="s">
        <v>31</v>
      </c>
      <c r="B15" s="167"/>
      <c r="C15" s="167"/>
      <c r="D15" s="167"/>
      <c r="E15" s="187"/>
      <c r="F15" s="5">
        <v>1</v>
      </c>
      <c r="G15" s="6">
        <v>162</v>
      </c>
      <c r="H15" s="205" t="s">
        <v>27</v>
      </c>
      <c r="I15" s="206"/>
      <c r="J15" s="188" t="s">
        <v>35</v>
      </c>
      <c r="K15" s="188"/>
      <c r="L15" s="188"/>
      <c r="M15" s="189"/>
      <c r="N15" s="190" t="s">
        <v>36</v>
      </c>
      <c r="O15" s="191"/>
      <c r="P15" s="191"/>
      <c r="Q15" s="191"/>
      <c r="R15" s="191"/>
      <c r="S15" s="192"/>
      <c r="T15" s="161">
        <f>IF(ISBLANK(T14)," ",(3+3.29*(((T14/T12)*T13*(1+(T13/T12)))^0.5))/(T10*T11*T13))</f>
        <v>19.026581135375864</v>
      </c>
      <c r="U15" s="193"/>
      <c r="V15" s="194"/>
      <c r="W15" s="161">
        <f>IF(ISBLANK(W14)," ",(3+3.29*(((W14/W12)*W13*(1+(W13/W12)))^0.5))/(W10*W11*W13))</f>
        <v>54.804501764741552</v>
      </c>
      <c r="X15" s="193"/>
      <c r="Y15" s="195"/>
    </row>
    <row r="16" spans="1:25" ht="18" customHeight="1" thickTop="1" thickBot="1" x14ac:dyDescent="0.25">
      <c r="A16" s="163" t="s">
        <v>46</v>
      </c>
      <c r="B16" s="164"/>
      <c r="C16" s="164"/>
      <c r="D16" s="164"/>
      <c r="E16" s="196"/>
      <c r="F16" s="161" t="s">
        <v>27</v>
      </c>
      <c r="G16" s="162"/>
      <c r="H16" s="197" t="s">
        <v>13</v>
      </c>
      <c r="I16" s="198"/>
      <c r="J16" s="199" t="s">
        <v>14</v>
      </c>
      <c r="K16" s="199"/>
      <c r="L16" s="199"/>
      <c r="M16" s="199"/>
      <c r="N16" s="199"/>
      <c r="O16" s="199"/>
      <c r="P16" s="199"/>
      <c r="Q16" s="199"/>
      <c r="R16" s="199"/>
      <c r="S16" s="200"/>
      <c r="T16" s="201" t="s">
        <v>15</v>
      </c>
      <c r="U16" s="202"/>
      <c r="V16" s="202"/>
      <c r="W16" s="202"/>
      <c r="X16" s="203"/>
      <c r="Y16" s="204"/>
    </row>
    <row r="17" spans="1:25" ht="18" customHeight="1" thickTop="1" thickBot="1" x14ac:dyDescent="0.25">
      <c r="A17" s="73" t="s">
        <v>37</v>
      </c>
      <c r="B17" s="172" t="s">
        <v>38</v>
      </c>
      <c r="C17" s="172"/>
      <c r="D17" s="172"/>
      <c r="E17" s="172"/>
      <c r="F17" s="172"/>
      <c r="G17" s="173"/>
      <c r="H17" s="7" t="s">
        <v>17</v>
      </c>
      <c r="I17" s="15" t="s">
        <v>18</v>
      </c>
      <c r="J17" s="174" t="s">
        <v>11</v>
      </c>
      <c r="K17" s="174"/>
      <c r="L17" s="174"/>
      <c r="M17" s="174"/>
      <c r="N17" s="174"/>
      <c r="O17" s="175" t="s">
        <v>19</v>
      </c>
      <c r="P17" s="176"/>
      <c r="Q17" s="176"/>
      <c r="R17" s="176"/>
      <c r="S17" s="177"/>
      <c r="T17" s="178" t="s">
        <v>11</v>
      </c>
      <c r="U17" s="179"/>
      <c r="V17" s="180"/>
      <c r="W17" s="181" t="s">
        <v>19</v>
      </c>
      <c r="X17" s="182"/>
      <c r="Y17" s="183"/>
    </row>
    <row r="18" spans="1:25" ht="18" customHeight="1" thickTop="1" thickBot="1" x14ac:dyDescent="0.25">
      <c r="A18" s="73"/>
      <c r="B18" s="75"/>
      <c r="C18" s="75"/>
      <c r="D18" s="75"/>
      <c r="E18" s="75"/>
      <c r="F18" s="75"/>
      <c r="G18" s="75"/>
      <c r="H18" s="74"/>
      <c r="I18" s="15"/>
      <c r="J18" s="76"/>
      <c r="K18" s="76"/>
      <c r="L18" s="76"/>
      <c r="M18" s="76"/>
      <c r="N18" s="76"/>
      <c r="O18" s="77"/>
      <c r="P18" s="78"/>
      <c r="Q18" s="78"/>
      <c r="R18" s="78"/>
      <c r="S18" s="78"/>
      <c r="T18" s="147"/>
      <c r="U18" s="148"/>
      <c r="V18" s="149"/>
      <c r="W18" s="80"/>
      <c r="X18" s="81"/>
      <c r="Y18" s="82"/>
    </row>
    <row r="19" spans="1:25" ht="49.9" customHeight="1" thickTop="1" thickBot="1" x14ac:dyDescent="0.25">
      <c r="A19" s="16" t="s">
        <v>39</v>
      </c>
      <c r="B19" s="184" t="s">
        <v>40</v>
      </c>
      <c r="C19" s="185"/>
      <c r="D19" s="185"/>
      <c r="E19" s="185"/>
      <c r="F19" s="185"/>
      <c r="G19" s="186"/>
      <c r="H19" s="150" t="s">
        <v>47</v>
      </c>
      <c r="I19" s="151" t="s">
        <v>48</v>
      </c>
      <c r="J19" s="17" t="s">
        <v>41</v>
      </c>
      <c r="K19" s="18" t="s">
        <v>42</v>
      </c>
      <c r="L19" s="18" t="s">
        <v>43</v>
      </c>
      <c r="M19" s="18" t="s">
        <v>44</v>
      </c>
      <c r="N19" s="19" t="s">
        <v>45</v>
      </c>
      <c r="O19" s="20" t="s">
        <v>41</v>
      </c>
      <c r="P19" s="18" t="s">
        <v>42</v>
      </c>
      <c r="Q19" s="18" t="s">
        <v>43</v>
      </c>
      <c r="R19" s="18" t="s">
        <v>44</v>
      </c>
      <c r="S19" s="19" t="s">
        <v>45</v>
      </c>
      <c r="T19" s="21" t="s">
        <v>41</v>
      </c>
      <c r="U19" s="18" t="s">
        <v>44</v>
      </c>
      <c r="V19" s="19" t="s">
        <v>45</v>
      </c>
      <c r="W19" s="21" t="s">
        <v>41</v>
      </c>
      <c r="X19" s="18" t="s">
        <v>44</v>
      </c>
      <c r="Y19" s="22" t="s">
        <v>45</v>
      </c>
    </row>
    <row r="20" spans="1:25" s="38" customFormat="1" ht="19.899999999999999" customHeight="1" thickTop="1" x14ac:dyDescent="0.25">
      <c r="A20" s="23">
        <v>1</v>
      </c>
      <c r="B20" s="169" t="s">
        <v>59</v>
      </c>
      <c r="C20" s="170"/>
      <c r="D20" s="170"/>
      <c r="E20" s="170"/>
      <c r="F20" s="170"/>
      <c r="G20" s="171"/>
      <c r="H20" s="24"/>
      <c r="I20" s="25"/>
      <c r="J20" s="26">
        <v>1</v>
      </c>
      <c r="K20" s="27">
        <v>2</v>
      </c>
      <c r="L20" s="28">
        <f>IF(ISBLANK(K20)," ",IF(K20=" "," ",(3+3.29*(((K20)*$N$13*(1+($N$13/$N$12)))^0.5))/($N$11*$N$10*$N$13)))</f>
        <v>43.884562528630326</v>
      </c>
      <c r="M20" s="29">
        <f t="shared" ref="M20:M39" si="0">IF(ISBLANK(J20)," ",(J20/$N$13)-K20)</f>
        <v>-1</v>
      </c>
      <c r="N20" s="30">
        <f>IF(ISBLANK(J20)," ",M20/(N$10*N$11))</f>
        <v>-4.5808520384791569</v>
      </c>
      <c r="O20" s="26">
        <v>464</v>
      </c>
      <c r="P20" s="31">
        <v>228</v>
      </c>
      <c r="Q20" s="32">
        <f>IF(ISBLANK(P20)," ",IF(P20=" "," ",(3+3.29*(((P20)*$Q$13*(1+($Q$13/$Q$12)))^0.5))/($Q$11*$Q$10*$Q$13)))</f>
        <v>203.37361160012776</v>
      </c>
      <c r="R20" s="33">
        <f>IF(ISBLANK(O20)," ",(O20/$Q$13)-P20)</f>
        <v>236</v>
      </c>
      <c r="S20" s="30">
        <f>IF(ISBLANK(O20)," ",R20/(Q$10*Q$11))</f>
        <v>655.19156024430868</v>
      </c>
      <c r="T20" s="34">
        <v>0</v>
      </c>
      <c r="U20" s="35">
        <f>IF(ISBLANK(T20)," ",(T20/$T$13)-($T$14/$T$12))</f>
        <v>-0.15</v>
      </c>
      <c r="V20" s="36">
        <f>IF(ISBLANK(T20), " ", (U20/T$10))</f>
        <v>-0.66607460035523969</v>
      </c>
      <c r="W20" s="34">
        <v>24</v>
      </c>
      <c r="X20" s="35">
        <f>IF(ISBLANK(W20)," ",(W20/$W$13)-($W$14/$W$12))</f>
        <v>-4.1166666666666671</v>
      </c>
      <c r="Y20" s="37">
        <f>IF(ISBLANK(W20), " ", (X20/$W$10))</f>
        <v>-10.957324106113035</v>
      </c>
    </row>
    <row r="21" spans="1:25" s="38" customFormat="1" ht="19.899999999999999" customHeight="1" x14ac:dyDescent="0.25">
      <c r="A21" s="39">
        <v>2</v>
      </c>
      <c r="B21" s="155" t="s">
        <v>60</v>
      </c>
      <c r="C21" s="156"/>
      <c r="D21" s="156"/>
      <c r="E21" s="156"/>
      <c r="F21" s="156"/>
      <c r="G21" s="157"/>
      <c r="H21" s="40"/>
      <c r="I21" s="41"/>
      <c r="J21" s="42">
        <v>1</v>
      </c>
      <c r="K21" s="43">
        <v>2</v>
      </c>
      <c r="L21" s="28">
        <f t="shared" ref="L21:L39" si="1">IF(ISBLANK(K21)," ",IF(K21=" "," ",(3+3.29*(((K21)*$N$13*(1+($N$13/$N$12)))^0.5))/($N$11*$N$10*$N$13)))</f>
        <v>43.884562528630326</v>
      </c>
      <c r="M21" s="44">
        <f t="shared" si="0"/>
        <v>-1</v>
      </c>
      <c r="N21" s="45">
        <f t="shared" ref="N21:N39" si="2">IF(ISBLANK(J21)," ",M21/(N$10*N$11))</f>
        <v>-4.5808520384791569</v>
      </c>
      <c r="O21" s="42">
        <v>327</v>
      </c>
      <c r="P21" s="46">
        <v>228</v>
      </c>
      <c r="Q21" s="28">
        <f t="shared" ref="Q21:Q39" si="3">IF(ISBLANK(P21)," ",IF(P21=" "," ",(3+3.29*(((P21)*$Q$13*(1+($Q$13/$Q$12)))^0.5))/($Q$11*$Q$10*$Q$13)))</f>
        <v>203.37361160012776</v>
      </c>
      <c r="R21" s="44">
        <f t="shared" ref="R21:R39" si="4">IF(ISBLANK(O21)," ",(O21/$Q$13)-P21)</f>
        <v>99</v>
      </c>
      <c r="S21" s="45">
        <f t="shared" ref="S21:S39" si="5">IF(ISBLANK(O21)," ",R21/(Q$10*Q$11))</f>
        <v>274.84730705163798</v>
      </c>
      <c r="T21" s="42">
        <v>1</v>
      </c>
      <c r="U21" s="47">
        <f t="shared" ref="U21:U39" si="6">IF(ISBLANK(T21)," ",(T21/$T$13)-($T$14/$T$12))</f>
        <v>0.85</v>
      </c>
      <c r="V21" s="48">
        <f t="shared" ref="V21:V39" si="7">IF(ISBLANK(T21), " ", (U21/T$10))</f>
        <v>3.7744227353463584</v>
      </c>
      <c r="W21" s="42">
        <v>19</v>
      </c>
      <c r="X21" s="47">
        <f t="shared" ref="X21:X39" si="8">IF(ISBLANK(W21)," ",(W21/$W$13)-($W$14/$W$12))</f>
        <v>-9.1166666666666671</v>
      </c>
      <c r="Y21" s="49">
        <f>IF(ISBLANK(W21), " ", (X21/$W$10))</f>
        <v>-24.265814923254371</v>
      </c>
    </row>
    <row r="22" spans="1:25" s="38" customFormat="1" ht="19.899999999999999" customHeight="1" x14ac:dyDescent="0.25">
      <c r="A22" s="50">
        <v>3</v>
      </c>
      <c r="B22" s="155" t="s">
        <v>59</v>
      </c>
      <c r="C22" s="156"/>
      <c r="D22" s="156"/>
      <c r="E22" s="156"/>
      <c r="F22" s="156"/>
      <c r="G22" s="157"/>
      <c r="H22" s="40"/>
      <c r="I22" s="41"/>
      <c r="J22" s="42">
        <v>1</v>
      </c>
      <c r="K22" s="43">
        <v>2</v>
      </c>
      <c r="L22" s="28">
        <f t="shared" si="1"/>
        <v>43.884562528630326</v>
      </c>
      <c r="M22" s="44">
        <f t="shared" si="0"/>
        <v>-1</v>
      </c>
      <c r="N22" s="45">
        <f t="shared" si="2"/>
        <v>-4.5808520384791569</v>
      </c>
      <c r="O22" s="42">
        <v>1079</v>
      </c>
      <c r="P22" s="46">
        <v>228</v>
      </c>
      <c r="Q22" s="28">
        <f t="shared" si="3"/>
        <v>203.37361160012776</v>
      </c>
      <c r="R22" s="44">
        <f t="shared" si="4"/>
        <v>851</v>
      </c>
      <c r="S22" s="45">
        <f t="shared" si="5"/>
        <v>2362.5763464741808</v>
      </c>
      <c r="T22" s="42">
        <v>0</v>
      </c>
      <c r="U22" s="47">
        <f t="shared" si="6"/>
        <v>-0.15</v>
      </c>
      <c r="V22" s="48">
        <f t="shared" si="7"/>
        <v>-0.66607460035523969</v>
      </c>
      <c r="W22" s="42">
        <v>24</v>
      </c>
      <c r="X22" s="47">
        <f t="shared" si="8"/>
        <v>-4.1166666666666671</v>
      </c>
      <c r="Y22" s="49">
        <f t="shared" ref="Y22:Y39" si="9">IF(ISBLANK(W22), " ", (X22/$W$10))</f>
        <v>-10.957324106113035</v>
      </c>
    </row>
    <row r="23" spans="1:25" s="38" customFormat="1" ht="19.899999999999999" customHeight="1" x14ac:dyDescent="0.25">
      <c r="A23" s="39">
        <v>4</v>
      </c>
      <c r="B23" s="155" t="s">
        <v>60</v>
      </c>
      <c r="C23" s="156"/>
      <c r="D23" s="156"/>
      <c r="E23" s="156"/>
      <c r="F23" s="156"/>
      <c r="G23" s="157"/>
      <c r="H23" s="40"/>
      <c r="I23" s="41"/>
      <c r="J23" s="42">
        <v>3</v>
      </c>
      <c r="K23" s="43">
        <v>2</v>
      </c>
      <c r="L23" s="28">
        <f t="shared" si="1"/>
        <v>43.884562528630326</v>
      </c>
      <c r="M23" s="44">
        <f t="shared" si="0"/>
        <v>1</v>
      </c>
      <c r="N23" s="45">
        <f t="shared" si="2"/>
        <v>4.5808520384791569</v>
      </c>
      <c r="O23" s="42">
        <v>354</v>
      </c>
      <c r="P23" s="46">
        <v>228</v>
      </c>
      <c r="Q23" s="28">
        <f t="shared" si="3"/>
        <v>203.37361160012776</v>
      </c>
      <c r="R23" s="44">
        <f t="shared" si="4"/>
        <v>126</v>
      </c>
      <c r="S23" s="45">
        <f t="shared" si="5"/>
        <v>349.80566352026648</v>
      </c>
      <c r="T23" s="42">
        <v>0</v>
      </c>
      <c r="U23" s="47">
        <f t="shared" si="6"/>
        <v>-0.15</v>
      </c>
      <c r="V23" s="48">
        <f t="shared" si="7"/>
        <v>-0.66607460035523969</v>
      </c>
      <c r="W23" s="42">
        <v>25</v>
      </c>
      <c r="X23" s="47">
        <f t="shared" si="8"/>
        <v>-3.1166666666666671</v>
      </c>
      <c r="Y23" s="49">
        <f t="shared" si="9"/>
        <v>-8.2956259426847687</v>
      </c>
    </row>
    <row r="24" spans="1:25" s="38" customFormat="1" ht="19.899999999999999" customHeight="1" x14ac:dyDescent="0.25">
      <c r="A24" s="50">
        <v>5</v>
      </c>
      <c r="B24" s="155" t="s">
        <v>59</v>
      </c>
      <c r="C24" s="156"/>
      <c r="D24" s="156"/>
      <c r="E24" s="156"/>
      <c r="F24" s="156"/>
      <c r="G24" s="157"/>
      <c r="H24" s="40"/>
      <c r="I24" s="41"/>
      <c r="J24" s="42">
        <v>1</v>
      </c>
      <c r="K24" s="43">
        <v>2</v>
      </c>
      <c r="L24" s="28">
        <f t="shared" si="1"/>
        <v>43.884562528630326</v>
      </c>
      <c r="M24" s="51">
        <f t="shared" si="0"/>
        <v>-1</v>
      </c>
      <c r="N24" s="45">
        <f t="shared" si="2"/>
        <v>-4.5808520384791569</v>
      </c>
      <c r="O24" s="42">
        <v>2253</v>
      </c>
      <c r="P24" s="46">
        <v>228</v>
      </c>
      <c r="Q24" s="28">
        <f t="shared" si="3"/>
        <v>203.37361160012776</v>
      </c>
      <c r="R24" s="44">
        <f t="shared" si="4"/>
        <v>2025</v>
      </c>
      <c r="S24" s="45">
        <f t="shared" si="5"/>
        <v>5621.8767351471406</v>
      </c>
      <c r="T24" s="42">
        <v>0</v>
      </c>
      <c r="U24" s="47">
        <f t="shared" si="6"/>
        <v>-0.15</v>
      </c>
      <c r="V24" s="48">
        <f t="shared" si="7"/>
        <v>-0.66607460035523969</v>
      </c>
      <c r="W24" s="42">
        <v>39</v>
      </c>
      <c r="X24" s="47">
        <f t="shared" si="8"/>
        <v>10.883333333333333</v>
      </c>
      <c r="Y24" s="49">
        <f t="shared" si="9"/>
        <v>28.968148345310976</v>
      </c>
    </row>
    <row r="25" spans="1:25" s="38" customFormat="1" ht="19.899999999999999" customHeight="1" x14ac:dyDescent="0.25">
      <c r="A25" s="39">
        <v>6</v>
      </c>
      <c r="B25" s="155" t="s">
        <v>60</v>
      </c>
      <c r="C25" s="156"/>
      <c r="D25" s="156"/>
      <c r="E25" s="156"/>
      <c r="F25" s="156"/>
      <c r="G25" s="157"/>
      <c r="H25" s="40"/>
      <c r="I25" s="41"/>
      <c r="J25" s="42">
        <v>0</v>
      </c>
      <c r="K25" s="43">
        <v>2</v>
      </c>
      <c r="L25" s="28">
        <f t="shared" si="1"/>
        <v>43.884562528630326</v>
      </c>
      <c r="M25" s="44">
        <f t="shared" si="0"/>
        <v>-2</v>
      </c>
      <c r="N25" s="45">
        <f t="shared" si="2"/>
        <v>-9.1617040769583138</v>
      </c>
      <c r="O25" s="42">
        <v>349</v>
      </c>
      <c r="P25" s="46">
        <v>228</v>
      </c>
      <c r="Q25" s="28">
        <f t="shared" si="3"/>
        <v>203.37361160012776</v>
      </c>
      <c r="R25" s="44">
        <f t="shared" si="4"/>
        <v>121</v>
      </c>
      <c r="S25" s="45">
        <f t="shared" si="5"/>
        <v>335.92448639644641</v>
      </c>
      <c r="T25" s="42">
        <v>0</v>
      </c>
      <c r="U25" s="47">
        <f t="shared" si="6"/>
        <v>-0.15</v>
      </c>
      <c r="V25" s="48">
        <f t="shared" si="7"/>
        <v>-0.66607460035523969</v>
      </c>
      <c r="W25" s="42">
        <v>41</v>
      </c>
      <c r="X25" s="47">
        <f t="shared" si="8"/>
        <v>12.883333333333333</v>
      </c>
      <c r="Y25" s="49">
        <f t="shared" si="9"/>
        <v>34.291544672167511</v>
      </c>
    </row>
    <row r="26" spans="1:25" s="38" customFormat="1" ht="19.899999999999999" customHeight="1" x14ac:dyDescent="0.25">
      <c r="A26" s="50">
        <v>7</v>
      </c>
      <c r="B26" s="155" t="s">
        <v>59</v>
      </c>
      <c r="C26" s="156"/>
      <c r="D26" s="156"/>
      <c r="E26" s="156"/>
      <c r="F26" s="156"/>
      <c r="G26" s="157"/>
      <c r="H26" s="40"/>
      <c r="I26" s="41"/>
      <c r="J26" s="42">
        <v>1</v>
      </c>
      <c r="K26" s="43">
        <v>2</v>
      </c>
      <c r="L26" s="28">
        <f t="shared" si="1"/>
        <v>43.884562528630326</v>
      </c>
      <c r="M26" s="44">
        <f t="shared" si="0"/>
        <v>-1</v>
      </c>
      <c r="N26" s="45">
        <f t="shared" si="2"/>
        <v>-4.5808520384791569</v>
      </c>
      <c r="O26" s="42">
        <v>368</v>
      </c>
      <c r="P26" s="46">
        <v>228</v>
      </c>
      <c r="Q26" s="28">
        <f t="shared" si="3"/>
        <v>203.37361160012776</v>
      </c>
      <c r="R26" s="44">
        <f t="shared" si="4"/>
        <v>140</v>
      </c>
      <c r="S26" s="45">
        <f t="shared" si="5"/>
        <v>388.67295946696277</v>
      </c>
      <c r="T26" s="42">
        <v>0</v>
      </c>
      <c r="U26" s="47">
        <f t="shared" si="6"/>
        <v>-0.15</v>
      </c>
      <c r="V26" s="48">
        <f t="shared" si="7"/>
        <v>-0.66607460035523969</v>
      </c>
      <c r="W26" s="42">
        <v>25</v>
      </c>
      <c r="X26" s="47">
        <f t="shared" si="8"/>
        <v>-3.1166666666666671</v>
      </c>
      <c r="Y26" s="49">
        <f t="shared" si="9"/>
        <v>-8.2956259426847687</v>
      </c>
    </row>
    <row r="27" spans="1:25" s="38" customFormat="1" ht="19.899999999999999" customHeight="1" x14ac:dyDescent="0.25">
      <c r="A27" s="39">
        <v>8</v>
      </c>
      <c r="B27" s="155" t="s">
        <v>60</v>
      </c>
      <c r="C27" s="156"/>
      <c r="D27" s="156"/>
      <c r="E27" s="156"/>
      <c r="F27" s="156"/>
      <c r="G27" s="157"/>
      <c r="H27" s="40"/>
      <c r="I27" s="41"/>
      <c r="J27" s="42">
        <v>1</v>
      </c>
      <c r="K27" s="43">
        <v>2</v>
      </c>
      <c r="L27" s="28">
        <f t="shared" si="1"/>
        <v>43.884562528630326</v>
      </c>
      <c r="M27" s="44">
        <f t="shared" si="0"/>
        <v>-1</v>
      </c>
      <c r="N27" s="45">
        <f t="shared" si="2"/>
        <v>-4.5808520384791569</v>
      </c>
      <c r="O27" s="42">
        <v>278</v>
      </c>
      <c r="P27" s="46">
        <v>228</v>
      </c>
      <c r="Q27" s="28">
        <f t="shared" si="3"/>
        <v>203.37361160012776</v>
      </c>
      <c r="R27" s="44">
        <f t="shared" si="4"/>
        <v>50</v>
      </c>
      <c r="S27" s="45">
        <f t="shared" si="5"/>
        <v>138.811771238201</v>
      </c>
      <c r="T27" s="42">
        <v>0</v>
      </c>
      <c r="U27" s="47">
        <f t="shared" si="6"/>
        <v>-0.15</v>
      </c>
      <c r="V27" s="48">
        <f t="shared" si="7"/>
        <v>-0.66607460035523969</v>
      </c>
      <c r="W27" s="42">
        <v>33</v>
      </c>
      <c r="X27" s="47">
        <f t="shared" si="8"/>
        <v>4.8833333333333329</v>
      </c>
      <c r="Y27" s="49">
        <f t="shared" si="9"/>
        <v>12.997959364741371</v>
      </c>
    </row>
    <row r="28" spans="1:25" s="38" customFormat="1" ht="19.899999999999999" customHeight="1" x14ac:dyDescent="0.25">
      <c r="A28" s="50">
        <v>9</v>
      </c>
      <c r="B28" s="155" t="s">
        <v>59</v>
      </c>
      <c r="C28" s="156"/>
      <c r="D28" s="156"/>
      <c r="E28" s="156"/>
      <c r="F28" s="156"/>
      <c r="G28" s="157"/>
      <c r="H28" s="40"/>
      <c r="I28" s="41"/>
      <c r="J28" s="42">
        <v>0</v>
      </c>
      <c r="K28" s="43">
        <v>2</v>
      </c>
      <c r="L28" s="28">
        <f t="shared" si="1"/>
        <v>43.884562528630326</v>
      </c>
      <c r="M28" s="44">
        <f t="shared" si="0"/>
        <v>-2</v>
      </c>
      <c r="N28" s="45">
        <f t="shared" si="2"/>
        <v>-9.1617040769583138</v>
      </c>
      <c r="O28" s="42">
        <v>483</v>
      </c>
      <c r="P28" s="46">
        <v>228</v>
      </c>
      <c r="Q28" s="28">
        <f t="shared" si="3"/>
        <v>203.37361160012776</v>
      </c>
      <c r="R28" s="44">
        <f t="shared" si="4"/>
        <v>255</v>
      </c>
      <c r="S28" s="45">
        <f t="shared" si="5"/>
        <v>707.94003331482509</v>
      </c>
      <c r="T28" s="42">
        <v>0</v>
      </c>
      <c r="U28" s="47">
        <f t="shared" si="6"/>
        <v>-0.15</v>
      </c>
      <c r="V28" s="48">
        <f t="shared" si="7"/>
        <v>-0.66607460035523969</v>
      </c>
      <c r="W28" s="42">
        <v>31</v>
      </c>
      <c r="X28" s="47">
        <f t="shared" si="8"/>
        <v>2.8833333333333329</v>
      </c>
      <c r="Y28" s="49">
        <f t="shared" si="9"/>
        <v>7.6745630378848366</v>
      </c>
    </row>
    <row r="29" spans="1:25" s="38" customFormat="1" ht="19.899999999999999" customHeight="1" x14ac:dyDescent="0.25">
      <c r="A29" s="39">
        <v>10</v>
      </c>
      <c r="B29" s="155" t="s">
        <v>60</v>
      </c>
      <c r="C29" s="156"/>
      <c r="D29" s="156"/>
      <c r="E29" s="156"/>
      <c r="F29" s="156"/>
      <c r="G29" s="157"/>
      <c r="H29" s="40"/>
      <c r="I29" s="41"/>
      <c r="J29" s="42">
        <v>0</v>
      </c>
      <c r="K29" s="43">
        <v>2</v>
      </c>
      <c r="L29" s="28">
        <f t="shared" si="1"/>
        <v>43.884562528630326</v>
      </c>
      <c r="M29" s="44">
        <f t="shared" si="0"/>
        <v>-2</v>
      </c>
      <c r="N29" s="45">
        <f t="shared" si="2"/>
        <v>-9.1617040769583138</v>
      </c>
      <c r="O29" s="42">
        <v>300</v>
      </c>
      <c r="P29" s="46">
        <v>228</v>
      </c>
      <c r="Q29" s="28">
        <f t="shared" si="3"/>
        <v>203.37361160012776</v>
      </c>
      <c r="R29" s="44">
        <f t="shared" si="4"/>
        <v>72</v>
      </c>
      <c r="S29" s="45">
        <f t="shared" si="5"/>
        <v>199.88895058300943</v>
      </c>
      <c r="T29" s="42">
        <v>1</v>
      </c>
      <c r="U29" s="47">
        <f t="shared" si="6"/>
        <v>0.85</v>
      </c>
      <c r="V29" s="48">
        <f t="shared" si="7"/>
        <v>3.7744227353463584</v>
      </c>
      <c r="W29" s="42">
        <v>35</v>
      </c>
      <c r="X29" s="47">
        <f t="shared" si="8"/>
        <v>6.8833333333333329</v>
      </c>
      <c r="Y29" s="49">
        <f t="shared" si="9"/>
        <v>18.321355691597905</v>
      </c>
    </row>
    <row r="30" spans="1:25" s="38" customFormat="1" ht="19.899999999999999" customHeight="1" x14ac:dyDescent="0.25">
      <c r="A30" s="50">
        <v>11</v>
      </c>
      <c r="B30" s="155" t="s">
        <v>59</v>
      </c>
      <c r="C30" s="156"/>
      <c r="D30" s="156"/>
      <c r="E30" s="156"/>
      <c r="F30" s="156"/>
      <c r="G30" s="157"/>
      <c r="H30" s="40"/>
      <c r="I30" s="41"/>
      <c r="J30" s="42">
        <v>0</v>
      </c>
      <c r="K30" s="43">
        <v>2</v>
      </c>
      <c r="L30" s="28">
        <f t="shared" si="1"/>
        <v>43.884562528630326</v>
      </c>
      <c r="M30" s="44">
        <f t="shared" si="0"/>
        <v>-2</v>
      </c>
      <c r="N30" s="45">
        <f t="shared" si="2"/>
        <v>-9.1617040769583138</v>
      </c>
      <c r="O30" s="42">
        <v>345</v>
      </c>
      <c r="P30" s="46">
        <v>228</v>
      </c>
      <c r="Q30" s="28">
        <f t="shared" si="3"/>
        <v>203.37361160012776</v>
      </c>
      <c r="R30" s="44">
        <f t="shared" si="4"/>
        <v>117</v>
      </c>
      <c r="S30" s="45">
        <f t="shared" si="5"/>
        <v>324.81954469739031</v>
      </c>
      <c r="T30" s="42">
        <v>1</v>
      </c>
      <c r="U30" s="47">
        <f t="shared" si="6"/>
        <v>0.85</v>
      </c>
      <c r="V30" s="48">
        <f t="shared" si="7"/>
        <v>3.7744227353463584</v>
      </c>
      <c r="W30" s="42">
        <v>23</v>
      </c>
      <c r="X30" s="47">
        <f t="shared" si="8"/>
        <v>-5.1166666666666671</v>
      </c>
      <c r="Y30" s="49">
        <f t="shared" si="9"/>
        <v>-13.619022269541302</v>
      </c>
    </row>
    <row r="31" spans="1:25" s="38" customFormat="1" ht="19.899999999999999" customHeight="1" x14ac:dyDescent="0.25">
      <c r="A31" s="39">
        <v>12</v>
      </c>
      <c r="B31" s="155" t="s">
        <v>60</v>
      </c>
      <c r="C31" s="156"/>
      <c r="D31" s="156"/>
      <c r="E31" s="156"/>
      <c r="F31" s="156"/>
      <c r="G31" s="157"/>
      <c r="H31" s="40"/>
      <c r="I31" s="41"/>
      <c r="J31" s="42">
        <v>2</v>
      </c>
      <c r="K31" s="43">
        <v>2</v>
      </c>
      <c r="L31" s="28">
        <f t="shared" si="1"/>
        <v>43.884562528630326</v>
      </c>
      <c r="M31" s="44">
        <f t="shared" si="0"/>
        <v>0</v>
      </c>
      <c r="N31" s="45">
        <f t="shared" si="2"/>
        <v>0</v>
      </c>
      <c r="O31" s="42">
        <v>302</v>
      </c>
      <c r="P31" s="46">
        <v>228</v>
      </c>
      <c r="Q31" s="28">
        <f t="shared" si="3"/>
        <v>203.37361160012776</v>
      </c>
      <c r="R31" s="44">
        <f t="shared" si="4"/>
        <v>74</v>
      </c>
      <c r="S31" s="45">
        <f t="shared" si="5"/>
        <v>205.44142143253748</v>
      </c>
      <c r="T31" s="42">
        <v>0</v>
      </c>
      <c r="U31" s="47">
        <f t="shared" si="6"/>
        <v>-0.15</v>
      </c>
      <c r="V31" s="48">
        <f t="shared" si="7"/>
        <v>-0.66607460035523969</v>
      </c>
      <c r="W31" s="42">
        <v>29</v>
      </c>
      <c r="X31" s="47">
        <f t="shared" si="8"/>
        <v>0.88333333333333286</v>
      </c>
      <c r="Y31" s="49">
        <f t="shared" si="9"/>
        <v>2.3511667110283017</v>
      </c>
    </row>
    <row r="32" spans="1:25" s="38" customFormat="1" ht="19.899999999999999" customHeight="1" x14ac:dyDescent="0.25">
      <c r="A32" s="50">
        <v>13</v>
      </c>
      <c r="B32" s="155" t="s">
        <v>59</v>
      </c>
      <c r="C32" s="156"/>
      <c r="D32" s="156"/>
      <c r="E32" s="156"/>
      <c r="F32" s="156"/>
      <c r="G32" s="157"/>
      <c r="H32" s="40"/>
      <c r="I32" s="41"/>
      <c r="J32" s="42">
        <v>0</v>
      </c>
      <c r="K32" s="43">
        <v>2</v>
      </c>
      <c r="L32" s="28">
        <f t="shared" si="1"/>
        <v>43.884562528630326</v>
      </c>
      <c r="M32" s="44">
        <f t="shared" si="0"/>
        <v>-2</v>
      </c>
      <c r="N32" s="45">
        <f t="shared" si="2"/>
        <v>-9.1617040769583138</v>
      </c>
      <c r="O32" s="42">
        <v>375</v>
      </c>
      <c r="P32" s="46">
        <v>228</v>
      </c>
      <c r="Q32" s="28">
        <f t="shared" si="3"/>
        <v>203.37361160012776</v>
      </c>
      <c r="R32" s="44">
        <f t="shared" si="4"/>
        <v>147</v>
      </c>
      <c r="S32" s="45">
        <f t="shared" si="5"/>
        <v>408.10660744031094</v>
      </c>
      <c r="T32" s="42">
        <v>0</v>
      </c>
      <c r="U32" s="47">
        <f t="shared" si="6"/>
        <v>-0.15</v>
      </c>
      <c r="V32" s="48">
        <f t="shared" si="7"/>
        <v>-0.66607460035523969</v>
      </c>
      <c r="W32" s="42">
        <v>34</v>
      </c>
      <c r="X32" s="47">
        <f t="shared" si="8"/>
        <v>5.8833333333333329</v>
      </c>
      <c r="Y32" s="49">
        <f t="shared" si="9"/>
        <v>15.659657528169639</v>
      </c>
    </row>
    <row r="33" spans="1:25" s="38" customFormat="1" ht="19.899999999999999" customHeight="1" x14ac:dyDescent="0.25">
      <c r="A33" s="39">
        <v>14</v>
      </c>
      <c r="B33" s="155" t="s">
        <v>60</v>
      </c>
      <c r="C33" s="156"/>
      <c r="D33" s="156"/>
      <c r="E33" s="156"/>
      <c r="F33" s="156"/>
      <c r="G33" s="157"/>
      <c r="H33" s="40"/>
      <c r="I33" s="41"/>
      <c r="J33" s="42">
        <v>1</v>
      </c>
      <c r="K33" s="43">
        <v>2</v>
      </c>
      <c r="L33" s="28">
        <f t="shared" si="1"/>
        <v>43.884562528630326</v>
      </c>
      <c r="M33" s="44">
        <f t="shared" si="0"/>
        <v>-1</v>
      </c>
      <c r="N33" s="45">
        <f t="shared" si="2"/>
        <v>-4.5808520384791569</v>
      </c>
      <c r="O33" s="42">
        <v>341</v>
      </c>
      <c r="P33" s="46">
        <v>228</v>
      </c>
      <c r="Q33" s="28">
        <f t="shared" si="3"/>
        <v>203.37361160012776</v>
      </c>
      <c r="R33" s="44">
        <f t="shared" si="4"/>
        <v>113</v>
      </c>
      <c r="S33" s="45">
        <f t="shared" si="5"/>
        <v>313.71460299833421</v>
      </c>
      <c r="T33" s="42">
        <v>0</v>
      </c>
      <c r="U33" s="47">
        <f t="shared" si="6"/>
        <v>-0.15</v>
      </c>
      <c r="V33" s="48">
        <f t="shared" si="7"/>
        <v>-0.66607460035523969</v>
      </c>
      <c r="W33" s="42">
        <v>30</v>
      </c>
      <c r="X33" s="47">
        <f t="shared" si="8"/>
        <v>1.8833333333333329</v>
      </c>
      <c r="Y33" s="49">
        <f t="shared" si="9"/>
        <v>5.0128648744565689</v>
      </c>
    </row>
    <row r="34" spans="1:25" s="38" customFormat="1" ht="19.899999999999999" customHeight="1" x14ac:dyDescent="0.25">
      <c r="A34" s="50">
        <v>15</v>
      </c>
      <c r="B34" s="155" t="s">
        <v>59</v>
      </c>
      <c r="C34" s="156"/>
      <c r="D34" s="156"/>
      <c r="E34" s="156"/>
      <c r="F34" s="156"/>
      <c r="G34" s="157"/>
      <c r="H34" s="40"/>
      <c r="I34" s="41"/>
      <c r="J34" s="42">
        <v>2</v>
      </c>
      <c r="K34" s="43">
        <v>2</v>
      </c>
      <c r="L34" s="28">
        <f t="shared" si="1"/>
        <v>43.884562528630326</v>
      </c>
      <c r="M34" s="44">
        <f t="shared" si="0"/>
        <v>0</v>
      </c>
      <c r="N34" s="45">
        <f t="shared" si="2"/>
        <v>0</v>
      </c>
      <c r="O34" s="42">
        <v>323</v>
      </c>
      <c r="P34" s="46">
        <v>228</v>
      </c>
      <c r="Q34" s="28">
        <f t="shared" si="3"/>
        <v>203.37361160012776</v>
      </c>
      <c r="R34" s="44">
        <f t="shared" si="4"/>
        <v>95</v>
      </c>
      <c r="S34" s="45">
        <f t="shared" si="5"/>
        <v>263.74236535258188</v>
      </c>
      <c r="T34" s="42">
        <v>0</v>
      </c>
      <c r="U34" s="47">
        <f t="shared" si="6"/>
        <v>-0.15</v>
      </c>
      <c r="V34" s="48">
        <f t="shared" si="7"/>
        <v>-0.66607460035523969</v>
      </c>
      <c r="W34" s="42">
        <v>37</v>
      </c>
      <c r="X34" s="47">
        <f t="shared" si="8"/>
        <v>8.8833333333333329</v>
      </c>
      <c r="Y34" s="49">
        <f t="shared" si="9"/>
        <v>23.64475201845444</v>
      </c>
    </row>
    <row r="35" spans="1:25" s="38" customFormat="1" ht="19.899999999999999" customHeight="1" x14ac:dyDescent="0.25">
      <c r="A35" s="39">
        <v>16</v>
      </c>
      <c r="B35" s="155" t="s">
        <v>60</v>
      </c>
      <c r="C35" s="156"/>
      <c r="D35" s="156"/>
      <c r="E35" s="156"/>
      <c r="F35" s="156"/>
      <c r="G35" s="157"/>
      <c r="H35" s="40"/>
      <c r="I35" s="41"/>
      <c r="J35" s="42">
        <v>1</v>
      </c>
      <c r="K35" s="43">
        <v>2</v>
      </c>
      <c r="L35" s="28">
        <f t="shared" si="1"/>
        <v>43.884562528630326</v>
      </c>
      <c r="M35" s="44">
        <f t="shared" si="0"/>
        <v>-1</v>
      </c>
      <c r="N35" s="45">
        <f t="shared" si="2"/>
        <v>-4.5808520384791569</v>
      </c>
      <c r="O35" s="42">
        <v>352</v>
      </c>
      <c r="P35" s="46">
        <v>228</v>
      </c>
      <c r="Q35" s="28">
        <f t="shared" si="3"/>
        <v>203.37361160012776</v>
      </c>
      <c r="R35" s="44">
        <f t="shared" si="4"/>
        <v>124</v>
      </c>
      <c r="S35" s="45">
        <f t="shared" si="5"/>
        <v>344.25319267073849</v>
      </c>
      <c r="T35" s="42">
        <v>0</v>
      </c>
      <c r="U35" s="47">
        <f t="shared" si="6"/>
        <v>-0.15</v>
      </c>
      <c r="V35" s="48">
        <f t="shared" si="7"/>
        <v>-0.66607460035523969</v>
      </c>
      <c r="W35" s="42">
        <v>22</v>
      </c>
      <c r="X35" s="47">
        <f t="shared" si="8"/>
        <v>-6.1166666666666671</v>
      </c>
      <c r="Y35" s="49">
        <f t="shared" si="9"/>
        <v>-16.28072043296957</v>
      </c>
    </row>
    <row r="36" spans="1:25" s="38" customFormat="1" ht="19.899999999999999" customHeight="1" x14ac:dyDescent="0.25">
      <c r="A36" s="50">
        <v>17</v>
      </c>
      <c r="B36" s="155" t="s">
        <v>59</v>
      </c>
      <c r="C36" s="156"/>
      <c r="D36" s="156"/>
      <c r="E36" s="156"/>
      <c r="F36" s="156"/>
      <c r="G36" s="157"/>
      <c r="H36" s="40"/>
      <c r="I36" s="41"/>
      <c r="J36" s="42">
        <v>1</v>
      </c>
      <c r="K36" s="43">
        <v>2</v>
      </c>
      <c r="L36" s="28">
        <f t="shared" si="1"/>
        <v>43.884562528630326</v>
      </c>
      <c r="M36" s="44">
        <f t="shared" si="0"/>
        <v>-1</v>
      </c>
      <c r="N36" s="45">
        <f t="shared" si="2"/>
        <v>-4.5808520384791569</v>
      </c>
      <c r="O36" s="42">
        <v>375</v>
      </c>
      <c r="P36" s="46">
        <v>228</v>
      </c>
      <c r="Q36" s="28">
        <f t="shared" si="3"/>
        <v>203.37361160012776</v>
      </c>
      <c r="R36" s="44">
        <f t="shared" si="4"/>
        <v>147</v>
      </c>
      <c r="S36" s="45">
        <f t="shared" si="5"/>
        <v>408.10660744031094</v>
      </c>
      <c r="T36" s="42">
        <v>0</v>
      </c>
      <c r="U36" s="47">
        <f t="shared" si="6"/>
        <v>-0.15</v>
      </c>
      <c r="V36" s="48">
        <f t="shared" si="7"/>
        <v>-0.66607460035523969</v>
      </c>
      <c r="W36" s="42">
        <v>33</v>
      </c>
      <c r="X36" s="47">
        <f t="shared" si="8"/>
        <v>4.8833333333333329</v>
      </c>
      <c r="Y36" s="49">
        <f t="shared" si="9"/>
        <v>12.997959364741371</v>
      </c>
    </row>
    <row r="37" spans="1:25" s="38" customFormat="1" ht="19.899999999999999" customHeight="1" x14ac:dyDescent="0.25">
      <c r="A37" s="39">
        <v>18</v>
      </c>
      <c r="B37" s="155" t="s">
        <v>60</v>
      </c>
      <c r="C37" s="156"/>
      <c r="D37" s="156"/>
      <c r="E37" s="156"/>
      <c r="F37" s="156"/>
      <c r="G37" s="157"/>
      <c r="H37" s="40"/>
      <c r="I37" s="41"/>
      <c r="J37" s="42">
        <v>1</v>
      </c>
      <c r="K37" s="43">
        <v>2</v>
      </c>
      <c r="L37" s="28">
        <f t="shared" si="1"/>
        <v>43.884562528630326</v>
      </c>
      <c r="M37" s="44">
        <f t="shared" si="0"/>
        <v>-1</v>
      </c>
      <c r="N37" s="45">
        <f t="shared" si="2"/>
        <v>-4.5808520384791569</v>
      </c>
      <c r="O37" s="42">
        <v>326</v>
      </c>
      <c r="P37" s="46">
        <v>228</v>
      </c>
      <c r="Q37" s="28">
        <f t="shared" si="3"/>
        <v>203.37361160012776</v>
      </c>
      <c r="R37" s="44">
        <f t="shared" si="4"/>
        <v>98</v>
      </c>
      <c r="S37" s="45">
        <f t="shared" si="5"/>
        <v>272.07107162687396</v>
      </c>
      <c r="T37" s="42">
        <v>0</v>
      </c>
      <c r="U37" s="47">
        <f t="shared" si="6"/>
        <v>-0.15</v>
      </c>
      <c r="V37" s="48">
        <f t="shared" si="7"/>
        <v>-0.66607460035523969</v>
      </c>
      <c r="W37" s="42">
        <v>26</v>
      </c>
      <c r="X37" s="47">
        <f t="shared" si="8"/>
        <v>-2.1166666666666671</v>
      </c>
      <c r="Y37" s="49">
        <f t="shared" si="9"/>
        <v>-5.6339277792565001</v>
      </c>
    </row>
    <row r="38" spans="1:25" s="38" customFormat="1" ht="19.899999999999999" customHeight="1" x14ac:dyDescent="0.25">
      <c r="A38" s="50">
        <v>19</v>
      </c>
      <c r="B38" s="155" t="s">
        <v>59</v>
      </c>
      <c r="C38" s="156"/>
      <c r="D38" s="156"/>
      <c r="E38" s="156"/>
      <c r="F38" s="156"/>
      <c r="G38" s="157"/>
      <c r="H38" s="40"/>
      <c r="I38" s="41"/>
      <c r="J38" s="42">
        <v>2</v>
      </c>
      <c r="K38" s="43">
        <v>2</v>
      </c>
      <c r="L38" s="28">
        <f t="shared" si="1"/>
        <v>43.884562528630326</v>
      </c>
      <c r="M38" s="44">
        <f t="shared" si="0"/>
        <v>0</v>
      </c>
      <c r="N38" s="45">
        <f t="shared" si="2"/>
        <v>0</v>
      </c>
      <c r="O38" s="42">
        <v>327</v>
      </c>
      <c r="P38" s="46">
        <v>228</v>
      </c>
      <c r="Q38" s="28">
        <f t="shared" si="3"/>
        <v>203.37361160012776</v>
      </c>
      <c r="R38" s="44">
        <f t="shared" si="4"/>
        <v>99</v>
      </c>
      <c r="S38" s="45">
        <f t="shared" si="5"/>
        <v>274.84730705163798</v>
      </c>
      <c r="T38" s="42">
        <v>0</v>
      </c>
      <c r="U38" s="47">
        <f t="shared" si="6"/>
        <v>-0.15</v>
      </c>
      <c r="V38" s="48">
        <f t="shared" si="7"/>
        <v>-0.66607460035523969</v>
      </c>
      <c r="W38" s="42">
        <v>36</v>
      </c>
      <c r="X38" s="47">
        <f t="shared" si="8"/>
        <v>7.8833333333333329</v>
      </c>
      <c r="Y38" s="49">
        <f t="shared" si="9"/>
        <v>20.983053855026174</v>
      </c>
    </row>
    <row r="39" spans="1:25" s="38" customFormat="1" ht="19.899999999999999" customHeight="1" thickBot="1" x14ac:dyDescent="0.3">
      <c r="A39" s="52">
        <v>20</v>
      </c>
      <c r="B39" s="158" t="s">
        <v>60</v>
      </c>
      <c r="C39" s="159"/>
      <c r="D39" s="159"/>
      <c r="E39" s="159"/>
      <c r="F39" s="159"/>
      <c r="G39" s="160"/>
      <c r="H39" s="53"/>
      <c r="I39" s="54"/>
      <c r="J39" s="55">
        <v>1</v>
      </c>
      <c r="K39" s="56">
        <v>2</v>
      </c>
      <c r="L39" s="57">
        <f t="shared" si="1"/>
        <v>43.884562528630326</v>
      </c>
      <c r="M39" s="58">
        <f t="shared" si="0"/>
        <v>-1</v>
      </c>
      <c r="N39" s="59">
        <f t="shared" si="2"/>
        <v>-4.5808520384791569</v>
      </c>
      <c r="O39" s="55">
        <v>339</v>
      </c>
      <c r="P39" s="60">
        <v>228</v>
      </c>
      <c r="Q39" s="57">
        <f t="shared" si="3"/>
        <v>203.37361160012776</v>
      </c>
      <c r="R39" s="58">
        <f t="shared" si="4"/>
        <v>111</v>
      </c>
      <c r="S39" s="59">
        <f t="shared" si="5"/>
        <v>308.16213214880622</v>
      </c>
      <c r="T39" s="55">
        <v>0</v>
      </c>
      <c r="U39" s="61">
        <f t="shared" si="6"/>
        <v>-0.15</v>
      </c>
      <c r="V39" s="62">
        <f t="shared" si="7"/>
        <v>-0.66607460035523969</v>
      </c>
      <c r="W39" s="55">
        <v>23</v>
      </c>
      <c r="X39" s="61">
        <f t="shared" si="8"/>
        <v>-5.1166666666666671</v>
      </c>
      <c r="Y39" s="63">
        <f t="shared" si="9"/>
        <v>-13.619022269541302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D1" sqref="D1:G7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232" t="s">
        <v>0</v>
      </c>
      <c r="B1" s="233"/>
      <c r="C1" s="284"/>
      <c r="D1" s="285" t="s">
        <v>49</v>
      </c>
      <c r="E1" s="286"/>
      <c r="F1" s="286"/>
      <c r="G1" s="287"/>
      <c r="H1" s="232" t="s">
        <v>4</v>
      </c>
      <c r="I1" s="234"/>
      <c r="J1" s="301" t="s">
        <v>54</v>
      </c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3"/>
      <c r="V1" s="68"/>
      <c r="W1" s="69"/>
      <c r="X1" s="69"/>
      <c r="Y1" s="70"/>
    </row>
    <row r="2" spans="1:25" ht="18" customHeight="1" x14ac:dyDescent="0.2">
      <c r="A2" s="166" t="s">
        <v>1</v>
      </c>
      <c r="B2" s="167"/>
      <c r="C2" s="168"/>
      <c r="D2" s="288">
        <v>43998</v>
      </c>
      <c r="E2" s="289"/>
      <c r="F2" s="289"/>
      <c r="G2" s="290"/>
      <c r="H2" s="291" t="s">
        <v>6</v>
      </c>
      <c r="I2" s="292"/>
      <c r="J2" s="295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7"/>
      <c r="V2" s="64"/>
      <c r="W2" s="65"/>
      <c r="X2" s="65"/>
      <c r="Y2" s="71"/>
    </row>
    <row r="3" spans="1:25" ht="18" customHeight="1" thickBot="1" x14ac:dyDescent="0.25">
      <c r="A3" s="166" t="s">
        <v>2</v>
      </c>
      <c r="B3" s="167"/>
      <c r="C3" s="168"/>
      <c r="D3" s="269" t="s">
        <v>50</v>
      </c>
      <c r="E3" s="270"/>
      <c r="F3" s="270"/>
      <c r="G3" s="271"/>
      <c r="H3" s="293"/>
      <c r="I3" s="294"/>
      <c r="J3" s="298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300"/>
      <c r="V3" s="66"/>
      <c r="W3" s="67"/>
      <c r="X3" s="67"/>
      <c r="Y3" s="72"/>
    </row>
    <row r="4" spans="1:25" ht="18" customHeight="1" thickTop="1" thickBot="1" x14ac:dyDescent="0.25">
      <c r="A4" s="166" t="s">
        <v>3</v>
      </c>
      <c r="B4" s="167"/>
      <c r="C4" s="168"/>
      <c r="D4" s="269" t="s">
        <v>51</v>
      </c>
      <c r="E4" s="270"/>
      <c r="F4" s="270"/>
      <c r="G4" s="271"/>
      <c r="H4" s="275" t="s">
        <v>9</v>
      </c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7"/>
    </row>
    <row r="5" spans="1:25" ht="18" customHeight="1" thickTop="1" x14ac:dyDescent="0.2">
      <c r="A5" s="166" t="s">
        <v>5</v>
      </c>
      <c r="B5" s="167"/>
      <c r="C5" s="168"/>
      <c r="D5" s="288">
        <v>43998</v>
      </c>
      <c r="E5" s="289"/>
      <c r="F5" s="289"/>
      <c r="G5" s="290"/>
      <c r="H5" s="197" t="s">
        <v>13</v>
      </c>
      <c r="I5" s="278"/>
      <c r="J5" s="4"/>
      <c r="K5" s="4"/>
      <c r="L5" s="4"/>
      <c r="M5" s="4"/>
      <c r="N5" s="279" t="s">
        <v>14</v>
      </c>
      <c r="O5" s="280"/>
      <c r="P5" s="280"/>
      <c r="Q5" s="280"/>
      <c r="R5" s="280"/>
      <c r="S5" s="280"/>
      <c r="T5" s="281" t="s">
        <v>15</v>
      </c>
      <c r="U5" s="282"/>
      <c r="V5" s="282"/>
      <c r="W5" s="282"/>
      <c r="X5" s="282"/>
      <c r="Y5" s="283"/>
    </row>
    <row r="6" spans="1:25" ht="18" customHeight="1" thickBot="1" x14ac:dyDescent="0.25">
      <c r="A6" s="166" t="s">
        <v>7</v>
      </c>
      <c r="B6" s="167"/>
      <c r="C6" s="168"/>
      <c r="D6" s="269" t="s">
        <v>52</v>
      </c>
      <c r="E6" s="270"/>
      <c r="F6" s="270"/>
      <c r="G6" s="271"/>
      <c r="H6" s="7" t="s">
        <v>17</v>
      </c>
      <c r="I6" s="154" t="s">
        <v>18</v>
      </c>
      <c r="J6" s="4"/>
      <c r="K6" s="4"/>
      <c r="L6" s="4"/>
      <c r="M6" s="4"/>
      <c r="N6" s="256" t="s">
        <v>11</v>
      </c>
      <c r="O6" s="174"/>
      <c r="P6" s="257"/>
      <c r="Q6" s="181" t="s">
        <v>19</v>
      </c>
      <c r="R6" s="174"/>
      <c r="S6" s="174"/>
      <c r="T6" s="181" t="s">
        <v>11</v>
      </c>
      <c r="U6" s="258"/>
      <c r="V6" s="259"/>
      <c r="W6" s="181" t="s">
        <v>19</v>
      </c>
      <c r="X6" s="260"/>
      <c r="Y6" s="261"/>
    </row>
    <row r="7" spans="1:25" ht="18" customHeight="1" thickTop="1" thickBot="1" x14ac:dyDescent="0.25">
      <c r="A7" s="163" t="s">
        <v>8</v>
      </c>
      <c r="B7" s="164"/>
      <c r="C7" s="165"/>
      <c r="D7" s="272" t="s">
        <v>53</v>
      </c>
      <c r="E7" s="273"/>
      <c r="F7" s="273"/>
      <c r="G7" s="274"/>
      <c r="H7" s="9"/>
      <c r="I7" s="10"/>
      <c r="J7" s="262" t="s">
        <v>21</v>
      </c>
      <c r="K7" s="262"/>
      <c r="L7" s="262"/>
      <c r="M7" s="263"/>
      <c r="N7" s="264" t="s">
        <v>55</v>
      </c>
      <c r="O7" s="265"/>
      <c r="P7" s="266"/>
      <c r="Q7" s="264" t="s">
        <v>55</v>
      </c>
      <c r="R7" s="265"/>
      <c r="S7" s="265"/>
      <c r="T7" s="264" t="s">
        <v>57</v>
      </c>
      <c r="U7" s="267"/>
      <c r="V7" s="268"/>
      <c r="W7" s="245" t="str">
        <f>IF(T7="","",T7)</f>
        <v>ASC-DP</v>
      </c>
      <c r="X7" s="246"/>
      <c r="Y7" s="247"/>
    </row>
    <row r="8" spans="1:25" ht="18" customHeight="1" thickTop="1" thickBot="1" x14ac:dyDescent="0.25">
      <c r="A8" s="248" t="s">
        <v>10</v>
      </c>
      <c r="B8" s="249"/>
      <c r="C8" s="249"/>
      <c r="D8" s="249"/>
      <c r="E8" s="250"/>
      <c r="F8" s="2" t="s">
        <v>11</v>
      </c>
      <c r="G8" s="3" t="s">
        <v>12</v>
      </c>
      <c r="H8" s="11"/>
      <c r="I8" s="12"/>
      <c r="J8" s="207" t="s">
        <v>23</v>
      </c>
      <c r="K8" s="207"/>
      <c r="L8" s="207"/>
      <c r="M8" s="208"/>
      <c r="N8" s="212" t="s">
        <v>56</v>
      </c>
      <c r="O8" s="215"/>
      <c r="P8" s="251"/>
      <c r="Q8" s="245" t="str">
        <f>IF(N8="","",N8)</f>
        <v>227404/PR389087</v>
      </c>
      <c r="R8" s="252"/>
      <c r="S8" s="252"/>
      <c r="T8" s="253" t="s">
        <v>58</v>
      </c>
      <c r="U8" s="254"/>
      <c r="V8" s="255"/>
      <c r="W8" s="245" t="str">
        <f>IF(T8="","",T8)</f>
        <v>0920930</v>
      </c>
      <c r="X8" s="246"/>
      <c r="Y8" s="247"/>
    </row>
    <row r="9" spans="1:25" ht="18" customHeight="1" thickTop="1" x14ac:dyDescent="0.2">
      <c r="A9" s="232" t="s">
        <v>16</v>
      </c>
      <c r="B9" s="233"/>
      <c r="C9" s="233"/>
      <c r="D9" s="233"/>
      <c r="E9" s="234"/>
      <c r="F9" s="5">
        <v>3</v>
      </c>
      <c r="G9" s="6">
        <v>407</v>
      </c>
      <c r="H9" s="13"/>
      <c r="I9" s="14"/>
      <c r="J9" s="207" t="s">
        <v>25</v>
      </c>
      <c r="K9" s="207"/>
      <c r="L9" s="207"/>
      <c r="M9" s="208"/>
      <c r="N9" s="235">
        <v>44247</v>
      </c>
      <c r="O9" s="236"/>
      <c r="P9" s="237"/>
      <c r="Q9" s="238">
        <f>IF(N9="","",N9)</f>
        <v>44247</v>
      </c>
      <c r="R9" s="239"/>
      <c r="S9" s="239"/>
      <c r="T9" s="235">
        <v>44245</v>
      </c>
      <c r="U9" s="240"/>
      <c r="V9" s="241"/>
      <c r="W9" s="242">
        <f>IF(T9="","",T9)</f>
        <v>44245</v>
      </c>
      <c r="X9" s="243"/>
      <c r="Y9" s="244"/>
    </row>
    <row r="10" spans="1:25" ht="18" customHeight="1" x14ac:dyDescent="0.2">
      <c r="A10" s="166" t="s">
        <v>20</v>
      </c>
      <c r="B10" s="167"/>
      <c r="C10" s="167"/>
      <c r="D10" s="167"/>
      <c r="E10" s="187"/>
      <c r="F10" s="5">
        <v>2</v>
      </c>
      <c r="G10" s="6">
        <v>228</v>
      </c>
      <c r="H10" s="223" t="s">
        <v>27</v>
      </c>
      <c r="I10" s="219"/>
      <c r="J10" s="207" t="s">
        <v>28</v>
      </c>
      <c r="K10" s="207"/>
      <c r="L10" s="207"/>
      <c r="M10" s="208"/>
      <c r="N10" s="224">
        <v>0.21829999999999999</v>
      </c>
      <c r="O10" s="225"/>
      <c r="P10" s="226"/>
      <c r="Q10" s="227">
        <v>0.36020000000000002</v>
      </c>
      <c r="R10" s="228"/>
      <c r="S10" s="228"/>
      <c r="T10" s="224">
        <v>0.22520000000000001</v>
      </c>
      <c r="U10" s="229"/>
      <c r="V10" s="230"/>
      <c r="W10" s="227">
        <v>0.37569999999999998</v>
      </c>
      <c r="X10" s="228"/>
      <c r="Y10" s="231"/>
    </row>
    <row r="11" spans="1:25" ht="18" customHeight="1" x14ac:dyDescent="0.2">
      <c r="A11" s="166" t="s">
        <v>22</v>
      </c>
      <c r="B11" s="167"/>
      <c r="C11" s="167"/>
      <c r="D11" s="167"/>
      <c r="E11" s="187"/>
      <c r="F11" s="5">
        <v>1</v>
      </c>
      <c r="G11" s="6">
        <v>187</v>
      </c>
      <c r="H11" s="223" t="s">
        <v>27</v>
      </c>
      <c r="I11" s="219"/>
      <c r="J11" s="207" t="s">
        <v>30</v>
      </c>
      <c r="K11" s="207"/>
      <c r="L11" s="207"/>
      <c r="M11" s="208"/>
      <c r="N11" s="217">
        <v>1</v>
      </c>
      <c r="O11" s="218"/>
      <c r="P11" s="219"/>
      <c r="Q11" s="217">
        <v>1</v>
      </c>
      <c r="R11" s="218"/>
      <c r="S11" s="218"/>
      <c r="T11" s="217">
        <v>1</v>
      </c>
      <c r="U11" s="220"/>
      <c r="V11" s="221"/>
      <c r="W11" s="217">
        <v>1</v>
      </c>
      <c r="X11" s="220"/>
      <c r="Y11" s="222"/>
    </row>
    <row r="12" spans="1:25" ht="18" customHeight="1" x14ac:dyDescent="0.2">
      <c r="A12" s="166" t="s">
        <v>24</v>
      </c>
      <c r="B12" s="167"/>
      <c r="C12" s="167"/>
      <c r="D12" s="167"/>
      <c r="E12" s="187"/>
      <c r="F12" s="5">
        <v>1</v>
      </c>
      <c r="G12" s="6">
        <v>162</v>
      </c>
      <c r="H12" s="11"/>
      <c r="I12" s="12"/>
      <c r="J12" s="207" t="s">
        <v>32</v>
      </c>
      <c r="K12" s="207"/>
      <c r="L12" s="207"/>
      <c r="M12" s="208"/>
      <c r="N12" s="217">
        <v>1</v>
      </c>
      <c r="O12" s="218"/>
      <c r="P12" s="219"/>
      <c r="Q12" s="217">
        <v>1</v>
      </c>
      <c r="R12" s="218"/>
      <c r="S12" s="218"/>
      <c r="T12" s="217">
        <v>60</v>
      </c>
      <c r="U12" s="220"/>
      <c r="V12" s="221"/>
      <c r="W12" s="217">
        <v>60</v>
      </c>
      <c r="X12" s="220"/>
      <c r="Y12" s="222"/>
    </row>
    <row r="13" spans="1:25" ht="18" customHeight="1" x14ac:dyDescent="0.2">
      <c r="A13" s="166" t="s">
        <v>26</v>
      </c>
      <c r="B13" s="167"/>
      <c r="C13" s="167"/>
      <c r="D13" s="167"/>
      <c r="E13" s="187"/>
      <c r="F13" s="5">
        <v>1</v>
      </c>
      <c r="G13" s="6">
        <v>160</v>
      </c>
      <c r="H13" s="11"/>
      <c r="I13" s="12"/>
      <c r="J13" s="207" t="s">
        <v>33</v>
      </c>
      <c r="K13" s="207"/>
      <c r="L13" s="207"/>
      <c r="M13" s="208"/>
      <c r="N13" s="217">
        <v>1</v>
      </c>
      <c r="O13" s="218"/>
      <c r="P13" s="219"/>
      <c r="Q13" s="217">
        <v>1</v>
      </c>
      <c r="R13" s="218"/>
      <c r="S13" s="218"/>
      <c r="T13" s="217">
        <v>1</v>
      </c>
      <c r="U13" s="220"/>
      <c r="V13" s="221"/>
      <c r="W13" s="217">
        <v>1</v>
      </c>
      <c r="X13" s="220"/>
      <c r="Y13" s="222"/>
    </row>
    <row r="14" spans="1:25" ht="18" customHeight="1" x14ac:dyDescent="0.2">
      <c r="A14" s="166" t="s">
        <v>29</v>
      </c>
      <c r="B14" s="167"/>
      <c r="C14" s="167"/>
      <c r="D14" s="167"/>
      <c r="E14" s="187"/>
      <c r="F14" s="5">
        <v>2</v>
      </c>
      <c r="G14" s="6">
        <v>293</v>
      </c>
      <c r="H14" s="11"/>
      <c r="I14" s="12"/>
      <c r="J14" s="207" t="s">
        <v>34</v>
      </c>
      <c r="K14" s="207"/>
      <c r="L14" s="207"/>
      <c r="M14" s="208"/>
      <c r="N14" s="209">
        <v>0</v>
      </c>
      <c r="O14" s="210"/>
      <c r="P14" s="211"/>
      <c r="Q14" s="209">
        <v>219</v>
      </c>
      <c r="R14" s="210"/>
      <c r="S14" s="210"/>
      <c r="T14" s="212">
        <v>9</v>
      </c>
      <c r="U14" s="213"/>
      <c r="V14" s="214"/>
      <c r="W14" s="215">
        <v>1687</v>
      </c>
      <c r="X14" s="213"/>
      <c r="Y14" s="216"/>
    </row>
    <row r="15" spans="1:25" ht="18" customHeight="1" thickBot="1" x14ac:dyDescent="0.25">
      <c r="A15" s="166" t="s">
        <v>31</v>
      </c>
      <c r="B15" s="167"/>
      <c r="C15" s="167"/>
      <c r="D15" s="167"/>
      <c r="E15" s="187"/>
      <c r="F15" s="5">
        <v>1</v>
      </c>
      <c r="G15" s="6">
        <v>162</v>
      </c>
      <c r="H15" s="205" t="s">
        <v>27</v>
      </c>
      <c r="I15" s="206"/>
      <c r="J15" s="188" t="s">
        <v>35</v>
      </c>
      <c r="K15" s="188"/>
      <c r="L15" s="188"/>
      <c r="M15" s="189"/>
      <c r="N15" s="190" t="s">
        <v>36</v>
      </c>
      <c r="O15" s="191"/>
      <c r="P15" s="191"/>
      <c r="Q15" s="191"/>
      <c r="R15" s="191"/>
      <c r="S15" s="192"/>
      <c r="T15" s="161">
        <f>IF(ISBLANK(T14)," ",(3+3.29*(((T14/T12)*T13*(1+(T13/T12)))^0.5))/(T10*T11*T13))</f>
        <v>19.026581135375864</v>
      </c>
      <c r="U15" s="193"/>
      <c r="V15" s="194"/>
      <c r="W15" s="161">
        <f>IF(ISBLANK(W14)," ",(3+3.29*(((W14/W12)*W13*(1+(W13/W12)))^0.5))/(W10*W11*W13))</f>
        <v>54.804501764741552</v>
      </c>
      <c r="X15" s="193"/>
      <c r="Y15" s="195"/>
    </row>
    <row r="16" spans="1:25" ht="18" customHeight="1" thickTop="1" thickBot="1" x14ac:dyDescent="0.25">
      <c r="A16" s="163" t="s">
        <v>46</v>
      </c>
      <c r="B16" s="164"/>
      <c r="C16" s="164"/>
      <c r="D16" s="164"/>
      <c r="E16" s="196"/>
      <c r="F16" s="161" t="s">
        <v>27</v>
      </c>
      <c r="G16" s="162"/>
      <c r="H16" s="197" t="s">
        <v>13</v>
      </c>
      <c r="I16" s="198"/>
      <c r="J16" s="199" t="s">
        <v>14</v>
      </c>
      <c r="K16" s="199"/>
      <c r="L16" s="199"/>
      <c r="M16" s="199"/>
      <c r="N16" s="199"/>
      <c r="O16" s="199"/>
      <c r="P16" s="199"/>
      <c r="Q16" s="199"/>
      <c r="R16" s="199"/>
      <c r="S16" s="200"/>
      <c r="T16" s="201" t="s">
        <v>15</v>
      </c>
      <c r="U16" s="202"/>
      <c r="V16" s="202"/>
      <c r="W16" s="202"/>
      <c r="X16" s="203"/>
      <c r="Y16" s="204"/>
    </row>
    <row r="17" spans="1:25" ht="18" customHeight="1" thickTop="1" thickBot="1" x14ac:dyDescent="0.25">
      <c r="A17" s="73" t="s">
        <v>37</v>
      </c>
      <c r="B17" s="172" t="s">
        <v>38</v>
      </c>
      <c r="C17" s="172"/>
      <c r="D17" s="172"/>
      <c r="E17" s="172"/>
      <c r="F17" s="172"/>
      <c r="G17" s="173"/>
      <c r="H17" s="7" t="s">
        <v>17</v>
      </c>
      <c r="I17" s="15" t="s">
        <v>18</v>
      </c>
      <c r="J17" s="174" t="s">
        <v>11</v>
      </c>
      <c r="K17" s="174"/>
      <c r="L17" s="174"/>
      <c r="M17" s="174"/>
      <c r="N17" s="174"/>
      <c r="O17" s="175" t="s">
        <v>19</v>
      </c>
      <c r="P17" s="176"/>
      <c r="Q17" s="176"/>
      <c r="R17" s="176"/>
      <c r="S17" s="177"/>
      <c r="T17" s="178" t="s">
        <v>11</v>
      </c>
      <c r="U17" s="179"/>
      <c r="V17" s="180"/>
      <c r="W17" s="181" t="s">
        <v>19</v>
      </c>
      <c r="X17" s="182"/>
      <c r="Y17" s="183"/>
    </row>
    <row r="18" spans="1:25" ht="18" customHeight="1" thickTop="1" thickBot="1" x14ac:dyDescent="0.25">
      <c r="A18" s="73"/>
      <c r="B18" s="152"/>
      <c r="C18" s="152"/>
      <c r="D18" s="152"/>
      <c r="E18" s="152"/>
      <c r="F18" s="152"/>
      <c r="G18" s="152"/>
      <c r="H18" s="74"/>
      <c r="I18" s="15"/>
      <c r="J18" s="153"/>
      <c r="K18" s="153"/>
      <c r="L18" s="153"/>
      <c r="M18" s="153"/>
      <c r="N18" s="153"/>
      <c r="O18" s="77"/>
      <c r="P18" s="78"/>
      <c r="Q18" s="78"/>
      <c r="R18" s="78"/>
      <c r="S18" s="78"/>
      <c r="T18" s="147"/>
      <c r="U18" s="148"/>
      <c r="V18" s="149"/>
      <c r="W18" s="80"/>
      <c r="X18" s="81"/>
      <c r="Y18" s="82"/>
    </row>
    <row r="19" spans="1:25" ht="49.9" customHeight="1" thickTop="1" thickBot="1" x14ac:dyDescent="0.25">
      <c r="A19" s="16" t="s">
        <v>39</v>
      </c>
      <c r="B19" s="184" t="s">
        <v>40</v>
      </c>
      <c r="C19" s="185"/>
      <c r="D19" s="185"/>
      <c r="E19" s="185"/>
      <c r="F19" s="185"/>
      <c r="G19" s="186"/>
      <c r="H19" s="150" t="s">
        <v>47</v>
      </c>
      <c r="I19" s="151" t="s">
        <v>48</v>
      </c>
      <c r="J19" s="17" t="s">
        <v>41</v>
      </c>
      <c r="K19" s="18" t="s">
        <v>42</v>
      </c>
      <c r="L19" s="18" t="s">
        <v>43</v>
      </c>
      <c r="M19" s="18" t="s">
        <v>44</v>
      </c>
      <c r="N19" s="19" t="s">
        <v>45</v>
      </c>
      <c r="O19" s="20" t="s">
        <v>41</v>
      </c>
      <c r="P19" s="18" t="s">
        <v>42</v>
      </c>
      <c r="Q19" s="18" t="s">
        <v>43</v>
      </c>
      <c r="R19" s="18" t="s">
        <v>44</v>
      </c>
      <c r="S19" s="19" t="s">
        <v>45</v>
      </c>
      <c r="T19" s="21" t="s">
        <v>41</v>
      </c>
      <c r="U19" s="18" t="s">
        <v>44</v>
      </c>
      <c r="V19" s="19" t="s">
        <v>45</v>
      </c>
      <c r="W19" s="21" t="s">
        <v>41</v>
      </c>
      <c r="X19" s="18" t="s">
        <v>44</v>
      </c>
      <c r="Y19" s="22" t="s">
        <v>45</v>
      </c>
    </row>
    <row r="20" spans="1:25" s="38" customFormat="1" ht="19.899999999999999" customHeight="1" thickTop="1" x14ac:dyDescent="0.25">
      <c r="A20" s="23">
        <v>21</v>
      </c>
      <c r="B20" s="169" t="s">
        <v>59</v>
      </c>
      <c r="C20" s="170"/>
      <c r="D20" s="170"/>
      <c r="E20" s="170"/>
      <c r="F20" s="170"/>
      <c r="G20" s="171"/>
      <c r="H20" s="24"/>
      <c r="I20" s="25"/>
      <c r="J20" s="26">
        <v>0</v>
      </c>
      <c r="K20" s="27">
        <v>2</v>
      </c>
      <c r="L20" s="28">
        <f>IF(ISBLANK(K20)," ",IF(K20=" "," ",(3+3.29*(((K20)*$N$13*(1+($N$13/$N$12)))^0.5))/($N$11*$N$10*$N$13)))</f>
        <v>43.884562528630326</v>
      </c>
      <c r="M20" s="29">
        <f t="shared" ref="M20:M39" si="0">IF(ISBLANK(J20)," ",(J20/$N$13)-K20)</f>
        <v>-2</v>
      </c>
      <c r="N20" s="30">
        <f>IF(ISBLANK(J20)," ",M20/(N$10*N$11))</f>
        <v>-9.1617040769583138</v>
      </c>
      <c r="O20" s="26">
        <v>339</v>
      </c>
      <c r="P20" s="31">
        <v>228</v>
      </c>
      <c r="Q20" s="32">
        <f>IF(ISBLANK(P20)," ",IF(P20=" "," ",(3+3.29*(((P20)*$Q$13*(1+($Q$13/$Q$12)))^0.5))/($Q$11*$Q$10*$Q$13)))</f>
        <v>203.37361160012776</v>
      </c>
      <c r="R20" s="33">
        <f>IF(ISBLANK(O20)," ",(O20/$Q$13)-P20)</f>
        <v>111</v>
      </c>
      <c r="S20" s="30">
        <f>IF(ISBLANK(O20)," ",R20/(Q$10*Q$11))</f>
        <v>308.16213214880622</v>
      </c>
      <c r="T20" s="34">
        <v>0</v>
      </c>
      <c r="U20" s="35">
        <f>IF(ISBLANK(T20)," ",(T20/$T$13)-($T$14/$T$12))</f>
        <v>-0.15</v>
      </c>
      <c r="V20" s="36">
        <f>IF(ISBLANK(T20), " ", (U20/T$10))</f>
        <v>-0.66607460035523969</v>
      </c>
      <c r="W20" s="34">
        <v>28</v>
      </c>
      <c r="X20" s="35">
        <f>IF(ISBLANK(W20)," ",(W20/$W$13)-($W$14/$W$12))</f>
        <v>-0.11666666666666714</v>
      </c>
      <c r="Y20" s="37">
        <f>IF(ISBLANK(W20), " ", (X20/$W$10))</f>
        <v>-0.31053145239996577</v>
      </c>
    </row>
    <row r="21" spans="1:25" s="38" customFormat="1" ht="19.899999999999999" customHeight="1" x14ac:dyDescent="0.25">
      <c r="A21" s="39">
        <v>22</v>
      </c>
      <c r="B21" s="155" t="s">
        <v>60</v>
      </c>
      <c r="C21" s="156"/>
      <c r="D21" s="156"/>
      <c r="E21" s="156"/>
      <c r="F21" s="156"/>
      <c r="G21" s="157"/>
      <c r="H21" s="40"/>
      <c r="I21" s="41"/>
      <c r="J21" s="42">
        <v>1</v>
      </c>
      <c r="K21" s="43">
        <v>2</v>
      </c>
      <c r="L21" s="28">
        <f t="shared" ref="L21:L39" si="1">IF(ISBLANK(K21)," ",IF(K21=" "," ",(3+3.29*(((K21)*$N$13*(1+($N$13/$N$12)))^0.5))/($N$11*$N$10*$N$13)))</f>
        <v>43.884562528630326</v>
      </c>
      <c r="M21" s="44">
        <f t="shared" si="0"/>
        <v>-1</v>
      </c>
      <c r="N21" s="45">
        <f t="shared" ref="N21:N39" si="2">IF(ISBLANK(J21)," ",M21/(N$10*N$11))</f>
        <v>-4.5808520384791569</v>
      </c>
      <c r="O21" s="42">
        <v>325</v>
      </c>
      <c r="P21" s="46">
        <v>228</v>
      </c>
      <c r="Q21" s="28">
        <f t="shared" ref="Q21:Q39" si="3">IF(ISBLANK(P21)," ",IF(P21=" "," ",(3+3.29*(((P21)*$Q$13*(1+($Q$13/$Q$12)))^0.5))/($Q$11*$Q$10*$Q$13)))</f>
        <v>203.37361160012776</v>
      </c>
      <c r="R21" s="44">
        <f t="shared" ref="R21:R39" si="4">IF(ISBLANK(O21)," ",(O21/$Q$13)-P21)</f>
        <v>97</v>
      </c>
      <c r="S21" s="45">
        <f t="shared" ref="S21:S39" si="5">IF(ISBLANK(O21)," ",R21/(Q$10*Q$11))</f>
        <v>269.29483620210993</v>
      </c>
      <c r="T21" s="42">
        <v>0</v>
      </c>
      <c r="U21" s="47">
        <f t="shared" ref="U21:U39" si="6">IF(ISBLANK(T21)," ",(T21/$T$13)-($T$14/$T$12))</f>
        <v>-0.15</v>
      </c>
      <c r="V21" s="48">
        <f t="shared" ref="V21:V39" si="7">IF(ISBLANK(T21), " ", (U21/T$10))</f>
        <v>-0.66607460035523969</v>
      </c>
      <c r="W21" s="42">
        <v>23</v>
      </c>
      <c r="X21" s="47">
        <f t="shared" ref="X21:X39" si="8">IF(ISBLANK(W21)," ",(W21/$W$13)-($W$14/$W$12))</f>
        <v>-5.1166666666666671</v>
      </c>
      <c r="Y21" s="49">
        <f>IF(ISBLANK(W21), " ", (X21/$W$10))</f>
        <v>-13.619022269541302</v>
      </c>
    </row>
    <row r="22" spans="1:25" s="38" customFormat="1" ht="19.899999999999999" customHeight="1" x14ac:dyDescent="0.25">
      <c r="A22" s="50">
        <v>23</v>
      </c>
      <c r="B22" s="155" t="s">
        <v>59</v>
      </c>
      <c r="C22" s="156"/>
      <c r="D22" s="156"/>
      <c r="E22" s="156"/>
      <c r="F22" s="156"/>
      <c r="G22" s="157"/>
      <c r="H22" s="40"/>
      <c r="I22" s="41"/>
      <c r="J22" s="42">
        <v>0</v>
      </c>
      <c r="K22" s="43">
        <v>2</v>
      </c>
      <c r="L22" s="28">
        <f t="shared" si="1"/>
        <v>43.884562528630326</v>
      </c>
      <c r="M22" s="44">
        <f t="shared" si="0"/>
        <v>-2</v>
      </c>
      <c r="N22" s="45">
        <f t="shared" si="2"/>
        <v>-9.1617040769583138</v>
      </c>
      <c r="O22" s="42">
        <v>679</v>
      </c>
      <c r="P22" s="46">
        <v>228</v>
      </c>
      <c r="Q22" s="28">
        <f t="shared" si="3"/>
        <v>203.37361160012776</v>
      </c>
      <c r="R22" s="44">
        <f t="shared" si="4"/>
        <v>451</v>
      </c>
      <c r="S22" s="45">
        <f t="shared" si="5"/>
        <v>1252.082176568573</v>
      </c>
      <c r="T22" s="42">
        <v>0</v>
      </c>
      <c r="U22" s="47">
        <f t="shared" si="6"/>
        <v>-0.15</v>
      </c>
      <c r="V22" s="48">
        <f t="shared" si="7"/>
        <v>-0.66607460035523969</v>
      </c>
      <c r="W22" s="42">
        <v>29</v>
      </c>
      <c r="X22" s="47">
        <f t="shared" si="8"/>
        <v>0.88333333333333286</v>
      </c>
      <c r="Y22" s="49">
        <f t="shared" ref="Y22:Y39" si="9">IF(ISBLANK(W22), " ", (X22/$W$10))</f>
        <v>2.3511667110283017</v>
      </c>
    </row>
    <row r="23" spans="1:25" s="38" customFormat="1" ht="19.899999999999999" customHeight="1" x14ac:dyDescent="0.25">
      <c r="A23" s="39">
        <v>24</v>
      </c>
      <c r="B23" s="155" t="s">
        <v>60</v>
      </c>
      <c r="C23" s="156"/>
      <c r="D23" s="156"/>
      <c r="E23" s="156"/>
      <c r="F23" s="156"/>
      <c r="G23" s="157"/>
      <c r="H23" s="40"/>
      <c r="I23" s="41"/>
      <c r="J23" s="42">
        <v>0</v>
      </c>
      <c r="K23" s="43">
        <v>2</v>
      </c>
      <c r="L23" s="28">
        <f t="shared" si="1"/>
        <v>43.884562528630326</v>
      </c>
      <c r="M23" s="44">
        <f t="shared" si="0"/>
        <v>-2</v>
      </c>
      <c r="N23" s="45">
        <f t="shared" si="2"/>
        <v>-9.1617040769583138</v>
      </c>
      <c r="O23" s="42">
        <v>330</v>
      </c>
      <c r="P23" s="46">
        <v>228</v>
      </c>
      <c r="Q23" s="28">
        <f t="shared" si="3"/>
        <v>203.37361160012776</v>
      </c>
      <c r="R23" s="44">
        <f t="shared" si="4"/>
        <v>102</v>
      </c>
      <c r="S23" s="45">
        <f t="shared" si="5"/>
        <v>283.17601332593</v>
      </c>
      <c r="T23" s="42">
        <v>0</v>
      </c>
      <c r="U23" s="47">
        <f t="shared" si="6"/>
        <v>-0.15</v>
      </c>
      <c r="V23" s="48">
        <f t="shared" si="7"/>
        <v>-0.66607460035523969</v>
      </c>
      <c r="W23" s="42">
        <v>26</v>
      </c>
      <c r="X23" s="47">
        <f t="shared" si="8"/>
        <v>-2.1166666666666671</v>
      </c>
      <c r="Y23" s="49">
        <f t="shared" si="9"/>
        <v>-5.6339277792565001</v>
      </c>
    </row>
    <row r="24" spans="1:25" s="38" customFormat="1" ht="19.899999999999999" customHeight="1" x14ac:dyDescent="0.25">
      <c r="A24" s="50">
        <v>25</v>
      </c>
      <c r="B24" s="155" t="s">
        <v>59</v>
      </c>
      <c r="C24" s="156"/>
      <c r="D24" s="156"/>
      <c r="E24" s="156"/>
      <c r="F24" s="156"/>
      <c r="G24" s="157"/>
      <c r="H24" s="40"/>
      <c r="I24" s="41"/>
      <c r="J24" s="42">
        <v>0</v>
      </c>
      <c r="K24" s="43">
        <v>2</v>
      </c>
      <c r="L24" s="28">
        <f t="shared" si="1"/>
        <v>43.884562528630326</v>
      </c>
      <c r="M24" s="51">
        <f t="shared" si="0"/>
        <v>-2</v>
      </c>
      <c r="N24" s="45">
        <f t="shared" si="2"/>
        <v>-9.1617040769583138</v>
      </c>
      <c r="O24" s="42">
        <v>391</v>
      </c>
      <c r="P24" s="46">
        <v>228</v>
      </c>
      <c r="Q24" s="28">
        <f t="shared" si="3"/>
        <v>203.37361160012776</v>
      </c>
      <c r="R24" s="44">
        <f t="shared" si="4"/>
        <v>163</v>
      </c>
      <c r="S24" s="45">
        <f t="shared" si="5"/>
        <v>452.52637423653522</v>
      </c>
      <c r="T24" s="42">
        <v>1</v>
      </c>
      <c r="U24" s="47">
        <f t="shared" si="6"/>
        <v>0.85</v>
      </c>
      <c r="V24" s="48">
        <f t="shared" si="7"/>
        <v>3.7744227353463584</v>
      </c>
      <c r="W24" s="42">
        <v>28</v>
      </c>
      <c r="X24" s="47">
        <f t="shared" si="8"/>
        <v>-0.11666666666666714</v>
      </c>
      <c r="Y24" s="49">
        <f t="shared" si="9"/>
        <v>-0.31053145239996577</v>
      </c>
    </row>
    <row r="25" spans="1:25" s="38" customFormat="1" ht="19.899999999999999" customHeight="1" x14ac:dyDescent="0.25">
      <c r="A25" s="39">
        <v>26</v>
      </c>
      <c r="B25" s="155" t="s">
        <v>60</v>
      </c>
      <c r="C25" s="156"/>
      <c r="D25" s="156"/>
      <c r="E25" s="156"/>
      <c r="F25" s="156"/>
      <c r="G25" s="157"/>
      <c r="H25" s="40"/>
      <c r="I25" s="41"/>
      <c r="J25" s="42">
        <v>0</v>
      </c>
      <c r="K25" s="43">
        <v>2</v>
      </c>
      <c r="L25" s="28">
        <f t="shared" si="1"/>
        <v>43.884562528630326</v>
      </c>
      <c r="M25" s="44">
        <f t="shared" si="0"/>
        <v>-2</v>
      </c>
      <c r="N25" s="45">
        <f t="shared" si="2"/>
        <v>-9.1617040769583138</v>
      </c>
      <c r="O25" s="42">
        <v>324</v>
      </c>
      <c r="P25" s="46">
        <v>228</v>
      </c>
      <c r="Q25" s="28">
        <f t="shared" si="3"/>
        <v>203.37361160012776</v>
      </c>
      <c r="R25" s="44">
        <f t="shared" si="4"/>
        <v>96</v>
      </c>
      <c r="S25" s="45">
        <f t="shared" si="5"/>
        <v>266.51860077734591</v>
      </c>
      <c r="T25" s="42">
        <v>0</v>
      </c>
      <c r="U25" s="47">
        <f t="shared" si="6"/>
        <v>-0.15</v>
      </c>
      <c r="V25" s="48">
        <f t="shared" si="7"/>
        <v>-0.66607460035523969</v>
      </c>
      <c r="W25" s="42">
        <v>28</v>
      </c>
      <c r="X25" s="47">
        <f t="shared" si="8"/>
        <v>-0.11666666666666714</v>
      </c>
      <c r="Y25" s="49">
        <f t="shared" si="9"/>
        <v>-0.31053145239996577</v>
      </c>
    </row>
    <row r="26" spans="1:25" s="38" customFormat="1" ht="19.899999999999999" customHeight="1" x14ac:dyDescent="0.25">
      <c r="A26" s="50">
        <v>27</v>
      </c>
      <c r="B26" s="155" t="s">
        <v>59</v>
      </c>
      <c r="C26" s="156"/>
      <c r="D26" s="156"/>
      <c r="E26" s="156"/>
      <c r="F26" s="156"/>
      <c r="G26" s="157"/>
      <c r="H26" s="40"/>
      <c r="I26" s="41"/>
      <c r="J26" s="42">
        <v>1</v>
      </c>
      <c r="K26" s="43">
        <v>2</v>
      </c>
      <c r="L26" s="28">
        <f t="shared" si="1"/>
        <v>43.884562528630326</v>
      </c>
      <c r="M26" s="44">
        <f t="shared" si="0"/>
        <v>-1</v>
      </c>
      <c r="N26" s="45">
        <f t="shared" si="2"/>
        <v>-4.5808520384791569</v>
      </c>
      <c r="O26" s="42">
        <v>360</v>
      </c>
      <c r="P26" s="46">
        <v>228</v>
      </c>
      <c r="Q26" s="28">
        <f t="shared" si="3"/>
        <v>203.37361160012776</v>
      </c>
      <c r="R26" s="44">
        <f t="shared" si="4"/>
        <v>132</v>
      </c>
      <c r="S26" s="45">
        <f t="shared" si="5"/>
        <v>366.46307606885063</v>
      </c>
      <c r="T26" s="42">
        <v>0</v>
      </c>
      <c r="U26" s="47">
        <f t="shared" si="6"/>
        <v>-0.15</v>
      </c>
      <c r="V26" s="48">
        <f t="shared" si="7"/>
        <v>-0.66607460035523969</v>
      </c>
      <c r="W26" s="42">
        <v>30</v>
      </c>
      <c r="X26" s="47">
        <f t="shared" si="8"/>
        <v>1.8833333333333329</v>
      </c>
      <c r="Y26" s="49">
        <f t="shared" si="9"/>
        <v>5.0128648744565689</v>
      </c>
    </row>
    <row r="27" spans="1:25" s="38" customFormat="1" ht="19.899999999999999" customHeight="1" x14ac:dyDescent="0.25">
      <c r="A27" s="39">
        <v>28</v>
      </c>
      <c r="B27" s="155" t="s">
        <v>60</v>
      </c>
      <c r="C27" s="156"/>
      <c r="D27" s="156"/>
      <c r="E27" s="156"/>
      <c r="F27" s="156"/>
      <c r="G27" s="157"/>
      <c r="H27" s="40"/>
      <c r="I27" s="41"/>
      <c r="J27" s="42">
        <v>4</v>
      </c>
      <c r="K27" s="43">
        <v>2</v>
      </c>
      <c r="L27" s="28">
        <f t="shared" si="1"/>
        <v>43.884562528630326</v>
      </c>
      <c r="M27" s="44">
        <f t="shared" si="0"/>
        <v>2</v>
      </c>
      <c r="N27" s="45">
        <f t="shared" si="2"/>
        <v>9.1617040769583138</v>
      </c>
      <c r="O27" s="42">
        <v>331</v>
      </c>
      <c r="P27" s="46">
        <v>228</v>
      </c>
      <c r="Q27" s="28">
        <f t="shared" si="3"/>
        <v>203.37361160012776</v>
      </c>
      <c r="R27" s="44">
        <f t="shared" si="4"/>
        <v>103</v>
      </c>
      <c r="S27" s="45">
        <f t="shared" si="5"/>
        <v>285.95224875069403</v>
      </c>
      <c r="T27" s="42">
        <v>0</v>
      </c>
      <c r="U27" s="47">
        <f t="shared" si="6"/>
        <v>-0.15</v>
      </c>
      <c r="V27" s="48">
        <f t="shared" si="7"/>
        <v>-0.66607460035523969</v>
      </c>
      <c r="W27" s="42">
        <v>20</v>
      </c>
      <c r="X27" s="47">
        <f t="shared" si="8"/>
        <v>-8.1166666666666671</v>
      </c>
      <c r="Y27" s="49">
        <f t="shared" si="9"/>
        <v>-21.604116759826105</v>
      </c>
    </row>
    <row r="28" spans="1:25" s="38" customFormat="1" ht="19.899999999999999" customHeight="1" x14ac:dyDescent="0.25">
      <c r="A28" s="50">
        <v>29</v>
      </c>
      <c r="B28" s="155" t="s">
        <v>59</v>
      </c>
      <c r="C28" s="156"/>
      <c r="D28" s="156"/>
      <c r="E28" s="156"/>
      <c r="F28" s="156"/>
      <c r="G28" s="157"/>
      <c r="H28" s="40"/>
      <c r="I28" s="41"/>
      <c r="J28" s="42">
        <v>0</v>
      </c>
      <c r="K28" s="43">
        <v>2</v>
      </c>
      <c r="L28" s="28">
        <f t="shared" si="1"/>
        <v>43.884562528630326</v>
      </c>
      <c r="M28" s="44">
        <f t="shared" si="0"/>
        <v>-2</v>
      </c>
      <c r="N28" s="45">
        <f t="shared" si="2"/>
        <v>-9.1617040769583138</v>
      </c>
      <c r="O28" s="42">
        <v>413</v>
      </c>
      <c r="P28" s="46">
        <v>228</v>
      </c>
      <c r="Q28" s="28">
        <f t="shared" si="3"/>
        <v>203.37361160012776</v>
      </c>
      <c r="R28" s="44">
        <f t="shared" si="4"/>
        <v>185</v>
      </c>
      <c r="S28" s="45">
        <f t="shared" si="5"/>
        <v>513.6035535813437</v>
      </c>
      <c r="T28" s="42">
        <v>0</v>
      </c>
      <c r="U28" s="47">
        <f t="shared" si="6"/>
        <v>-0.15</v>
      </c>
      <c r="V28" s="48">
        <f t="shared" si="7"/>
        <v>-0.66607460035523969</v>
      </c>
      <c r="W28" s="42">
        <v>30</v>
      </c>
      <c r="X28" s="47">
        <f t="shared" si="8"/>
        <v>1.8833333333333329</v>
      </c>
      <c r="Y28" s="49">
        <f t="shared" si="9"/>
        <v>5.0128648744565689</v>
      </c>
    </row>
    <row r="29" spans="1:25" s="38" customFormat="1" ht="19.899999999999999" customHeight="1" x14ac:dyDescent="0.25">
      <c r="A29" s="39">
        <v>30</v>
      </c>
      <c r="B29" s="155" t="s">
        <v>60</v>
      </c>
      <c r="C29" s="156"/>
      <c r="D29" s="156"/>
      <c r="E29" s="156"/>
      <c r="F29" s="156"/>
      <c r="G29" s="157"/>
      <c r="H29" s="40"/>
      <c r="I29" s="41"/>
      <c r="J29" s="42">
        <v>0</v>
      </c>
      <c r="K29" s="43">
        <v>2</v>
      </c>
      <c r="L29" s="28">
        <f t="shared" si="1"/>
        <v>43.884562528630326</v>
      </c>
      <c r="M29" s="44">
        <f t="shared" si="0"/>
        <v>-2</v>
      </c>
      <c r="N29" s="45">
        <f t="shared" si="2"/>
        <v>-9.1617040769583138</v>
      </c>
      <c r="O29" s="42">
        <v>347</v>
      </c>
      <c r="P29" s="46">
        <v>228</v>
      </c>
      <c r="Q29" s="28">
        <f t="shared" si="3"/>
        <v>203.37361160012776</v>
      </c>
      <c r="R29" s="44">
        <f t="shared" si="4"/>
        <v>119</v>
      </c>
      <c r="S29" s="45">
        <f t="shared" si="5"/>
        <v>330.37201554691836</v>
      </c>
      <c r="T29" s="42">
        <v>1</v>
      </c>
      <c r="U29" s="47">
        <f t="shared" si="6"/>
        <v>0.85</v>
      </c>
      <c r="V29" s="48">
        <f t="shared" si="7"/>
        <v>3.7744227353463584</v>
      </c>
      <c r="W29" s="42">
        <v>20</v>
      </c>
      <c r="X29" s="47">
        <f t="shared" si="8"/>
        <v>-8.1166666666666671</v>
      </c>
      <c r="Y29" s="49">
        <f t="shared" si="9"/>
        <v>-21.604116759826105</v>
      </c>
    </row>
    <row r="30" spans="1:25" s="38" customFormat="1" ht="19.899999999999999" customHeight="1" x14ac:dyDescent="0.25">
      <c r="A30" s="50"/>
      <c r="B30" s="155"/>
      <c r="C30" s="156"/>
      <c r="D30" s="156"/>
      <c r="E30" s="156"/>
      <c r="F30" s="156"/>
      <c r="G30" s="157"/>
      <c r="H30" s="40"/>
      <c r="I30" s="41"/>
      <c r="J30" s="42"/>
      <c r="K30" s="43"/>
      <c r="L30" s="28" t="str">
        <f t="shared" si="1"/>
        <v xml:space="preserve"> </v>
      </c>
      <c r="M30" s="44" t="str">
        <f t="shared" si="0"/>
        <v xml:space="preserve"> </v>
      </c>
      <c r="N30" s="45" t="str">
        <f t="shared" si="2"/>
        <v xml:space="preserve"> </v>
      </c>
      <c r="O30" s="42"/>
      <c r="P30" s="46"/>
      <c r="Q30" s="28" t="str">
        <f t="shared" si="3"/>
        <v xml:space="preserve"> </v>
      </c>
      <c r="R30" s="44" t="str">
        <f t="shared" si="4"/>
        <v xml:space="preserve"> </v>
      </c>
      <c r="S30" s="45" t="str">
        <f t="shared" si="5"/>
        <v xml:space="preserve"> </v>
      </c>
      <c r="T30" s="42"/>
      <c r="U30" s="47" t="str">
        <f t="shared" si="6"/>
        <v xml:space="preserve"> </v>
      </c>
      <c r="V30" s="48" t="str">
        <f t="shared" si="7"/>
        <v xml:space="preserve"> </v>
      </c>
      <c r="W30" s="42"/>
      <c r="X30" s="47" t="str">
        <f t="shared" si="8"/>
        <v xml:space="preserve"> </v>
      </c>
      <c r="Y30" s="49" t="str">
        <f t="shared" si="9"/>
        <v xml:space="preserve"> </v>
      </c>
    </row>
    <row r="31" spans="1:25" s="38" customFormat="1" ht="19.899999999999999" customHeight="1" x14ac:dyDescent="0.25">
      <c r="A31" s="39"/>
      <c r="B31" s="155"/>
      <c r="C31" s="156"/>
      <c r="D31" s="156"/>
      <c r="E31" s="156"/>
      <c r="F31" s="156"/>
      <c r="G31" s="157"/>
      <c r="H31" s="40"/>
      <c r="I31" s="41"/>
      <c r="J31" s="42"/>
      <c r="K31" s="43"/>
      <c r="L31" s="28" t="str">
        <f t="shared" si="1"/>
        <v xml:space="preserve"> </v>
      </c>
      <c r="M31" s="44" t="str">
        <f t="shared" si="0"/>
        <v xml:space="preserve"> </v>
      </c>
      <c r="N31" s="45" t="str">
        <f t="shared" si="2"/>
        <v xml:space="preserve"> </v>
      </c>
      <c r="O31" s="42"/>
      <c r="P31" s="46"/>
      <c r="Q31" s="28" t="str">
        <f t="shared" si="3"/>
        <v xml:space="preserve"> </v>
      </c>
      <c r="R31" s="44" t="str">
        <f t="shared" si="4"/>
        <v xml:space="preserve"> </v>
      </c>
      <c r="S31" s="45" t="str">
        <f t="shared" si="5"/>
        <v xml:space="preserve"> </v>
      </c>
      <c r="T31" s="42"/>
      <c r="U31" s="47" t="str">
        <f t="shared" si="6"/>
        <v xml:space="preserve"> </v>
      </c>
      <c r="V31" s="48" t="str">
        <f t="shared" si="7"/>
        <v xml:space="preserve"> </v>
      </c>
      <c r="W31" s="42"/>
      <c r="X31" s="47" t="str">
        <f t="shared" si="8"/>
        <v xml:space="preserve"> </v>
      </c>
      <c r="Y31" s="49" t="str">
        <f t="shared" si="9"/>
        <v xml:space="preserve"> </v>
      </c>
    </row>
    <row r="32" spans="1:25" s="38" customFormat="1" ht="19.899999999999999" customHeight="1" x14ac:dyDescent="0.25">
      <c r="A32" s="39"/>
      <c r="B32" s="155"/>
      <c r="C32" s="156"/>
      <c r="D32" s="156"/>
      <c r="E32" s="156"/>
      <c r="F32" s="156"/>
      <c r="G32" s="157"/>
      <c r="H32" s="40"/>
      <c r="I32" s="41"/>
      <c r="J32" s="42"/>
      <c r="K32" s="43"/>
      <c r="L32" s="28" t="str">
        <f t="shared" si="1"/>
        <v xml:space="preserve"> </v>
      </c>
      <c r="M32" s="44" t="str">
        <f t="shared" si="0"/>
        <v xml:space="preserve"> </v>
      </c>
      <c r="N32" s="45" t="str">
        <f t="shared" si="2"/>
        <v xml:space="preserve"> </v>
      </c>
      <c r="O32" s="42"/>
      <c r="P32" s="46"/>
      <c r="Q32" s="28" t="str">
        <f t="shared" si="3"/>
        <v xml:space="preserve"> </v>
      </c>
      <c r="R32" s="44" t="str">
        <f t="shared" si="4"/>
        <v xml:space="preserve"> </v>
      </c>
      <c r="S32" s="45" t="str">
        <f t="shared" si="5"/>
        <v xml:space="preserve"> </v>
      </c>
      <c r="T32" s="42"/>
      <c r="U32" s="47" t="str">
        <f t="shared" si="6"/>
        <v xml:space="preserve"> </v>
      </c>
      <c r="V32" s="48" t="str">
        <f t="shared" si="7"/>
        <v xml:space="preserve"> </v>
      </c>
      <c r="W32" s="42"/>
      <c r="X32" s="47" t="str">
        <f t="shared" si="8"/>
        <v xml:space="preserve"> </v>
      </c>
      <c r="Y32" s="49" t="str">
        <f t="shared" si="9"/>
        <v xml:space="preserve"> </v>
      </c>
    </row>
    <row r="33" spans="1:25" s="38" customFormat="1" ht="19.899999999999999" customHeight="1" x14ac:dyDescent="0.25">
      <c r="A33" s="50"/>
      <c r="B33" s="155"/>
      <c r="C33" s="156"/>
      <c r="D33" s="156"/>
      <c r="E33" s="156"/>
      <c r="F33" s="156"/>
      <c r="G33" s="157"/>
      <c r="H33" s="40"/>
      <c r="I33" s="41"/>
      <c r="J33" s="42"/>
      <c r="K33" s="43"/>
      <c r="L33" s="28" t="str">
        <f t="shared" si="1"/>
        <v xml:space="preserve"> </v>
      </c>
      <c r="M33" s="44" t="str">
        <f t="shared" si="0"/>
        <v xml:space="preserve"> </v>
      </c>
      <c r="N33" s="45" t="str">
        <f t="shared" si="2"/>
        <v xml:space="preserve"> </v>
      </c>
      <c r="O33" s="42"/>
      <c r="P33" s="46"/>
      <c r="Q33" s="28" t="str">
        <f t="shared" si="3"/>
        <v xml:space="preserve"> </v>
      </c>
      <c r="R33" s="44" t="str">
        <f t="shared" si="4"/>
        <v xml:space="preserve"> </v>
      </c>
      <c r="S33" s="45" t="str">
        <f t="shared" si="5"/>
        <v xml:space="preserve"> </v>
      </c>
      <c r="T33" s="42"/>
      <c r="U33" s="47" t="str">
        <f t="shared" si="6"/>
        <v xml:space="preserve"> </v>
      </c>
      <c r="V33" s="48" t="str">
        <f t="shared" si="7"/>
        <v xml:space="preserve"> </v>
      </c>
      <c r="W33" s="42"/>
      <c r="X33" s="47" t="str">
        <f t="shared" si="8"/>
        <v xml:space="preserve"> </v>
      </c>
      <c r="Y33" s="49" t="str">
        <f t="shared" si="9"/>
        <v xml:space="preserve"> </v>
      </c>
    </row>
    <row r="34" spans="1:25" s="38" customFormat="1" ht="19.899999999999999" customHeight="1" x14ac:dyDescent="0.25">
      <c r="A34" s="50"/>
      <c r="B34" s="155"/>
      <c r="C34" s="156"/>
      <c r="D34" s="156"/>
      <c r="E34" s="156"/>
      <c r="F34" s="156"/>
      <c r="G34" s="157"/>
      <c r="H34" s="40"/>
      <c r="I34" s="41"/>
      <c r="J34" s="42"/>
      <c r="K34" s="43"/>
      <c r="L34" s="28" t="str">
        <f t="shared" si="1"/>
        <v xml:space="preserve"> </v>
      </c>
      <c r="M34" s="44" t="str">
        <f t="shared" si="0"/>
        <v xml:space="preserve"> </v>
      </c>
      <c r="N34" s="45" t="str">
        <f t="shared" si="2"/>
        <v xml:space="preserve"> </v>
      </c>
      <c r="O34" s="42"/>
      <c r="P34" s="46"/>
      <c r="Q34" s="28" t="str">
        <f t="shared" si="3"/>
        <v xml:space="preserve"> </v>
      </c>
      <c r="R34" s="44" t="str">
        <f t="shared" si="4"/>
        <v xml:space="preserve"> </v>
      </c>
      <c r="S34" s="45" t="str">
        <f t="shared" si="5"/>
        <v xml:space="preserve"> </v>
      </c>
      <c r="T34" s="42"/>
      <c r="U34" s="47" t="str">
        <f t="shared" si="6"/>
        <v xml:space="preserve"> </v>
      </c>
      <c r="V34" s="48" t="str">
        <f t="shared" si="7"/>
        <v xml:space="preserve"> </v>
      </c>
      <c r="W34" s="42"/>
      <c r="X34" s="47" t="str">
        <f t="shared" si="8"/>
        <v xml:space="preserve"> </v>
      </c>
      <c r="Y34" s="49" t="str">
        <f t="shared" si="9"/>
        <v xml:space="preserve"> </v>
      </c>
    </row>
    <row r="35" spans="1:25" s="38" customFormat="1" ht="19.899999999999999" customHeight="1" x14ac:dyDescent="0.25">
      <c r="A35" s="39"/>
      <c r="B35" s="155"/>
      <c r="C35" s="156"/>
      <c r="D35" s="156"/>
      <c r="E35" s="156"/>
      <c r="F35" s="156"/>
      <c r="G35" s="157"/>
      <c r="H35" s="40"/>
      <c r="I35" s="41"/>
      <c r="J35" s="42"/>
      <c r="K35" s="43"/>
      <c r="L35" s="28" t="str">
        <f t="shared" si="1"/>
        <v xml:space="preserve"> </v>
      </c>
      <c r="M35" s="44" t="str">
        <f t="shared" si="0"/>
        <v xml:space="preserve"> </v>
      </c>
      <c r="N35" s="45" t="str">
        <f t="shared" si="2"/>
        <v xml:space="preserve"> </v>
      </c>
      <c r="O35" s="42"/>
      <c r="P35" s="46"/>
      <c r="Q35" s="28" t="str">
        <f t="shared" si="3"/>
        <v xml:space="preserve"> </v>
      </c>
      <c r="R35" s="44" t="str">
        <f t="shared" si="4"/>
        <v xml:space="preserve"> </v>
      </c>
      <c r="S35" s="45" t="str">
        <f t="shared" si="5"/>
        <v xml:space="preserve"> </v>
      </c>
      <c r="T35" s="42"/>
      <c r="U35" s="47" t="str">
        <f t="shared" si="6"/>
        <v xml:space="preserve"> </v>
      </c>
      <c r="V35" s="48" t="str">
        <f t="shared" si="7"/>
        <v xml:space="preserve"> </v>
      </c>
      <c r="W35" s="42"/>
      <c r="X35" s="47" t="str">
        <f t="shared" si="8"/>
        <v xml:space="preserve"> </v>
      </c>
      <c r="Y35" s="49" t="str">
        <f t="shared" si="9"/>
        <v xml:space="preserve"> </v>
      </c>
    </row>
    <row r="36" spans="1:25" s="38" customFormat="1" ht="19.899999999999999" customHeight="1" x14ac:dyDescent="0.25">
      <c r="A36" s="50"/>
      <c r="B36" s="155"/>
      <c r="C36" s="156"/>
      <c r="D36" s="156"/>
      <c r="E36" s="156"/>
      <c r="F36" s="156"/>
      <c r="G36" s="157"/>
      <c r="H36" s="40"/>
      <c r="I36" s="41"/>
      <c r="J36" s="42"/>
      <c r="K36" s="43"/>
      <c r="L36" s="28" t="str">
        <f t="shared" si="1"/>
        <v xml:space="preserve"> </v>
      </c>
      <c r="M36" s="44" t="str">
        <f t="shared" si="0"/>
        <v xml:space="preserve"> </v>
      </c>
      <c r="N36" s="45" t="str">
        <f t="shared" si="2"/>
        <v xml:space="preserve"> </v>
      </c>
      <c r="O36" s="42"/>
      <c r="P36" s="46"/>
      <c r="Q36" s="28" t="str">
        <f t="shared" si="3"/>
        <v xml:space="preserve"> </v>
      </c>
      <c r="R36" s="44" t="str">
        <f t="shared" si="4"/>
        <v xml:space="preserve"> </v>
      </c>
      <c r="S36" s="45" t="str">
        <f t="shared" si="5"/>
        <v xml:space="preserve"> </v>
      </c>
      <c r="T36" s="42"/>
      <c r="U36" s="47" t="str">
        <f t="shared" si="6"/>
        <v xml:space="preserve"> </v>
      </c>
      <c r="V36" s="48" t="str">
        <f t="shared" si="7"/>
        <v xml:space="preserve"> </v>
      </c>
      <c r="W36" s="42"/>
      <c r="X36" s="47" t="str">
        <f t="shared" si="8"/>
        <v xml:space="preserve"> </v>
      </c>
      <c r="Y36" s="49" t="str">
        <f t="shared" si="9"/>
        <v xml:space="preserve"> </v>
      </c>
    </row>
    <row r="37" spans="1:25" s="38" customFormat="1" ht="19.899999999999999" customHeight="1" x14ac:dyDescent="0.25">
      <c r="A37" s="50"/>
      <c r="B37" s="155"/>
      <c r="C37" s="156"/>
      <c r="D37" s="156"/>
      <c r="E37" s="156"/>
      <c r="F37" s="156"/>
      <c r="G37" s="157"/>
      <c r="H37" s="40"/>
      <c r="I37" s="41"/>
      <c r="J37" s="42"/>
      <c r="K37" s="43"/>
      <c r="L37" s="28" t="str">
        <f t="shared" si="1"/>
        <v xml:space="preserve"> </v>
      </c>
      <c r="M37" s="44" t="str">
        <f t="shared" si="0"/>
        <v xml:space="preserve"> </v>
      </c>
      <c r="N37" s="45" t="str">
        <f t="shared" si="2"/>
        <v xml:space="preserve"> </v>
      </c>
      <c r="O37" s="42"/>
      <c r="P37" s="46"/>
      <c r="Q37" s="28" t="str">
        <f t="shared" si="3"/>
        <v xml:space="preserve"> </v>
      </c>
      <c r="R37" s="44" t="str">
        <f t="shared" si="4"/>
        <v xml:space="preserve"> </v>
      </c>
      <c r="S37" s="45" t="str">
        <f t="shared" si="5"/>
        <v xml:space="preserve"> </v>
      </c>
      <c r="T37" s="42"/>
      <c r="U37" s="47" t="str">
        <f t="shared" si="6"/>
        <v xml:space="preserve"> </v>
      </c>
      <c r="V37" s="48" t="str">
        <f t="shared" si="7"/>
        <v xml:space="preserve"> </v>
      </c>
      <c r="W37" s="42"/>
      <c r="X37" s="47" t="str">
        <f t="shared" si="8"/>
        <v xml:space="preserve"> </v>
      </c>
      <c r="Y37" s="49" t="str">
        <f t="shared" si="9"/>
        <v xml:space="preserve"> </v>
      </c>
    </row>
    <row r="38" spans="1:25" s="38" customFormat="1" ht="19.899999999999999" customHeight="1" x14ac:dyDescent="0.25">
      <c r="A38" s="50"/>
      <c r="B38" s="155"/>
      <c r="C38" s="156"/>
      <c r="D38" s="156"/>
      <c r="E38" s="156"/>
      <c r="F38" s="156"/>
      <c r="G38" s="157"/>
      <c r="H38" s="40"/>
      <c r="I38" s="41"/>
      <c r="J38" s="42"/>
      <c r="K38" s="43"/>
      <c r="L38" s="28" t="str">
        <f t="shared" si="1"/>
        <v xml:space="preserve"> </v>
      </c>
      <c r="M38" s="44" t="str">
        <f t="shared" si="0"/>
        <v xml:space="preserve"> </v>
      </c>
      <c r="N38" s="45" t="str">
        <f t="shared" si="2"/>
        <v xml:space="preserve"> </v>
      </c>
      <c r="O38" s="42"/>
      <c r="P38" s="46"/>
      <c r="Q38" s="28" t="str">
        <f t="shared" si="3"/>
        <v xml:space="preserve"> </v>
      </c>
      <c r="R38" s="44" t="str">
        <f t="shared" si="4"/>
        <v xml:space="preserve"> </v>
      </c>
      <c r="S38" s="45" t="str">
        <f t="shared" si="5"/>
        <v xml:space="preserve"> </v>
      </c>
      <c r="T38" s="42"/>
      <c r="U38" s="47" t="str">
        <f t="shared" si="6"/>
        <v xml:space="preserve"> </v>
      </c>
      <c r="V38" s="48" t="str">
        <f t="shared" si="7"/>
        <v xml:space="preserve"> </v>
      </c>
      <c r="W38" s="42"/>
      <c r="X38" s="47" t="str">
        <f t="shared" si="8"/>
        <v xml:space="preserve"> </v>
      </c>
      <c r="Y38" s="49" t="str">
        <f t="shared" si="9"/>
        <v xml:space="preserve"> </v>
      </c>
    </row>
    <row r="39" spans="1:25" s="38" customFormat="1" ht="19.899999999999999" customHeight="1" thickBot="1" x14ac:dyDescent="0.3">
      <c r="A39" s="52"/>
      <c r="B39" s="158"/>
      <c r="C39" s="159"/>
      <c r="D39" s="159"/>
      <c r="E39" s="159"/>
      <c r="F39" s="159"/>
      <c r="G39" s="160"/>
      <c r="H39" s="53"/>
      <c r="I39" s="54"/>
      <c r="J39" s="55"/>
      <c r="K39" s="56"/>
      <c r="L39" s="57" t="str">
        <f t="shared" si="1"/>
        <v xml:space="preserve"> </v>
      </c>
      <c r="M39" s="58" t="str">
        <f t="shared" si="0"/>
        <v xml:space="preserve"> </v>
      </c>
      <c r="N39" s="59" t="str">
        <f t="shared" si="2"/>
        <v xml:space="preserve"> </v>
      </c>
      <c r="O39" s="55"/>
      <c r="P39" s="60"/>
      <c r="Q39" s="57" t="str">
        <f t="shared" si="3"/>
        <v xml:space="preserve"> </v>
      </c>
      <c r="R39" s="58" t="str">
        <f t="shared" si="4"/>
        <v xml:space="preserve"> </v>
      </c>
      <c r="S39" s="59" t="str">
        <f t="shared" si="5"/>
        <v xml:space="preserve"> </v>
      </c>
      <c r="T39" s="55"/>
      <c r="U39" s="61" t="str">
        <f t="shared" si="6"/>
        <v xml:space="preserve"> </v>
      </c>
      <c r="V39" s="62" t="str">
        <f t="shared" si="7"/>
        <v xml:space="preserve"> </v>
      </c>
      <c r="W39" s="55"/>
      <c r="X39" s="61" t="str">
        <f t="shared" si="8"/>
        <v xml:space="preserve"> </v>
      </c>
      <c r="Y39" s="63" t="str">
        <f t="shared" si="9"/>
        <v xml:space="preserve"> </v>
      </c>
    </row>
    <row r="40" spans="1:25" ht="13.5" thickTop="1" x14ac:dyDescent="0.2"/>
  </sheetData>
  <sheetProtection selectLockedCells="1"/>
  <protectedRanges>
    <protectedRange sqref="A20:A39" name="Range11_2_2"/>
  </protectedRanges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zoomScale="85" zoomScaleNormal="85" workbookViewId="0">
      <selection activeCell="Q25" sqref="Q25"/>
    </sheetView>
  </sheetViews>
  <sheetFormatPr defaultColWidth="9.140625" defaultRowHeight="12.75" x14ac:dyDescent="0.2"/>
  <cols>
    <col min="1" max="25" width="7.28515625" style="1" customWidth="1"/>
    <col min="26" max="16384" width="9.140625" style="1"/>
  </cols>
  <sheetData>
    <row r="1" spans="1:25" ht="18" customHeight="1" thickTop="1" x14ac:dyDescent="0.2">
      <c r="A1" s="108"/>
      <c r="B1" s="109"/>
      <c r="C1" s="109"/>
      <c r="D1" s="110"/>
      <c r="E1" s="110"/>
      <c r="F1" s="110"/>
      <c r="G1" s="110"/>
      <c r="H1" s="109"/>
      <c r="I1" s="10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70"/>
    </row>
    <row r="2" spans="1:25" ht="18" customHeight="1" x14ac:dyDescent="0.2">
      <c r="A2" s="111"/>
      <c r="B2" s="112"/>
      <c r="C2" s="112"/>
      <c r="D2" s="113"/>
      <c r="E2" s="113"/>
      <c r="F2" s="113"/>
      <c r="G2" s="113"/>
      <c r="H2" s="114"/>
      <c r="I2" s="11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71"/>
    </row>
    <row r="3" spans="1:25" ht="18" customHeight="1" x14ac:dyDescent="0.2">
      <c r="A3" s="111"/>
      <c r="B3" s="112"/>
      <c r="C3" s="112"/>
      <c r="D3" s="115"/>
      <c r="E3" s="115"/>
      <c r="F3" s="115"/>
      <c r="G3" s="115"/>
      <c r="H3" s="114"/>
      <c r="I3" s="114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71"/>
    </row>
    <row r="4" spans="1:25" ht="18" customHeight="1" x14ac:dyDescent="0.2">
      <c r="A4" s="111"/>
      <c r="B4" s="112"/>
      <c r="C4" s="112"/>
      <c r="D4" s="115"/>
      <c r="E4" s="115"/>
      <c r="F4" s="115"/>
      <c r="G4" s="115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6"/>
    </row>
    <row r="5" spans="1:25" ht="18" customHeight="1" x14ac:dyDescent="0.2">
      <c r="A5" s="111"/>
      <c r="B5" s="112"/>
      <c r="C5" s="112"/>
      <c r="D5" s="113"/>
      <c r="E5" s="113"/>
      <c r="F5" s="113"/>
      <c r="G5" s="113"/>
      <c r="H5" s="117"/>
      <c r="I5" s="117"/>
      <c r="J5" s="4"/>
      <c r="K5" s="4"/>
      <c r="L5" s="4"/>
      <c r="M5" s="4"/>
      <c r="N5" s="112"/>
      <c r="O5" s="118"/>
      <c r="P5" s="118"/>
      <c r="Q5" s="118"/>
      <c r="R5" s="118"/>
      <c r="S5" s="118"/>
      <c r="T5" s="112"/>
      <c r="U5" s="118"/>
      <c r="V5" s="118"/>
      <c r="W5" s="118"/>
      <c r="X5" s="118"/>
      <c r="Y5" s="119"/>
    </row>
    <row r="6" spans="1:25" ht="18" customHeight="1" x14ac:dyDescent="0.2">
      <c r="A6" s="111"/>
      <c r="B6" s="112"/>
      <c r="C6" s="112"/>
      <c r="D6" s="115"/>
      <c r="E6" s="115"/>
      <c r="F6" s="115"/>
      <c r="G6" s="115"/>
      <c r="H6" s="83"/>
      <c r="I6" s="84"/>
      <c r="J6" s="4"/>
      <c r="K6" s="4"/>
      <c r="L6" s="4"/>
      <c r="M6" s="4"/>
      <c r="N6" s="112"/>
      <c r="O6" s="118"/>
      <c r="P6" s="118"/>
      <c r="Q6" s="112"/>
      <c r="R6" s="118"/>
      <c r="S6" s="118"/>
      <c r="T6" s="112"/>
      <c r="U6" s="118"/>
      <c r="V6" s="118"/>
      <c r="W6" s="112"/>
      <c r="X6" s="118"/>
      <c r="Y6" s="119"/>
    </row>
    <row r="7" spans="1:25" ht="18" customHeight="1" x14ac:dyDescent="0.2">
      <c r="A7" s="111"/>
      <c r="B7" s="112"/>
      <c r="C7" s="112"/>
      <c r="D7" s="115"/>
      <c r="E7" s="115"/>
      <c r="F7" s="115"/>
      <c r="G7" s="115"/>
      <c r="H7" s="85"/>
      <c r="I7" s="85"/>
      <c r="J7" s="112"/>
      <c r="K7" s="112"/>
      <c r="L7" s="112"/>
      <c r="M7" s="112"/>
      <c r="N7" s="98"/>
      <c r="O7" s="120"/>
      <c r="P7" s="120"/>
      <c r="Q7" s="4"/>
      <c r="R7" s="118"/>
      <c r="S7" s="118"/>
      <c r="T7" s="98"/>
      <c r="U7" s="120"/>
      <c r="V7" s="120"/>
      <c r="W7" s="4"/>
      <c r="X7" s="118"/>
      <c r="Y7" s="119"/>
    </row>
    <row r="8" spans="1:25" ht="18" customHeight="1" x14ac:dyDescent="0.2">
      <c r="A8" s="111"/>
      <c r="B8" s="112"/>
      <c r="C8" s="112"/>
      <c r="D8" s="112"/>
      <c r="E8" s="112"/>
      <c r="F8" s="84"/>
      <c r="G8" s="84"/>
      <c r="H8" s="85"/>
      <c r="I8" s="85"/>
      <c r="J8" s="112"/>
      <c r="K8" s="112"/>
      <c r="L8" s="112"/>
      <c r="M8" s="112"/>
      <c r="N8" s="98"/>
      <c r="O8" s="120"/>
      <c r="P8" s="120"/>
      <c r="Q8" s="4"/>
      <c r="R8" s="118"/>
      <c r="S8" s="118"/>
      <c r="T8" s="115"/>
      <c r="U8" s="121"/>
      <c r="V8" s="121"/>
      <c r="W8" s="4"/>
      <c r="X8" s="118"/>
      <c r="Y8" s="119"/>
    </row>
    <row r="9" spans="1:25" ht="18" customHeight="1" x14ac:dyDescent="0.2">
      <c r="A9" s="111"/>
      <c r="B9" s="112"/>
      <c r="C9" s="112"/>
      <c r="D9" s="112"/>
      <c r="E9" s="112"/>
      <c r="F9" s="86"/>
      <c r="G9" s="86"/>
      <c r="H9" s="87"/>
      <c r="I9" s="87"/>
      <c r="J9" s="112"/>
      <c r="K9" s="112"/>
      <c r="L9" s="112"/>
      <c r="M9" s="112"/>
      <c r="N9" s="113"/>
      <c r="O9" s="122"/>
      <c r="P9" s="122"/>
      <c r="Q9" s="123"/>
      <c r="R9" s="124"/>
      <c r="S9" s="124"/>
      <c r="T9" s="113"/>
      <c r="U9" s="122"/>
      <c r="V9" s="122"/>
      <c r="W9" s="123"/>
      <c r="X9" s="124"/>
      <c r="Y9" s="125"/>
    </row>
    <row r="10" spans="1:25" ht="18" customHeight="1" x14ac:dyDescent="0.2">
      <c r="A10" s="111"/>
      <c r="B10" s="112"/>
      <c r="C10" s="112"/>
      <c r="D10" s="112"/>
      <c r="E10" s="112"/>
      <c r="F10" s="86"/>
      <c r="G10" s="86"/>
      <c r="H10" s="4"/>
      <c r="I10" s="4"/>
      <c r="J10" s="112"/>
      <c r="K10" s="112"/>
      <c r="L10" s="112"/>
      <c r="M10" s="112"/>
      <c r="N10" s="126"/>
      <c r="O10" s="127"/>
      <c r="P10" s="127"/>
      <c r="Q10" s="128"/>
      <c r="R10" s="128"/>
      <c r="S10" s="128"/>
      <c r="T10" s="126"/>
      <c r="U10" s="127"/>
      <c r="V10" s="127"/>
      <c r="W10" s="128"/>
      <c r="X10" s="128"/>
      <c r="Y10" s="129"/>
    </row>
    <row r="11" spans="1:25" ht="18" customHeight="1" x14ac:dyDescent="0.2">
      <c r="A11" s="111"/>
      <c r="B11" s="112"/>
      <c r="C11" s="112"/>
      <c r="D11" s="112"/>
      <c r="E11" s="112"/>
      <c r="F11" s="86"/>
      <c r="G11" s="86"/>
      <c r="H11" s="4"/>
      <c r="I11" s="4"/>
      <c r="J11" s="112"/>
      <c r="K11" s="112"/>
      <c r="L11" s="112"/>
      <c r="M11" s="112"/>
      <c r="N11" s="4"/>
      <c r="O11" s="118"/>
      <c r="P11" s="118"/>
      <c r="Q11" s="4"/>
      <c r="R11" s="118"/>
      <c r="S11" s="118"/>
      <c r="T11" s="4"/>
      <c r="U11" s="118"/>
      <c r="V11" s="118"/>
      <c r="W11" s="4"/>
      <c r="X11" s="118"/>
      <c r="Y11" s="119"/>
    </row>
    <row r="12" spans="1:25" ht="18" customHeight="1" x14ac:dyDescent="0.2">
      <c r="A12" s="111"/>
      <c r="B12" s="112"/>
      <c r="C12" s="112"/>
      <c r="D12" s="112"/>
      <c r="E12" s="112"/>
      <c r="F12" s="86"/>
      <c r="G12" s="86"/>
      <c r="H12" s="85"/>
      <c r="I12" s="85"/>
      <c r="J12" s="112"/>
      <c r="K12" s="112"/>
      <c r="L12" s="112"/>
      <c r="M12" s="112"/>
      <c r="N12" s="4"/>
      <c r="O12" s="118"/>
      <c r="P12" s="118"/>
      <c r="Q12" s="4"/>
      <c r="R12" s="118"/>
      <c r="S12" s="118"/>
      <c r="T12" s="4"/>
      <c r="U12" s="118"/>
      <c r="V12" s="118"/>
      <c r="W12" s="4"/>
      <c r="X12" s="118"/>
      <c r="Y12" s="119"/>
    </row>
    <row r="13" spans="1:25" ht="18" customHeight="1" x14ac:dyDescent="0.2">
      <c r="A13" s="111"/>
      <c r="B13" s="112"/>
      <c r="C13" s="112"/>
      <c r="D13" s="112"/>
      <c r="E13" s="112"/>
      <c r="F13" s="86"/>
      <c r="G13" s="86"/>
      <c r="H13" s="85"/>
      <c r="I13" s="85"/>
      <c r="J13" s="112"/>
      <c r="K13" s="112"/>
      <c r="L13" s="112"/>
      <c r="M13" s="112"/>
      <c r="N13" s="4"/>
      <c r="O13" s="118"/>
      <c r="P13" s="118"/>
      <c r="Q13" s="4"/>
      <c r="R13" s="118"/>
      <c r="S13" s="118"/>
      <c r="T13" s="4"/>
      <c r="U13" s="118"/>
      <c r="V13" s="118"/>
      <c r="W13" s="4"/>
      <c r="X13" s="118"/>
      <c r="Y13" s="119"/>
    </row>
    <row r="14" spans="1:25" ht="18" customHeight="1" x14ac:dyDescent="0.2">
      <c r="A14" s="111"/>
      <c r="B14" s="112"/>
      <c r="C14" s="112"/>
      <c r="D14" s="112"/>
      <c r="E14" s="112"/>
      <c r="F14" s="86"/>
      <c r="G14" s="86"/>
      <c r="H14" s="85"/>
      <c r="I14" s="85"/>
      <c r="J14" s="112"/>
      <c r="K14" s="112"/>
      <c r="L14" s="112"/>
      <c r="M14" s="112"/>
      <c r="N14" s="130"/>
      <c r="O14" s="131"/>
      <c r="P14" s="131"/>
      <c r="Q14" s="130"/>
      <c r="R14" s="131"/>
      <c r="S14" s="131"/>
      <c r="T14" s="98"/>
      <c r="U14" s="120"/>
      <c r="V14" s="120"/>
      <c r="W14" s="98"/>
      <c r="X14" s="120"/>
      <c r="Y14" s="132"/>
    </row>
    <row r="15" spans="1:25" ht="18" customHeight="1" x14ac:dyDescent="0.2">
      <c r="A15" s="111"/>
      <c r="B15" s="112"/>
      <c r="C15" s="112"/>
      <c r="D15" s="112"/>
      <c r="E15" s="112"/>
      <c r="F15" s="86"/>
      <c r="G15" s="86"/>
      <c r="H15" s="4"/>
      <c r="I15" s="4"/>
      <c r="J15" s="112"/>
      <c r="K15" s="112"/>
      <c r="L15" s="112"/>
      <c r="M15" s="112"/>
      <c r="N15" s="133"/>
      <c r="O15" s="133"/>
      <c r="P15" s="133"/>
      <c r="Q15" s="133"/>
      <c r="R15" s="133"/>
      <c r="S15" s="133"/>
      <c r="T15" s="134"/>
      <c r="U15" s="135"/>
      <c r="V15" s="135"/>
      <c r="W15" s="134"/>
      <c r="X15" s="135"/>
      <c r="Y15" s="136"/>
    </row>
    <row r="16" spans="1:25" ht="18" customHeight="1" x14ac:dyDescent="0.2">
      <c r="A16" s="111"/>
      <c r="B16" s="112"/>
      <c r="C16" s="112"/>
      <c r="D16" s="112"/>
      <c r="E16" s="112"/>
      <c r="F16" s="134"/>
      <c r="G16" s="134"/>
      <c r="H16" s="117"/>
      <c r="I16" s="11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12"/>
      <c r="U16" s="112"/>
      <c r="V16" s="112"/>
      <c r="W16" s="112"/>
      <c r="X16" s="112"/>
      <c r="Y16" s="116"/>
    </row>
    <row r="17" spans="1:25" ht="18" customHeight="1" x14ac:dyDescent="0.2">
      <c r="A17" s="88"/>
      <c r="B17" s="138"/>
      <c r="C17" s="138"/>
      <c r="D17" s="138"/>
      <c r="E17" s="138"/>
      <c r="F17" s="138"/>
      <c r="G17" s="138"/>
      <c r="H17" s="83"/>
      <c r="I17" s="84"/>
      <c r="J17" s="112"/>
      <c r="K17" s="112"/>
      <c r="L17" s="112"/>
      <c r="M17" s="112"/>
      <c r="N17" s="112"/>
      <c r="O17" s="137"/>
      <c r="P17" s="137"/>
      <c r="Q17" s="137"/>
      <c r="R17" s="137"/>
      <c r="S17" s="137"/>
      <c r="T17" s="112"/>
      <c r="U17" s="79"/>
      <c r="V17" s="79"/>
      <c r="W17" s="112"/>
      <c r="X17" s="79"/>
      <c r="Y17" s="139"/>
    </row>
    <row r="18" spans="1:25" ht="18" customHeight="1" x14ac:dyDescent="0.2">
      <c r="A18" s="88"/>
      <c r="B18" s="89"/>
      <c r="C18" s="89"/>
      <c r="D18" s="89"/>
      <c r="E18" s="89"/>
      <c r="F18" s="89"/>
      <c r="G18" s="89"/>
      <c r="H18" s="83"/>
      <c r="I18" s="84"/>
      <c r="J18" s="84"/>
      <c r="K18" s="84"/>
      <c r="L18" s="84"/>
      <c r="M18" s="84"/>
      <c r="N18" s="84"/>
      <c r="O18" s="90"/>
      <c r="P18" s="90"/>
      <c r="Q18" s="90"/>
      <c r="R18" s="90"/>
      <c r="S18" s="90"/>
      <c r="T18" s="84"/>
      <c r="U18" s="79"/>
      <c r="V18" s="79"/>
      <c r="W18" s="84"/>
      <c r="X18" s="91"/>
      <c r="Y18" s="92"/>
    </row>
    <row r="19" spans="1:25" ht="49.9" customHeight="1" x14ac:dyDescent="0.2">
      <c r="A19" s="93"/>
      <c r="B19" s="140"/>
      <c r="C19" s="140"/>
      <c r="D19" s="140"/>
      <c r="E19" s="140"/>
      <c r="F19" s="140"/>
      <c r="G19" s="140"/>
      <c r="H19" s="94"/>
      <c r="I19" s="94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6"/>
    </row>
    <row r="20" spans="1:25" s="38" customFormat="1" ht="19.899999999999999" customHeight="1" x14ac:dyDescent="0.25">
      <c r="A20" s="97"/>
      <c r="B20" s="98"/>
      <c r="C20" s="98"/>
      <c r="D20" s="98"/>
      <c r="E20" s="98"/>
      <c r="F20" s="98"/>
      <c r="G20" s="98"/>
      <c r="H20" s="98"/>
      <c r="I20" s="98"/>
      <c r="J20" s="99"/>
      <c r="K20" s="99"/>
      <c r="L20" s="100"/>
      <c r="M20" s="100"/>
      <c r="N20" s="100"/>
      <c r="O20" s="99"/>
      <c r="P20" s="99"/>
      <c r="Q20" s="100"/>
      <c r="R20" s="100"/>
      <c r="S20" s="100"/>
      <c r="T20" s="99"/>
      <c r="U20" s="101"/>
      <c r="V20" s="100"/>
      <c r="W20" s="99"/>
      <c r="X20" s="101"/>
      <c r="Y20" s="102"/>
    </row>
    <row r="21" spans="1:25" s="38" customFormat="1" ht="19.899999999999999" customHeight="1" x14ac:dyDescent="0.25">
      <c r="A21" s="97"/>
      <c r="B21" s="98"/>
      <c r="C21" s="98"/>
      <c r="D21" s="98"/>
      <c r="E21" s="98"/>
      <c r="F21" s="98"/>
      <c r="G21" s="98"/>
      <c r="H21" s="98"/>
      <c r="I21" s="98"/>
      <c r="J21" s="99"/>
      <c r="K21" s="99"/>
      <c r="L21" s="100"/>
      <c r="M21" s="100"/>
      <c r="N21" s="100"/>
      <c r="O21" s="99"/>
      <c r="P21" s="99"/>
      <c r="Q21" s="100"/>
      <c r="R21" s="100"/>
      <c r="S21" s="100"/>
      <c r="T21" s="99"/>
      <c r="U21" s="101"/>
      <c r="V21" s="100"/>
      <c r="W21" s="99"/>
      <c r="X21" s="101"/>
      <c r="Y21" s="102"/>
    </row>
    <row r="22" spans="1:25" s="38" customFormat="1" ht="19.899999999999999" customHeight="1" x14ac:dyDescent="0.25">
      <c r="A22" s="97"/>
      <c r="B22" s="98"/>
      <c r="C22" s="98"/>
      <c r="D22" s="98"/>
      <c r="E22" s="98"/>
      <c r="F22" s="98"/>
      <c r="G22" s="98"/>
      <c r="H22" s="98"/>
      <c r="I22" s="98"/>
      <c r="J22" s="99"/>
      <c r="K22" s="99"/>
      <c r="L22" s="100"/>
      <c r="M22" s="100"/>
      <c r="N22" s="100"/>
      <c r="O22" s="99"/>
      <c r="P22" s="99"/>
      <c r="Q22" s="100"/>
      <c r="R22" s="100"/>
      <c r="S22" s="100"/>
      <c r="T22" s="99"/>
      <c r="U22" s="101"/>
      <c r="V22" s="100"/>
      <c r="W22" s="99"/>
      <c r="X22" s="101"/>
      <c r="Y22" s="102"/>
    </row>
    <row r="23" spans="1:25" s="38" customFormat="1" ht="19.899999999999999" customHeight="1" x14ac:dyDescent="0.25">
      <c r="A23" s="97"/>
      <c r="B23" s="98"/>
      <c r="C23" s="98"/>
      <c r="D23" s="98"/>
      <c r="E23" s="98"/>
      <c r="F23" s="98"/>
      <c r="G23" s="98"/>
      <c r="H23" s="98"/>
      <c r="I23" s="98"/>
      <c r="J23" s="99"/>
      <c r="K23" s="99"/>
      <c r="L23" s="100"/>
      <c r="M23" s="100"/>
      <c r="N23" s="100"/>
      <c r="O23" s="99"/>
      <c r="P23" s="99"/>
      <c r="Q23" s="100"/>
      <c r="R23" s="100"/>
      <c r="S23" s="100"/>
      <c r="T23" s="99"/>
      <c r="U23" s="101"/>
      <c r="V23" s="100"/>
      <c r="W23" s="99"/>
      <c r="X23" s="101"/>
      <c r="Y23" s="102"/>
    </row>
    <row r="24" spans="1:25" s="38" customFormat="1" ht="19.899999999999999" customHeight="1" x14ac:dyDescent="0.25">
      <c r="A24" s="97"/>
      <c r="B24" s="98"/>
      <c r="C24" s="98"/>
      <c r="D24" s="98"/>
      <c r="E24" s="98"/>
      <c r="F24" s="98"/>
      <c r="G24" s="98"/>
      <c r="H24" s="98"/>
      <c r="I24" s="98"/>
      <c r="J24" s="99"/>
      <c r="K24" s="99"/>
      <c r="L24" s="100"/>
      <c r="M24" s="100"/>
      <c r="N24" s="100"/>
      <c r="O24" s="99"/>
      <c r="P24" s="99"/>
      <c r="Q24" s="100"/>
      <c r="R24" s="100"/>
      <c r="S24" s="100"/>
      <c r="T24" s="99"/>
      <c r="U24" s="101"/>
      <c r="V24" s="100"/>
      <c r="W24" s="99"/>
      <c r="X24" s="101"/>
      <c r="Y24" s="102"/>
    </row>
    <row r="25" spans="1:25" s="38" customFormat="1" ht="19.899999999999999" customHeight="1" x14ac:dyDescent="0.25">
      <c r="A25" s="97"/>
      <c r="B25" s="98"/>
      <c r="C25" s="98"/>
      <c r="D25" s="98"/>
      <c r="E25" s="98"/>
      <c r="F25" s="98"/>
      <c r="G25" s="98"/>
      <c r="H25" s="98"/>
      <c r="I25" s="98"/>
      <c r="J25" s="99"/>
      <c r="K25" s="99"/>
      <c r="L25" s="100"/>
      <c r="M25" s="100"/>
      <c r="N25" s="100"/>
      <c r="O25" s="99"/>
      <c r="P25" s="99"/>
      <c r="Q25" s="100"/>
      <c r="R25" s="100"/>
      <c r="S25" s="100"/>
      <c r="T25" s="99"/>
      <c r="U25" s="101"/>
      <c r="V25" s="100"/>
      <c r="W25" s="99"/>
      <c r="X25" s="101"/>
      <c r="Y25" s="102"/>
    </row>
    <row r="26" spans="1:25" s="38" customFormat="1" ht="19.899999999999999" customHeight="1" x14ac:dyDescent="0.25">
      <c r="A26" s="97"/>
      <c r="B26" s="98"/>
      <c r="C26" s="98"/>
      <c r="D26" s="98"/>
      <c r="E26" s="98"/>
      <c r="F26" s="98"/>
      <c r="G26" s="98"/>
      <c r="H26" s="98"/>
      <c r="I26" s="98"/>
      <c r="J26" s="99"/>
      <c r="K26" s="99"/>
      <c r="L26" s="100"/>
      <c r="M26" s="100"/>
      <c r="N26" s="100"/>
      <c r="O26" s="99"/>
      <c r="P26" s="99"/>
      <c r="Q26" s="100"/>
      <c r="R26" s="100"/>
      <c r="S26" s="100"/>
      <c r="T26" s="99"/>
      <c r="U26" s="101"/>
      <c r="V26" s="100"/>
      <c r="W26" s="99"/>
      <c r="X26" s="101"/>
      <c r="Y26" s="102"/>
    </row>
    <row r="27" spans="1:25" s="38" customFormat="1" ht="19.899999999999999" customHeight="1" x14ac:dyDescent="0.25">
      <c r="A27" s="97"/>
      <c r="B27" s="98"/>
      <c r="C27" s="98"/>
      <c r="D27" s="98"/>
      <c r="E27" s="98"/>
      <c r="F27" s="98"/>
      <c r="G27" s="98"/>
      <c r="H27" s="98"/>
      <c r="I27" s="98"/>
      <c r="J27" s="99"/>
      <c r="K27" s="99"/>
      <c r="L27" s="100"/>
      <c r="M27" s="100"/>
      <c r="N27" s="100"/>
      <c r="O27" s="99"/>
      <c r="P27" s="99"/>
      <c r="Q27" s="100"/>
      <c r="R27" s="100"/>
      <c r="S27" s="100"/>
      <c r="T27" s="99"/>
      <c r="U27" s="101"/>
      <c r="V27" s="100"/>
      <c r="W27" s="99"/>
      <c r="X27" s="101"/>
      <c r="Y27" s="102"/>
    </row>
    <row r="28" spans="1:25" s="38" customFormat="1" ht="19.899999999999999" customHeight="1" x14ac:dyDescent="0.25">
      <c r="A28" s="97"/>
      <c r="B28" s="98"/>
      <c r="C28" s="98"/>
      <c r="D28" s="98"/>
      <c r="E28" s="98"/>
      <c r="F28" s="98"/>
      <c r="G28" s="98"/>
      <c r="H28" s="98"/>
      <c r="I28" s="98"/>
      <c r="J28" s="99"/>
      <c r="K28" s="99"/>
      <c r="L28" s="100"/>
      <c r="M28" s="100"/>
      <c r="N28" s="100"/>
      <c r="O28" s="99"/>
      <c r="P28" s="99"/>
      <c r="Q28" s="100"/>
      <c r="R28" s="100"/>
      <c r="S28" s="100"/>
      <c r="T28" s="99"/>
      <c r="U28" s="101"/>
      <c r="V28" s="100"/>
      <c r="W28" s="99"/>
      <c r="X28" s="101"/>
      <c r="Y28" s="102"/>
    </row>
    <row r="29" spans="1:25" s="38" customFormat="1" ht="19.899999999999999" customHeight="1" x14ac:dyDescent="0.25">
      <c r="A29" s="97"/>
      <c r="B29" s="98"/>
      <c r="C29" s="98"/>
      <c r="D29" s="98"/>
      <c r="E29" s="98"/>
      <c r="F29" s="98"/>
      <c r="G29" s="98"/>
      <c r="H29" s="98"/>
      <c r="I29" s="98"/>
      <c r="J29" s="99"/>
      <c r="K29" s="99"/>
      <c r="L29" s="100"/>
      <c r="M29" s="100"/>
      <c r="N29" s="100"/>
      <c r="O29" s="99"/>
      <c r="P29" s="99"/>
      <c r="Q29" s="100"/>
      <c r="R29" s="100"/>
      <c r="S29" s="100"/>
      <c r="T29" s="99"/>
      <c r="U29" s="101"/>
      <c r="V29" s="100"/>
      <c r="W29" s="99"/>
      <c r="X29" s="101"/>
      <c r="Y29" s="102"/>
    </row>
    <row r="30" spans="1:25" s="38" customFormat="1" ht="19.899999999999999" customHeight="1" x14ac:dyDescent="0.25">
      <c r="A30" s="97"/>
      <c r="B30" s="98"/>
      <c r="C30" s="98"/>
      <c r="D30" s="98"/>
      <c r="E30" s="98"/>
      <c r="F30" s="98"/>
      <c r="G30" s="98"/>
      <c r="H30" s="98"/>
      <c r="I30" s="98"/>
      <c r="J30" s="99"/>
      <c r="K30" s="99"/>
      <c r="L30" s="100"/>
      <c r="M30" s="100"/>
      <c r="N30" s="100"/>
      <c r="O30" s="99"/>
      <c r="P30" s="99"/>
      <c r="Q30" s="100"/>
      <c r="R30" s="100"/>
      <c r="S30" s="100"/>
      <c r="T30" s="99"/>
      <c r="U30" s="101"/>
      <c r="V30" s="100"/>
      <c r="W30" s="99"/>
      <c r="X30" s="101"/>
      <c r="Y30" s="102"/>
    </row>
    <row r="31" spans="1:25" s="38" customFormat="1" ht="19.899999999999999" customHeight="1" x14ac:dyDescent="0.25">
      <c r="A31" s="97"/>
      <c r="B31" s="98"/>
      <c r="C31" s="98"/>
      <c r="D31" s="98"/>
      <c r="E31" s="98"/>
      <c r="F31" s="98"/>
      <c r="G31" s="98"/>
      <c r="H31" s="98"/>
      <c r="I31" s="98"/>
      <c r="J31" s="99"/>
      <c r="K31" s="99"/>
      <c r="L31" s="100"/>
      <c r="M31" s="100"/>
      <c r="N31" s="100"/>
      <c r="O31" s="99"/>
      <c r="P31" s="99"/>
      <c r="Q31" s="100"/>
      <c r="R31" s="100"/>
      <c r="S31" s="100"/>
      <c r="T31" s="99"/>
      <c r="U31" s="101"/>
      <c r="V31" s="100"/>
      <c r="W31" s="99"/>
      <c r="X31" s="101"/>
      <c r="Y31" s="102"/>
    </row>
    <row r="32" spans="1:25" s="38" customFormat="1" ht="19.899999999999999" customHeight="1" thickBot="1" x14ac:dyDescent="0.3">
      <c r="A32" s="97"/>
      <c r="B32" s="98"/>
      <c r="C32" s="98"/>
      <c r="D32" s="98"/>
      <c r="E32" s="98"/>
      <c r="F32" s="98"/>
      <c r="G32" s="98"/>
      <c r="H32" s="98"/>
      <c r="I32" s="98"/>
      <c r="J32" s="99"/>
      <c r="K32" s="99"/>
      <c r="L32" s="100"/>
      <c r="M32" s="100"/>
      <c r="N32" s="100"/>
      <c r="O32" s="99"/>
      <c r="P32" s="99"/>
      <c r="Q32" s="100"/>
      <c r="R32" s="100"/>
      <c r="S32" s="100"/>
      <c r="T32" s="99"/>
      <c r="U32" s="101"/>
      <c r="V32" s="100"/>
      <c r="W32" s="99"/>
      <c r="X32" s="101"/>
      <c r="Y32" s="102"/>
    </row>
    <row r="33" spans="1:25" s="38" customFormat="1" ht="19.899999999999999" customHeight="1" thickTop="1" x14ac:dyDescent="0.25">
      <c r="A33" s="232" t="s">
        <v>0</v>
      </c>
      <c r="B33" s="233"/>
      <c r="C33" s="284"/>
      <c r="D33" s="285" t="s">
        <v>49</v>
      </c>
      <c r="E33" s="286"/>
      <c r="F33" s="286"/>
      <c r="G33" s="287"/>
      <c r="H33" s="141"/>
      <c r="I33" s="142"/>
      <c r="J33" s="143"/>
      <c r="K33" s="143"/>
      <c r="L33" s="144"/>
      <c r="M33" s="144"/>
      <c r="N33" s="144"/>
      <c r="O33" s="143"/>
      <c r="P33" s="143"/>
      <c r="Q33" s="144"/>
      <c r="R33" s="144"/>
      <c r="S33" s="144"/>
      <c r="T33" s="304"/>
      <c r="U33" s="101"/>
      <c r="V33" s="100"/>
      <c r="W33" s="99"/>
      <c r="X33" s="101"/>
      <c r="Y33" s="102"/>
    </row>
    <row r="34" spans="1:25" s="38" customFormat="1" ht="19.899999999999999" customHeight="1" x14ac:dyDescent="0.25">
      <c r="A34" s="166" t="s">
        <v>1</v>
      </c>
      <c r="B34" s="167"/>
      <c r="C34" s="168"/>
      <c r="D34" s="288">
        <v>43998</v>
      </c>
      <c r="E34" s="289"/>
      <c r="F34" s="289"/>
      <c r="G34" s="290"/>
      <c r="H34" s="145"/>
      <c r="I34" s="98"/>
      <c r="J34" s="99"/>
      <c r="K34" s="99"/>
      <c r="L34" s="100"/>
      <c r="M34" s="100"/>
      <c r="N34" s="100"/>
      <c r="O34" s="99"/>
      <c r="P34" s="99"/>
      <c r="Q34" s="100"/>
      <c r="R34" s="100"/>
      <c r="S34" s="100"/>
      <c r="T34" s="304"/>
      <c r="U34" s="101"/>
      <c r="V34" s="100"/>
      <c r="W34" s="99"/>
      <c r="X34" s="101"/>
      <c r="Y34" s="102"/>
    </row>
    <row r="35" spans="1:25" s="38" customFormat="1" ht="19.899999999999999" customHeight="1" x14ac:dyDescent="0.25">
      <c r="A35" s="166" t="s">
        <v>2</v>
      </c>
      <c r="B35" s="167"/>
      <c r="C35" s="168"/>
      <c r="D35" s="269" t="s">
        <v>50</v>
      </c>
      <c r="E35" s="270"/>
      <c r="F35" s="270"/>
      <c r="G35" s="271"/>
      <c r="H35" s="145"/>
      <c r="I35" s="98"/>
      <c r="J35" s="99"/>
      <c r="K35" s="99"/>
      <c r="L35" s="100"/>
      <c r="M35" s="100"/>
      <c r="N35" s="100"/>
      <c r="O35" s="99"/>
      <c r="P35" s="99"/>
      <c r="Q35" s="100"/>
      <c r="R35" s="100"/>
      <c r="S35" s="100"/>
      <c r="T35" s="304"/>
      <c r="U35" s="101"/>
      <c r="V35" s="100"/>
      <c r="W35" s="99"/>
      <c r="X35" s="101"/>
      <c r="Y35" s="102"/>
    </row>
    <row r="36" spans="1:25" s="38" customFormat="1" ht="19.899999999999999" customHeight="1" x14ac:dyDescent="0.25">
      <c r="A36" s="166" t="s">
        <v>3</v>
      </c>
      <c r="B36" s="167"/>
      <c r="C36" s="168"/>
      <c r="D36" s="269" t="s">
        <v>51</v>
      </c>
      <c r="E36" s="270"/>
      <c r="F36" s="270"/>
      <c r="G36" s="271"/>
      <c r="H36" s="145"/>
      <c r="I36" s="98"/>
      <c r="J36" s="99"/>
      <c r="K36" s="99"/>
      <c r="L36" s="100"/>
      <c r="M36" s="100"/>
      <c r="N36" s="100"/>
      <c r="O36" s="99"/>
      <c r="P36" s="99"/>
      <c r="Q36" s="100"/>
      <c r="R36" s="100"/>
      <c r="S36" s="100"/>
      <c r="T36" s="304"/>
      <c r="U36" s="101"/>
      <c r="V36" s="100"/>
      <c r="W36" s="99"/>
      <c r="X36" s="101"/>
      <c r="Y36" s="102"/>
    </row>
    <row r="37" spans="1:25" s="38" customFormat="1" ht="19.899999999999999" customHeight="1" x14ac:dyDescent="0.25">
      <c r="A37" s="166" t="s">
        <v>5</v>
      </c>
      <c r="B37" s="167"/>
      <c r="C37" s="168"/>
      <c r="D37" s="288">
        <v>43998</v>
      </c>
      <c r="E37" s="289"/>
      <c r="F37" s="289"/>
      <c r="G37" s="290"/>
      <c r="H37" s="145"/>
      <c r="I37" s="98"/>
      <c r="J37" s="99"/>
      <c r="K37" s="99"/>
      <c r="L37" s="100"/>
      <c r="M37" s="100"/>
      <c r="N37" s="100"/>
      <c r="O37" s="99"/>
      <c r="P37" s="99"/>
      <c r="Q37" s="100"/>
      <c r="R37" s="100"/>
      <c r="S37" s="100"/>
      <c r="T37" s="304"/>
      <c r="U37" s="101"/>
      <c r="V37" s="100"/>
      <c r="W37" s="99"/>
      <c r="X37" s="101"/>
      <c r="Y37" s="102"/>
    </row>
    <row r="38" spans="1:25" s="38" customFormat="1" ht="19.899999999999999" customHeight="1" x14ac:dyDescent="0.25">
      <c r="A38" s="166" t="s">
        <v>7</v>
      </c>
      <c r="B38" s="167"/>
      <c r="C38" s="168"/>
      <c r="D38" s="269" t="s">
        <v>52</v>
      </c>
      <c r="E38" s="270"/>
      <c r="F38" s="270"/>
      <c r="G38" s="271"/>
      <c r="H38" s="145"/>
      <c r="I38" s="98"/>
      <c r="J38" s="99"/>
      <c r="K38" s="99"/>
      <c r="L38" s="100"/>
      <c r="M38" s="100"/>
      <c r="N38" s="100"/>
      <c r="O38" s="99"/>
      <c r="P38" s="99"/>
      <c r="Q38" s="100"/>
      <c r="R38" s="100"/>
      <c r="S38" s="100"/>
      <c r="T38" s="304"/>
      <c r="U38" s="101"/>
      <c r="V38" s="100"/>
      <c r="W38" s="99"/>
      <c r="X38" s="101"/>
      <c r="Y38" s="102"/>
    </row>
    <row r="39" spans="1:25" s="38" customFormat="1" ht="19.899999999999999" customHeight="1" thickBot="1" x14ac:dyDescent="0.3">
      <c r="A39" s="163" t="s">
        <v>8</v>
      </c>
      <c r="B39" s="164"/>
      <c r="C39" s="165"/>
      <c r="D39" s="272" t="s">
        <v>53</v>
      </c>
      <c r="E39" s="273"/>
      <c r="F39" s="273"/>
      <c r="G39" s="274"/>
      <c r="H39" s="146"/>
      <c r="I39" s="103"/>
      <c r="J39" s="104"/>
      <c r="K39" s="104"/>
      <c r="L39" s="105"/>
      <c r="M39" s="105"/>
      <c r="N39" s="105"/>
      <c r="O39" s="104"/>
      <c r="P39" s="104"/>
      <c r="Q39" s="105"/>
      <c r="R39" s="105"/>
      <c r="S39" s="105"/>
      <c r="T39" s="305"/>
      <c r="U39" s="106"/>
      <c r="V39" s="105"/>
      <c r="W39" s="104"/>
      <c r="X39" s="106"/>
      <c r="Y39" s="107"/>
    </row>
    <row r="40" spans="1:25" ht="13.5" thickTop="1" x14ac:dyDescent="0.2"/>
  </sheetData>
  <sheetProtection selectLockedCells="1"/>
  <protectedRanges>
    <protectedRange sqref="A20:A32" name="Range11_2_2"/>
  </protectedRanges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scale="75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Scan and Data</vt:lpstr>
      <vt:lpstr>Scan and Data (2)</vt:lpstr>
      <vt:lpstr>Map</vt:lpstr>
      <vt:lpstr>Map!Print_Area</vt:lpstr>
      <vt:lpstr>'Scan and Data'!Print_Area</vt:lpstr>
      <vt:lpstr>'Scan and Data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Schriver</dc:creator>
  <cp:lastModifiedBy>Max Pinion</cp:lastModifiedBy>
  <cp:lastPrinted>2020-03-12T20:09:19Z</cp:lastPrinted>
  <dcterms:created xsi:type="dcterms:W3CDTF">2020-03-10T17:52:55Z</dcterms:created>
  <dcterms:modified xsi:type="dcterms:W3CDTF">2020-06-18T23:23:12Z</dcterms:modified>
</cp:coreProperties>
</file>